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TEMP PRACOVNI\Olomouc\Nam Hrdinu\DPS aktualizace 2024\Rozpočet 2025\"/>
    </mc:Choice>
  </mc:AlternateContent>
  <xr:revisionPtr revIDLastSave="0" documentId="13_ncr:1_{A265FBD4-FAC2-48BE-8A1B-24B96241F3E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kapitulace stavby" sheetId="1" r:id="rId1"/>
    <sheet name="SO101 - Místní komunikace" sheetId="2" r:id="rId2"/>
    <sheet name="PS451.1 - Soupis stavební..." sheetId="3" r:id="rId3"/>
    <sheet name="PS451.2 - Soupis stavební..." sheetId="4" r:id="rId4"/>
    <sheet name="PS451.3 - Soupis dodávek ..." sheetId="5" r:id="rId5"/>
    <sheet name="PS451.4 - C2X SSZ nám. Ná..." sheetId="6" r:id="rId6"/>
    <sheet name="PS452.1 - Soupis stavební..." sheetId="7" r:id="rId7"/>
    <sheet name="PS452.2 - Soupis stavební..." sheetId="8" r:id="rId8"/>
    <sheet name="PS452.3 - Soupis dodávek ..." sheetId="9" r:id="rId9"/>
    <sheet name="PS452.4 - C2X SSZ třída S..." sheetId="10" r:id="rId10"/>
    <sheet name="PS453.1 - Soupis stavební..." sheetId="11" r:id="rId11"/>
    <sheet name="PS453.2 - Soupis stavební..." sheetId="12" r:id="rId12"/>
    <sheet name="PS453.3 - Soupis dodávek ..." sheetId="13" r:id="rId13"/>
    <sheet name="PS453.4 - Soupis dodávek ..." sheetId="14" r:id="rId14"/>
    <sheet name="PS461.1 - Dohledové kamer..." sheetId="15" r:id="rId15"/>
    <sheet name="PS461.2 - Hlavní trasa op..." sheetId="16" r:id="rId16"/>
    <sheet name="PP - Publicita projektu" sheetId="17" r:id="rId17"/>
    <sheet name="VON.1 - Ostatní náklady" sheetId="18" r:id="rId18"/>
    <sheet name="VON.2 - Vedlejší rozpočto..." sheetId="19" r:id="rId19"/>
  </sheets>
  <definedNames>
    <definedName name="_xlnm._FilterDatabase" localSheetId="16" hidden="1">'PP - Publicita projektu'!$C$79:$K$90</definedName>
    <definedName name="_xlnm._FilterDatabase" localSheetId="2" hidden="1">'PS451.1 - Soupis stavební...'!$C$90:$K$702</definedName>
    <definedName name="_xlnm._FilterDatabase" localSheetId="3" hidden="1">'PS451.2 - Soupis stavební...'!$C$90:$K$505</definedName>
    <definedName name="_xlnm._FilterDatabase" localSheetId="4" hidden="1">'PS451.3 - Soupis dodávek ...'!$C$90:$K$1873</definedName>
    <definedName name="_xlnm._FilterDatabase" localSheetId="5" hidden="1">'PS451.4 - C2X SSZ nám. Ná...'!$C$88:$K$159</definedName>
    <definedName name="_xlnm._FilterDatabase" localSheetId="6" hidden="1">'PS452.1 - Soupis stavební...'!$C$90:$K$669</definedName>
    <definedName name="_xlnm._FilterDatabase" localSheetId="7" hidden="1">'PS452.2 - Soupis stavební...'!$C$90:$K$334</definedName>
    <definedName name="_xlnm._FilterDatabase" localSheetId="8" hidden="1">'PS452.3 - Soupis dodávek ...'!$C$90:$K$2220</definedName>
    <definedName name="_xlnm._FilterDatabase" localSheetId="9" hidden="1">'PS452.4 - C2X SSZ třída S...'!$C$88:$K$159</definedName>
    <definedName name="_xlnm._FilterDatabase" localSheetId="10" hidden="1">'PS453.1 - Soupis stavební...'!$C$90:$K$340</definedName>
    <definedName name="_xlnm._FilterDatabase" localSheetId="11" hidden="1">'PS453.2 - Soupis stavební...'!$C$90:$K$237</definedName>
    <definedName name="_xlnm._FilterDatabase" localSheetId="12" hidden="1">'PS453.3 - Soupis dodávek ...'!$C$88:$K$607</definedName>
    <definedName name="_xlnm._FilterDatabase" localSheetId="13" hidden="1">'PS453.4 - Soupis dodávek ...'!$C$86:$K$183</definedName>
    <definedName name="_xlnm._FilterDatabase" localSheetId="14" hidden="1">'PS461.1 - Dohledové kamer...'!$C$90:$K$620</definedName>
    <definedName name="_xlnm._FilterDatabase" localSheetId="15" hidden="1">'PS461.2 - Hlavní trasa op...'!$C$88:$K$324</definedName>
    <definedName name="_xlnm._FilterDatabase" localSheetId="1" hidden="1">'SO101 - Místní komunikace'!$C$88:$K$285</definedName>
    <definedName name="_xlnm._FilterDatabase" localSheetId="17" hidden="1">'VON.1 - Ostatní náklady'!$C$85:$K$141</definedName>
    <definedName name="_xlnm._FilterDatabase" localSheetId="18" hidden="1">'VON.2 - Vedlejší rozpočto...'!$C$85:$K$127</definedName>
    <definedName name="_xlnm.Print_Titles" localSheetId="16">'PP - Publicita projektu'!$79:$79</definedName>
    <definedName name="_xlnm.Print_Titles" localSheetId="2">'PS451.1 - Soupis stavební...'!$90:$90</definedName>
    <definedName name="_xlnm.Print_Titles" localSheetId="3">'PS451.2 - Soupis stavební...'!$90:$90</definedName>
    <definedName name="_xlnm.Print_Titles" localSheetId="4">'PS451.3 - Soupis dodávek ...'!$90:$90</definedName>
    <definedName name="_xlnm.Print_Titles" localSheetId="5">'PS451.4 - C2X SSZ nám. Ná...'!$88:$88</definedName>
    <definedName name="_xlnm.Print_Titles" localSheetId="6">'PS452.1 - Soupis stavební...'!$90:$90</definedName>
    <definedName name="_xlnm.Print_Titles" localSheetId="7">'PS452.2 - Soupis stavební...'!$90:$90</definedName>
    <definedName name="_xlnm.Print_Titles" localSheetId="8">'PS452.3 - Soupis dodávek ...'!$90:$90</definedName>
    <definedName name="_xlnm.Print_Titles" localSheetId="9">'PS452.4 - C2X SSZ třída S...'!$88:$88</definedName>
    <definedName name="_xlnm.Print_Titles" localSheetId="10">'PS453.1 - Soupis stavební...'!$90:$90</definedName>
    <definedName name="_xlnm.Print_Titles" localSheetId="11">'PS453.2 - Soupis stavební...'!$90:$90</definedName>
    <definedName name="_xlnm.Print_Titles" localSheetId="12">'PS453.3 - Soupis dodávek ...'!$88:$88</definedName>
    <definedName name="_xlnm.Print_Titles" localSheetId="13">'PS453.4 - Soupis dodávek ...'!$86:$86</definedName>
    <definedName name="_xlnm.Print_Titles" localSheetId="14">'PS461.1 - Dohledové kamer...'!$90:$90</definedName>
    <definedName name="_xlnm.Print_Titles" localSheetId="15">'PS461.2 - Hlavní trasa op...'!$88:$88</definedName>
    <definedName name="_xlnm.Print_Titles" localSheetId="0">'Rekapitulace stavby'!$52:$52</definedName>
    <definedName name="_xlnm.Print_Titles" localSheetId="1">'SO101 - Místní komunikace'!$88:$88</definedName>
    <definedName name="_xlnm.Print_Titles" localSheetId="17">'VON.1 - Ostatní náklady'!$85:$85</definedName>
    <definedName name="_xlnm.Print_Titles" localSheetId="18">'VON.2 - Vedlejší rozpočto...'!$85:$85</definedName>
    <definedName name="_xlnm.Print_Area" localSheetId="16">'PP - Publicita projektu'!$C$4:$J$39,'PP - Publicita projektu'!$C$45:$J$61,'PP - Publicita projektu'!$C$67:$K$90</definedName>
    <definedName name="_xlnm.Print_Area" localSheetId="2">'PS451.1 - Soupis stavební...'!$C$4:$J$41,'PS451.1 - Soupis stavební...'!$C$47:$J$70,'PS451.1 - Soupis stavební...'!$C$76:$K$702</definedName>
    <definedName name="_xlnm.Print_Area" localSheetId="3">'PS451.2 - Soupis stavební...'!$C$4:$J$41,'PS451.2 - Soupis stavební...'!$C$47:$J$70,'PS451.2 - Soupis stavební...'!$C$76:$K$505</definedName>
    <definedName name="_xlnm.Print_Area" localSheetId="4">'PS451.3 - Soupis dodávek ...'!$C$4:$J$41,'PS451.3 - Soupis dodávek ...'!$C$47:$J$70,'PS451.3 - Soupis dodávek ...'!$C$76:$K$1873</definedName>
    <definedName name="_xlnm.Print_Area" localSheetId="5">'PS451.4 - C2X SSZ nám. Ná...'!$C$4:$J$41,'PS451.4 - C2X SSZ nám. Ná...'!$C$47:$J$68,'PS451.4 - C2X SSZ nám. Ná...'!$C$74:$K$159</definedName>
    <definedName name="_xlnm.Print_Area" localSheetId="6">'PS452.1 - Soupis stavební...'!$C$4:$J$41,'PS452.1 - Soupis stavební...'!$C$47:$J$70,'PS452.1 - Soupis stavební...'!$C$76:$K$669</definedName>
    <definedName name="_xlnm.Print_Area" localSheetId="7">'PS452.2 - Soupis stavební...'!$C$4:$J$41,'PS452.2 - Soupis stavební...'!$C$47:$J$70,'PS452.2 - Soupis stavební...'!$C$76:$K$334</definedName>
    <definedName name="_xlnm.Print_Area" localSheetId="8">'PS452.3 - Soupis dodávek ...'!$C$4:$J$41,'PS452.3 - Soupis dodávek ...'!$C$47:$J$70,'PS452.3 - Soupis dodávek ...'!$C$76:$K$2220</definedName>
    <definedName name="_xlnm.Print_Area" localSheetId="9">'PS452.4 - C2X SSZ třída S...'!$C$4:$J$41,'PS452.4 - C2X SSZ třída S...'!$C$47:$J$68,'PS452.4 - C2X SSZ třída S...'!$C$74:$K$159</definedName>
    <definedName name="_xlnm.Print_Area" localSheetId="10">'PS453.1 - Soupis stavební...'!$C$4:$J$41,'PS453.1 - Soupis stavební...'!$C$47:$J$70,'PS453.1 - Soupis stavební...'!$C$76:$K$340</definedName>
    <definedName name="_xlnm.Print_Area" localSheetId="11">'PS453.2 - Soupis stavební...'!$C$4:$J$41,'PS453.2 - Soupis stavební...'!$C$47:$J$70,'PS453.2 - Soupis stavební...'!$C$76:$K$237</definedName>
    <definedName name="_xlnm.Print_Area" localSheetId="12">'PS453.3 - Soupis dodávek ...'!$C$4:$J$41,'PS453.3 - Soupis dodávek ...'!$C$47:$J$68,'PS453.3 - Soupis dodávek ...'!$C$74:$K$607</definedName>
    <definedName name="_xlnm.Print_Area" localSheetId="13">'PS453.4 - Soupis dodávek ...'!$C$4:$J$41,'PS453.4 - Soupis dodávek ...'!$C$47:$J$66,'PS453.4 - Soupis dodávek ...'!$C$72:$K$183</definedName>
    <definedName name="_xlnm.Print_Area" localSheetId="14">'PS461.1 - Dohledové kamer...'!$C$4:$J$41,'PS461.1 - Dohledové kamer...'!$C$47:$J$70,'PS461.1 - Dohledové kamer...'!$C$76:$K$620</definedName>
    <definedName name="_xlnm.Print_Area" localSheetId="15">'PS461.2 - Hlavní trasa op...'!$C$4:$J$41,'PS461.2 - Hlavní trasa op...'!$C$47:$J$68,'PS461.2 - Hlavní trasa op...'!$C$74:$K$324</definedName>
    <definedName name="_xlnm.Print_Area" localSheetId="0">'Rekapitulace stavby'!$D$4:$AO$36,'Rekapitulace stavby'!$C$42:$AQ$78</definedName>
    <definedName name="_xlnm.Print_Area" localSheetId="1">'SO101 - Místní komunikace'!$C$4:$J$39,'SO101 - Místní komunikace'!$C$45:$J$70,'SO101 - Místní komunikace'!$C$76:$K$285</definedName>
    <definedName name="_xlnm.Print_Area" localSheetId="17">'VON.1 - Ostatní náklady'!$C$4:$J$41,'VON.1 - Ostatní náklady'!$C$47:$J$65,'VON.1 - Ostatní náklady'!$C$71:$K$141</definedName>
    <definedName name="_xlnm.Print_Area" localSheetId="18">'VON.2 - Vedlejší rozpočto...'!$C$4:$J$41,'VON.2 - Vedlejší rozpočto...'!$C$47:$J$65,'VON.2 - Vedlejší rozpočto...'!$C$71:$K$127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9" l="1"/>
  <c r="J38" i="19"/>
  <c r="AY77" i="1"/>
  <c r="J37" i="19"/>
  <c r="AX77" i="1" s="1"/>
  <c r="BI125" i="19"/>
  <c r="BH125" i="19"/>
  <c r="BG125" i="19"/>
  <c r="BF125" i="19"/>
  <c r="T125" i="19"/>
  <c r="R125" i="19"/>
  <c r="P125" i="19"/>
  <c r="BI122" i="19"/>
  <c r="BH122" i="19"/>
  <c r="BG122" i="19"/>
  <c r="BF122" i="19"/>
  <c r="T122" i="19"/>
  <c r="R122" i="19"/>
  <c r="P122" i="19"/>
  <c r="BI120" i="19"/>
  <c r="BH120" i="19"/>
  <c r="BG120" i="19"/>
  <c r="BF120" i="19"/>
  <c r="T120" i="19"/>
  <c r="R120" i="19"/>
  <c r="P120" i="19"/>
  <c r="BI117" i="19"/>
  <c r="BH117" i="19"/>
  <c r="BG117" i="19"/>
  <c r="BF117" i="19"/>
  <c r="T117" i="19"/>
  <c r="R117" i="19"/>
  <c r="P117" i="19"/>
  <c r="BI114" i="19"/>
  <c r="BH114" i="19"/>
  <c r="BG114" i="19"/>
  <c r="BF114" i="19"/>
  <c r="T114" i="19"/>
  <c r="R114" i="19"/>
  <c r="P114" i="19"/>
  <c r="BI112" i="19"/>
  <c r="BH112" i="19"/>
  <c r="BG112" i="19"/>
  <c r="BF112" i="19"/>
  <c r="T112" i="19"/>
  <c r="R112" i="19"/>
  <c r="P112" i="19"/>
  <c r="BI109" i="19"/>
  <c r="BH109" i="19"/>
  <c r="BG109" i="19"/>
  <c r="BF109" i="19"/>
  <c r="T109" i="19"/>
  <c r="R109" i="19"/>
  <c r="P109" i="19"/>
  <c r="BI107" i="19"/>
  <c r="BH107" i="19"/>
  <c r="BG107" i="19"/>
  <c r="BF107" i="19"/>
  <c r="T107" i="19"/>
  <c r="R107" i="19"/>
  <c r="P107" i="19"/>
  <c r="BI95" i="19"/>
  <c r="BH95" i="19"/>
  <c r="BG95" i="19"/>
  <c r="BF95" i="19"/>
  <c r="T95" i="19"/>
  <c r="R95" i="19"/>
  <c r="P95" i="19"/>
  <c r="BI92" i="19"/>
  <c r="BH92" i="19"/>
  <c r="BG92" i="19"/>
  <c r="BF92" i="19"/>
  <c r="T92" i="19"/>
  <c r="R92" i="19"/>
  <c r="P92" i="19"/>
  <c r="BI90" i="19"/>
  <c r="BH90" i="19"/>
  <c r="BG90" i="19"/>
  <c r="BF90" i="19"/>
  <c r="T90" i="19"/>
  <c r="R90" i="19"/>
  <c r="P90" i="19"/>
  <c r="BI88" i="19"/>
  <c r="BH88" i="19"/>
  <c r="BG88" i="19"/>
  <c r="BF88" i="19"/>
  <c r="T88" i="19"/>
  <c r="R88" i="19"/>
  <c r="P88" i="19"/>
  <c r="J83" i="19"/>
  <c r="J82" i="19"/>
  <c r="F82" i="19"/>
  <c r="F80" i="19"/>
  <c r="E78" i="19"/>
  <c r="J59" i="19"/>
  <c r="J58" i="19"/>
  <c r="F58" i="19"/>
  <c r="F56" i="19"/>
  <c r="E54" i="19"/>
  <c r="J20" i="19"/>
  <c r="E20" i="19"/>
  <c r="F83" i="19" s="1"/>
  <c r="J19" i="19"/>
  <c r="J14" i="19"/>
  <c r="J80" i="19" s="1"/>
  <c r="E7" i="19"/>
  <c r="E50" i="19"/>
  <c r="J39" i="18"/>
  <c r="J38" i="18"/>
  <c r="AY76" i="1" s="1"/>
  <c r="J37" i="18"/>
  <c r="AX76" i="1"/>
  <c r="BI134" i="18"/>
  <c r="BH134" i="18"/>
  <c r="BG134" i="18"/>
  <c r="BF134" i="18"/>
  <c r="T134" i="18"/>
  <c r="R134" i="18"/>
  <c r="P134" i="18"/>
  <c r="BI130" i="18"/>
  <c r="BH130" i="18"/>
  <c r="BG130" i="18"/>
  <c r="BF130" i="18"/>
  <c r="T130" i="18"/>
  <c r="R130" i="18"/>
  <c r="P130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BI117" i="18"/>
  <c r="BH117" i="18"/>
  <c r="BG117" i="18"/>
  <c r="BF117" i="18"/>
  <c r="T117" i="18"/>
  <c r="R117" i="18"/>
  <c r="P117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BI100" i="18"/>
  <c r="BH100" i="18"/>
  <c r="BG100" i="18"/>
  <c r="BF100" i="18"/>
  <c r="T100" i="18"/>
  <c r="R100" i="18"/>
  <c r="P100" i="18"/>
  <c r="BI97" i="18"/>
  <c r="BH97" i="18"/>
  <c r="BG97" i="18"/>
  <c r="BF97" i="18"/>
  <c r="T97" i="18"/>
  <c r="R97" i="18"/>
  <c r="P97" i="18"/>
  <c r="BI94" i="18"/>
  <c r="BH94" i="18"/>
  <c r="BG94" i="18"/>
  <c r="BF94" i="18"/>
  <c r="T94" i="18"/>
  <c r="R94" i="18"/>
  <c r="P94" i="18"/>
  <c r="BI91" i="18"/>
  <c r="BH91" i="18"/>
  <c r="BG91" i="18"/>
  <c r="BF91" i="18"/>
  <c r="T91" i="18"/>
  <c r="R91" i="18"/>
  <c r="P91" i="18"/>
  <c r="BI88" i="18"/>
  <c r="BH88" i="18"/>
  <c r="BG88" i="18"/>
  <c r="BF88" i="18"/>
  <c r="T88" i="18"/>
  <c r="R88" i="18"/>
  <c r="P88" i="18"/>
  <c r="J83" i="18"/>
  <c r="J82" i="18"/>
  <c r="F82" i="18"/>
  <c r="F80" i="18"/>
  <c r="E78" i="18"/>
  <c r="J59" i="18"/>
  <c r="J58" i="18"/>
  <c r="F58" i="18"/>
  <c r="F56" i="18"/>
  <c r="E54" i="18"/>
  <c r="J20" i="18"/>
  <c r="E20" i="18"/>
  <c r="F83" i="18" s="1"/>
  <c r="J19" i="18"/>
  <c r="J14" i="18"/>
  <c r="J56" i="18"/>
  <c r="E7" i="18"/>
  <c r="E74" i="18"/>
  <c r="J37" i="17"/>
  <c r="J36" i="17"/>
  <c r="AY74" i="1"/>
  <c r="J35" i="17"/>
  <c r="AX74" i="1"/>
  <c r="BI88" i="17"/>
  <c r="BH88" i="17"/>
  <c r="BG88" i="17"/>
  <c r="BF88" i="17"/>
  <c r="T88" i="17"/>
  <c r="R88" i="17"/>
  <c r="P88" i="17"/>
  <c r="BI85" i="17"/>
  <c r="BH85" i="17"/>
  <c r="BG85" i="17"/>
  <c r="BF85" i="17"/>
  <c r="T85" i="17"/>
  <c r="R85" i="17"/>
  <c r="P85" i="17"/>
  <c r="BI82" i="17"/>
  <c r="BH82" i="17"/>
  <c r="BG82" i="17"/>
  <c r="BF82" i="17"/>
  <c r="T82" i="17"/>
  <c r="R82" i="17"/>
  <c r="P82" i="17"/>
  <c r="J77" i="17"/>
  <c r="J76" i="17"/>
  <c r="F76" i="17"/>
  <c r="F74" i="17"/>
  <c r="E72" i="17"/>
  <c r="J55" i="17"/>
  <c r="J54" i="17"/>
  <c r="F54" i="17"/>
  <c r="F52" i="17"/>
  <c r="E50" i="17"/>
  <c r="J18" i="17"/>
  <c r="E18" i="17"/>
  <c r="F55" i="17"/>
  <c r="J17" i="17"/>
  <c r="J12" i="17"/>
  <c r="J74" i="17"/>
  <c r="E7" i="17"/>
  <c r="E70" i="17"/>
  <c r="J39" i="16"/>
  <c r="J38" i="16"/>
  <c r="AY73" i="1"/>
  <c r="J37" i="16"/>
  <c r="AX73" i="1"/>
  <c r="BI317" i="16"/>
  <c r="BH317" i="16"/>
  <c r="BG317" i="16"/>
  <c r="BF317" i="16"/>
  <c r="T317" i="16"/>
  <c r="R317" i="16"/>
  <c r="P317" i="16"/>
  <c r="BI308" i="16"/>
  <c r="BH308" i="16"/>
  <c r="BG308" i="16"/>
  <c r="BF308" i="16"/>
  <c r="T308" i="16"/>
  <c r="R308" i="16"/>
  <c r="P308" i="16"/>
  <c r="BI303" i="16"/>
  <c r="BH303" i="16"/>
  <c r="BG303" i="16"/>
  <c r="BF303" i="16"/>
  <c r="T303" i="16"/>
  <c r="R303" i="16"/>
  <c r="P303" i="16"/>
  <c r="BI298" i="16"/>
  <c r="BH298" i="16"/>
  <c r="BG298" i="16"/>
  <c r="BF298" i="16"/>
  <c r="T298" i="16"/>
  <c r="R298" i="16"/>
  <c r="P298" i="16"/>
  <c r="BI293" i="16"/>
  <c r="BH293" i="16"/>
  <c r="BG293" i="16"/>
  <c r="BF293" i="16"/>
  <c r="T293" i="16"/>
  <c r="R293" i="16"/>
  <c r="P293" i="16"/>
  <c r="BI285" i="16"/>
  <c r="BH285" i="16"/>
  <c r="BG285" i="16"/>
  <c r="BF285" i="16"/>
  <c r="T285" i="16"/>
  <c r="R285" i="16"/>
  <c r="P285" i="16"/>
  <c r="BI277" i="16"/>
  <c r="BH277" i="16"/>
  <c r="BG277" i="16"/>
  <c r="BF277" i="16"/>
  <c r="T277" i="16"/>
  <c r="R277" i="16"/>
  <c r="P277" i="16"/>
  <c r="BI269" i="16"/>
  <c r="BH269" i="16"/>
  <c r="BG269" i="16"/>
  <c r="BF269" i="16"/>
  <c r="T269" i="16"/>
  <c r="R269" i="16"/>
  <c r="P269" i="16"/>
  <c r="BI260" i="16"/>
  <c r="BH260" i="16"/>
  <c r="BG260" i="16"/>
  <c r="BF260" i="16"/>
  <c r="T260" i="16"/>
  <c r="R260" i="16"/>
  <c r="P260" i="16"/>
  <c r="BI254" i="16"/>
  <c r="BH254" i="16"/>
  <c r="BG254" i="16"/>
  <c r="BF254" i="16"/>
  <c r="T254" i="16"/>
  <c r="R254" i="16"/>
  <c r="P254" i="16"/>
  <c r="BI251" i="16"/>
  <c r="BH251" i="16"/>
  <c r="BG251" i="16"/>
  <c r="BF251" i="16"/>
  <c r="T251" i="16"/>
  <c r="R251" i="16"/>
  <c r="P251" i="16"/>
  <c r="BI245" i="16"/>
  <c r="BH245" i="16"/>
  <c r="BG245" i="16"/>
  <c r="BF245" i="16"/>
  <c r="T245" i="16"/>
  <c r="R245" i="16"/>
  <c r="P245" i="16"/>
  <c r="BI238" i="16"/>
  <c r="BH238" i="16"/>
  <c r="BG238" i="16"/>
  <c r="BF238" i="16"/>
  <c r="T238" i="16"/>
  <c r="R238" i="16"/>
  <c r="P238" i="16"/>
  <c r="BI229" i="16"/>
  <c r="BH229" i="16"/>
  <c r="BG229" i="16"/>
  <c r="BF229" i="16"/>
  <c r="T229" i="16"/>
  <c r="R229" i="16"/>
  <c r="P229" i="16"/>
  <c r="BI219" i="16"/>
  <c r="BH219" i="16"/>
  <c r="BG219" i="16"/>
  <c r="BF219" i="16"/>
  <c r="T219" i="16"/>
  <c r="R219" i="16"/>
  <c r="P219" i="16"/>
  <c r="BI211" i="16"/>
  <c r="BH211" i="16"/>
  <c r="BG211" i="16"/>
  <c r="BF211" i="16"/>
  <c r="T211" i="16"/>
  <c r="R211" i="16"/>
  <c r="P211" i="16"/>
  <c r="BI203" i="16"/>
  <c r="BH203" i="16"/>
  <c r="BG203" i="16"/>
  <c r="BF203" i="16"/>
  <c r="T203" i="16"/>
  <c r="R203" i="16"/>
  <c r="P203" i="16"/>
  <c r="BI194" i="16"/>
  <c r="BH194" i="16"/>
  <c r="BG194" i="16"/>
  <c r="BF194" i="16"/>
  <c r="T194" i="16"/>
  <c r="R194" i="16"/>
  <c r="P194" i="16"/>
  <c r="BI188" i="16"/>
  <c r="BH188" i="16"/>
  <c r="BG188" i="16"/>
  <c r="BF188" i="16"/>
  <c r="T188" i="16"/>
  <c r="R188" i="16"/>
  <c r="P188" i="16"/>
  <c r="BI183" i="16"/>
  <c r="BH183" i="16"/>
  <c r="BG183" i="16"/>
  <c r="BF183" i="16"/>
  <c r="T183" i="16"/>
  <c r="R183" i="16"/>
  <c r="P183" i="16"/>
  <c r="BI167" i="16"/>
  <c r="BH167" i="16"/>
  <c r="BG167" i="16"/>
  <c r="BF167" i="16"/>
  <c r="T167" i="16"/>
  <c r="R167" i="16"/>
  <c r="P167" i="16"/>
  <c r="BI150" i="16"/>
  <c r="BH150" i="16"/>
  <c r="BG150" i="16"/>
  <c r="BF150" i="16"/>
  <c r="T150" i="16"/>
  <c r="R150" i="16"/>
  <c r="P150" i="16"/>
  <c r="BI145" i="16"/>
  <c r="BH145" i="16"/>
  <c r="BG145" i="16"/>
  <c r="BF145" i="16"/>
  <c r="T145" i="16"/>
  <c r="R145" i="16"/>
  <c r="P145" i="16"/>
  <c r="BI139" i="16"/>
  <c r="BH139" i="16"/>
  <c r="BG139" i="16"/>
  <c r="BF139" i="16"/>
  <c r="T139" i="16"/>
  <c r="R139" i="16"/>
  <c r="P139" i="16"/>
  <c r="BI134" i="16"/>
  <c r="BH134" i="16"/>
  <c r="BG134" i="16"/>
  <c r="BF134" i="16"/>
  <c r="T134" i="16"/>
  <c r="R134" i="16"/>
  <c r="P134" i="16"/>
  <c r="BI128" i="16"/>
  <c r="BH128" i="16"/>
  <c r="BG128" i="16"/>
  <c r="BF128" i="16"/>
  <c r="T128" i="16"/>
  <c r="R128" i="16"/>
  <c r="P128" i="16"/>
  <c r="BI118" i="16"/>
  <c r="BH118" i="16"/>
  <c r="BG118" i="16"/>
  <c r="BF118" i="16"/>
  <c r="T118" i="16"/>
  <c r="R118" i="16"/>
  <c r="P118" i="16"/>
  <c r="BI109" i="16"/>
  <c r="BH109" i="16"/>
  <c r="BG109" i="16"/>
  <c r="BF109" i="16"/>
  <c r="T109" i="16"/>
  <c r="R109" i="16"/>
  <c r="P109" i="16"/>
  <c r="BI101" i="16"/>
  <c r="BH101" i="16"/>
  <c r="BG101" i="16"/>
  <c r="BF101" i="16"/>
  <c r="T101" i="16"/>
  <c r="R101" i="16"/>
  <c r="P101" i="16"/>
  <c r="BI92" i="16"/>
  <c r="BH92" i="16"/>
  <c r="BG92" i="16"/>
  <c r="BF92" i="16"/>
  <c r="T92" i="16"/>
  <c r="R92" i="16"/>
  <c r="P92" i="16"/>
  <c r="J86" i="16"/>
  <c r="J85" i="16"/>
  <c r="F85" i="16"/>
  <c r="F83" i="16"/>
  <c r="E81" i="16"/>
  <c r="J59" i="16"/>
  <c r="J58" i="16"/>
  <c r="F58" i="16"/>
  <c r="F56" i="16"/>
  <c r="E54" i="16"/>
  <c r="J20" i="16"/>
  <c r="E20" i="16"/>
  <c r="F86" i="16"/>
  <c r="J19" i="16"/>
  <c r="J14" i="16"/>
  <c r="J83" i="16" s="1"/>
  <c r="E7" i="16"/>
  <c r="E77" i="16"/>
  <c r="J39" i="15"/>
  <c r="J38" i="15"/>
  <c r="AY72" i="1"/>
  <c r="J37" i="15"/>
  <c r="AX72" i="1"/>
  <c r="BI616" i="15"/>
  <c r="BH616" i="15"/>
  <c r="BG616" i="15"/>
  <c r="BF616" i="15"/>
  <c r="T616" i="15"/>
  <c r="T615" i="15"/>
  <c r="R616" i="15"/>
  <c r="R615" i="15" s="1"/>
  <c r="P616" i="15"/>
  <c r="P615" i="15"/>
  <c r="BI608" i="15"/>
  <c r="BH608" i="15"/>
  <c r="BG608" i="15"/>
  <c r="BF608" i="15"/>
  <c r="T608" i="15"/>
  <c r="R608" i="15"/>
  <c r="P608" i="15"/>
  <c r="BI601" i="15"/>
  <c r="BH601" i="15"/>
  <c r="BG601" i="15"/>
  <c r="BF601" i="15"/>
  <c r="T601" i="15"/>
  <c r="R601" i="15"/>
  <c r="P601" i="15"/>
  <c r="BI593" i="15"/>
  <c r="BH593" i="15"/>
  <c r="BG593" i="15"/>
  <c r="BF593" i="15"/>
  <c r="T593" i="15"/>
  <c r="R593" i="15"/>
  <c r="P593" i="15"/>
  <c r="BI585" i="15"/>
  <c r="BH585" i="15"/>
  <c r="BG585" i="15"/>
  <c r="BF585" i="15"/>
  <c r="T585" i="15"/>
  <c r="R585" i="15"/>
  <c r="P585" i="15"/>
  <c r="BI577" i="15"/>
  <c r="BH577" i="15"/>
  <c r="BG577" i="15"/>
  <c r="BF577" i="15"/>
  <c r="T577" i="15"/>
  <c r="R577" i="15"/>
  <c r="P577" i="15"/>
  <c r="BI569" i="15"/>
  <c r="BH569" i="15"/>
  <c r="BG569" i="15"/>
  <c r="BF569" i="15"/>
  <c r="T569" i="15"/>
  <c r="R569" i="15"/>
  <c r="P569" i="15"/>
  <c r="BI560" i="15"/>
  <c r="BH560" i="15"/>
  <c r="BG560" i="15"/>
  <c r="BF560" i="15"/>
  <c r="T560" i="15"/>
  <c r="R560" i="15"/>
  <c r="P560" i="15"/>
  <c r="BI550" i="15"/>
  <c r="BH550" i="15"/>
  <c r="BG550" i="15"/>
  <c r="BF550" i="15"/>
  <c r="T550" i="15"/>
  <c r="R550" i="15"/>
  <c r="P550" i="15"/>
  <c r="BI545" i="15"/>
  <c r="BH545" i="15"/>
  <c r="BG545" i="15"/>
  <c r="BF545" i="15"/>
  <c r="T545" i="15"/>
  <c r="R545" i="15"/>
  <c r="P545" i="15"/>
  <c r="BI535" i="15"/>
  <c r="BH535" i="15"/>
  <c r="BG535" i="15"/>
  <c r="BF535" i="15"/>
  <c r="T535" i="15"/>
  <c r="R535" i="15"/>
  <c r="P535" i="15"/>
  <c r="BI527" i="15"/>
  <c r="BH527" i="15"/>
  <c r="BG527" i="15"/>
  <c r="BF527" i="15"/>
  <c r="T527" i="15"/>
  <c r="R527" i="15"/>
  <c r="P527" i="15"/>
  <c r="BI518" i="15"/>
  <c r="BH518" i="15"/>
  <c r="BG518" i="15"/>
  <c r="BF518" i="15"/>
  <c r="T518" i="15"/>
  <c r="R518" i="15"/>
  <c r="P518" i="15"/>
  <c r="BI510" i="15"/>
  <c r="BH510" i="15"/>
  <c r="BG510" i="15"/>
  <c r="BF510" i="15"/>
  <c r="T510" i="15"/>
  <c r="R510" i="15"/>
  <c r="P510" i="15"/>
  <c r="BI503" i="15"/>
  <c r="BH503" i="15"/>
  <c r="BG503" i="15"/>
  <c r="BF503" i="15"/>
  <c r="T503" i="15"/>
  <c r="R503" i="15"/>
  <c r="P503" i="15"/>
  <c r="BI497" i="15"/>
  <c r="BH497" i="15"/>
  <c r="BG497" i="15"/>
  <c r="BF497" i="15"/>
  <c r="T497" i="15"/>
  <c r="R497" i="15"/>
  <c r="P497" i="15"/>
  <c r="BI494" i="15"/>
  <c r="BH494" i="15"/>
  <c r="BG494" i="15"/>
  <c r="BF494" i="15"/>
  <c r="T494" i="15"/>
  <c r="R494" i="15"/>
  <c r="P494" i="15"/>
  <c r="BI491" i="15"/>
  <c r="BH491" i="15"/>
  <c r="BG491" i="15"/>
  <c r="BF491" i="15"/>
  <c r="T491" i="15"/>
  <c r="R491" i="15"/>
  <c r="P491" i="15"/>
  <c r="BI481" i="15"/>
  <c r="BH481" i="15"/>
  <c r="BG481" i="15"/>
  <c r="BF481" i="15"/>
  <c r="T481" i="15"/>
  <c r="R481" i="15"/>
  <c r="P481" i="15"/>
  <c r="BI471" i="15"/>
  <c r="BH471" i="15"/>
  <c r="BG471" i="15"/>
  <c r="BF471" i="15"/>
  <c r="T471" i="15"/>
  <c r="R471" i="15"/>
  <c r="P471" i="15"/>
  <c r="BI462" i="15"/>
  <c r="BH462" i="15"/>
  <c r="BG462" i="15"/>
  <c r="BF462" i="15"/>
  <c r="T462" i="15"/>
  <c r="R462" i="15"/>
  <c r="P462" i="15"/>
  <c r="BI453" i="15"/>
  <c r="BH453" i="15"/>
  <c r="BG453" i="15"/>
  <c r="BF453" i="15"/>
  <c r="T453" i="15"/>
  <c r="R453" i="15"/>
  <c r="P453" i="15"/>
  <c r="BI448" i="15"/>
  <c r="BH448" i="15"/>
  <c r="BG448" i="15"/>
  <c r="BF448" i="15"/>
  <c r="T448" i="15"/>
  <c r="R448" i="15"/>
  <c r="P448" i="15"/>
  <c r="BI442" i="15"/>
  <c r="BH442" i="15"/>
  <c r="BG442" i="15"/>
  <c r="BF442" i="15"/>
  <c r="T442" i="15"/>
  <c r="R442" i="15"/>
  <c r="P442" i="15"/>
  <c r="BI436" i="15"/>
  <c r="BH436" i="15"/>
  <c r="BG436" i="15"/>
  <c r="BF436" i="15"/>
  <c r="T436" i="15"/>
  <c r="R436" i="15"/>
  <c r="P436" i="15"/>
  <c r="BI426" i="15"/>
  <c r="BH426" i="15"/>
  <c r="BG426" i="15"/>
  <c r="BF426" i="15"/>
  <c r="T426" i="15"/>
  <c r="R426" i="15"/>
  <c r="P426" i="15"/>
  <c r="BI415" i="15"/>
  <c r="BH415" i="15"/>
  <c r="BG415" i="15"/>
  <c r="BF415" i="15"/>
  <c r="T415" i="15"/>
  <c r="R415" i="15"/>
  <c r="P415" i="15"/>
  <c r="BI387" i="15"/>
  <c r="BH387" i="15"/>
  <c r="BG387" i="15"/>
  <c r="BF387" i="15"/>
  <c r="T387" i="15"/>
  <c r="R387" i="15"/>
  <c r="P387" i="15"/>
  <c r="BI360" i="15"/>
  <c r="BH360" i="15"/>
  <c r="BG360" i="15"/>
  <c r="BF360" i="15"/>
  <c r="T360" i="15"/>
  <c r="R360" i="15"/>
  <c r="P360" i="15"/>
  <c r="BI336" i="15"/>
  <c r="BH336" i="15"/>
  <c r="BG336" i="15"/>
  <c r="BF336" i="15"/>
  <c r="T336" i="15"/>
  <c r="R336" i="15"/>
  <c r="P336" i="15"/>
  <c r="BI328" i="15"/>
  <c r="BH328" i="15"/>
  <c r="BG328" i="15"/>
  <c r="BF328" i="15"/>
  <c r="T328" i="15"/>
  <c r="R328" i="15"/>
  <c r="P328" i="15"/>
  <c r="BI299" i="15"/>
  <c r="BH299" i="15"/>
  <c r="BG299" i="15"/>
  <c r="BF299" i="15"/>
  <c r="T299" i="15"/>
  <c r="R299" i="15"/>
  <c r="P299" i="15"/>
  <c r="BI293" i="15"/>
  <c r="BH293" i="15"/>
  <c r="BG293" i="15"/>
  <c r="BF293" i="15"/>
  <c r="T293" i="15"/>
  <c r="R293" i="15"/>
  <c r="P293" i="15"/>
  <c r="BI288" i="15"/>
  <c r="BH288" i="15"/>
  <c r="BG288" i="15"/>
  <c r="BF288" i="15"/>
  <c r="T288" i="15"/>
  <c r="R288" i="15"/>
  <c r="P288" i="15"/>
  <c r="BI262" i="15"/>
  <c r="BH262" i="15"/>
  <c r="BG262" i="15"/>
  <c r="BF262" i="15"/>
  <c r="T262" i="15"/>
  <c r="R262" i="15"/>
  <c r="P262" i="15"/>
  <c r="BI235" i="15"/>
  <c r="BH235" i="15"/>
  <c r="BG235" i="15"/>
  <c r="BF235" i="15"/>
  <c r="T235" i="15"/>
  <c r="R235" i="15"/>
  <c r="P235" i="15"/>
  <c r="BI213" i="15"/>
  <c r="BH213" i="15"/>
  <c r="BG213" i="15"/>
  <c r="BF213" i="15"/>
  <c r="T213" i="15"/>
  <c r="R213" i="15"/>
  <c r="P213" i="15"/>
  <c r="BI190" i="15"/>
  <c r="BH190" i="15"/>
  <c r="BG190" i="15"/>
  <c r="BF190" i="15"/>
  <c r="T190" i="15"/>
  <c r="R190" i="15"/>
  <c r="P190" i="15"/>
  <c r="BI165" i="15"/>
  <c r="BH165" i="15"/>
  <c r="BG165" i="15"/>
  <c r="BF165" i="15"/>
  <c r="T165" i="15"/>
  <c r="T139" i="15"/>
  <c r="R165" i="15"/>
  <c r="R139" i="15"/>
  <c r="P165" i="15"/>
  <c r="P139" i="15"/>
  <c r="BI140" i="15"/>
  <c r="BH140" i="15"/>
  <c r="BG140" i="15"/>
  <c r="BF140" i="15"/>
  <c r="T140" i="15"/>
  <c r="R140" i="15"/>
  <c r="P140" i="15"/>
  <c r="BI124" i="15"/>
  <c r="BH124" i="15"/>
  <c r="BG124" i="15"/>
  <c r="BF124" i="15"/>
  <c r="T124" i="15"/>
  <c r="R124" i="15"/>
  <c r="P124" i="15"/>
  <c r="BI109" i="15"/>
  <c r="BH109" i="15"/>
  <c r="BG109" i="15"/>
  <c r="BF109" i="15"/>
  <c r="T109" i="15"/>
  <c r="R109" i="15"/>
  <c r="P109" i="15"/>
  <c r="BI94" i="15"/>
  <c r="BH94" i="15"/>
  <c r="BG94" i="15"/>
  <c r="BF94" i="15"/>
  <c r="T94" i="15"/>
  <c r="R94" i="15"/>
  <c r="P94" i="15"/>
  <c r="J88" i="15"/>
  <c r="J87" i="15"/>
  <c r="F87" i="15"/>
  <c r="F85" i="15"/>
  <c r="E83" i="15"/>
  <c r="J59" i="15"/>
  <c r="J58" i="15"/>
  <c r="F58" i="15"/>
  <c r="F56" i="15"/>
  <c r="E54" i="15"/>
  <c r="J20" i="15"/>
  <c r="E20" i="15"/>
  <c r="F59" i="15"/>
  <c r="J19" i="15"/>
  <c r="J14" i="15"/>
  <c r="J56" i="15"/>
  <c r="E7" i="15"/>
  <c r="E50" i="15" s="1"/>
  <c r="J39" i="14"/>
  <c r="J38" i="14"/>
  <c r="AY70" i="1" s="1"/>
  <c r="J37" i="14"/>
  <c r="AX70" i="1"/>
  <c r="BI180" i="14"/>
  <c r="BH180" i="14"/>
  <c r="BG180" i="14"/>
  <c r="BF180" i="14"/>
  <c r="T180" i="14"/>
  <c r="R180" i="14"/>
  <c r="P180" i="14"/>
  <c r="BI176" i="14"/>
  <c r="BH176" i="14"/>
  <c r="BG176" i="14"/>
  <c r="BF176" i="14"/>
  <c r="T176" i="14"/>
  <c r="R176" i="14"/>
  <c r="P176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2" i="14"/>
  <c r="BH162" i="14"/>
  <c r="BG162" i="14"/>
  <c r="BF162" i="14"/>
  <c r="T162" i="14"/>
  <c r="R162" i="14"/>
  <c r="P162" i="14"/>
  <c r="BI143" i="14"/>
  <c r="BH143" i="14"/>
  <c r="BG143" i="14"/>
  <c r="BF143" i="14"/>
  <c r="T143" i="14"/>
  <c r="R143" i="14"/>
  <c r="P143" i="14"/>
  <c r="BI124" i="14"/>
  <c r="BH124" i="14"/>
  <c r="BG124" i="14"/>
  <c r="BF124" i="14"/>
  <c r="T124" i="14"/>
  <c r="R124" i="14"/>
  <c r="P124" i="14"/>
  <c r="BI118" i="14"/>
  <c r="BH118" i="14"/>
  <c r="BG118" i="14"/>
  <c r="BF118" i="14"/>
  <c r="T118" i="14"/>
  <c r="R118" i="14"/>
  <c r="P118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0" i="14"/>
  <c r="BH90" i="14"/>
  <c r="BG90" i="14"/>
  <c r="BF90" i="14"/>
  <c r="T90" i="14"/>
  <c r="R90" i="14"/>
  <c r="P90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84" i="14"/>
  <c r="J19" i="14"/>
  <c r="J14" i="14"/>
  <c r="J81" i="14"/>
  <c r="E7" i="14"/>
  <c r="E75" i="14"/>
  <c r="J39" i="13"/>
  <c r="J38" i="13"/>
  <c r="AY69" i="1" s="1"/>
  <c r="J37" i="13"/>
  <c r="AX69" i="1"/>
  <c r="BI592" i="13"/>
  <c r="BH592" i="13"/>
  <c r="BG592" i="13"/>
  <c r="BF592" i="13"/>
  <c r="T592" i="13"/>
  <c r="R592" i="13"/>
  <c r="P592" i="13"/>
  <c r="BI575" i="13"/>
  <c r="BH575" i="13"/>
  <c r="BG575" i="13"/>
  <c r="BF575" i="13"/>
  <c r="T575" i="13"/>
  <c r="R575" i="13"/>
  <c r="P575" i="13"/>
  <c r="BI558" i="13"/>
  <c r="BH558" i="13"/>
  <c r="BG558" i="13"/>
  <c r="BF558" i="13"/>
  <c r="T558" i="13"/>
  <c r="R558" i="13"/>
  <c r="P558" i="13"/>
  <c r="BI541" i="13"/>
  <c r="BH541" i="13"/>
  <c r="BG541" i="13"/>
  <c r="BF541" i="13"/>
  <c r="T541" i="13"/>
  <c r="R541" i="13"/>
  <c r="P541" i="13"/>
  <c r="BI531" i="13"/>
  <c r="BH531" i="13"/>
  <c r="BG531" i="13"/>
  <c r="BF531" i="13"/>
  <c r="T531" i="13"/>
  <c r="R531" i="13"/>
  <c r="P531" i="13"/>
  <c r="BI524" i="13"/>
  <c r="BH524" i="13"/>
  <c r="BG524" i="13"/>
  <c r="BF524" i="13"/>
  <c r="T524" i="13"/>
  <c r="R524" i="13"/>
  <c r="P524" i="13"/>
  <c r="BI516" i="13"/>
  <c r="BH516" i="13"/>
  <c r="BG516" i="13"/>
  <c r="BF516" i="13"/>
  <c r="T516" i="13"/>
  <c r="R516" i="13"/>
  <c r="P516" i="13"/>
  <c r="BI510" i="13"/>
  <c r="BH510" i="13"/>
  <c r="BG510" i="13"/>
  <c r="BF510" i="13"/>
  <c r="T510" i="13"/>
  <c r="R510" i="13"/>
  <c r="P510" i="13"/>
  <c r="BI504" i="13"/>
  <c r="BH504" i="13"/>
  <c r="BG504" i="13"/>
  <c r="BF504" i="13"/>
  <c r="T504" i="13"/>
  <c r="R504" i="13"/>
  <c r="P504" i="13"/>
  <c r="BI498" i="13"/>
  <c r="BH498" i="13"/>
  <c r="BG498" i="13"/>
  <c r="BF498" i="13"/>
  <c r="T498" i="13"/>
  <c r="R498" i="13"/>
  <c r="P498" i="13"/>
  <c r="BI493" i="13"/>
  <c r="BH493" i="13"/>
  <c r="BG493" i="13"/>
  <c r="BF493" i="13"/>
  <c r="T493" i="13"/>
  <c r="R493" i="13"/>
  <c r="P493" i="13"/>
  <c r="BI488" i="13"/>
  <c r="BH488" i="13"/>
  <c r="BG488" i="13"/>
  <c r="BF488" i="13"/>
  <c r="T488" i="13"/>
  <c r="R488" i="13"/>
  <c r="P488" i="13"/>
  <c r="BI484" i="13"/>
  <c r="BH484" i="13"/>
  <c r="BG484" i="13"/>
  <c r="BF484" i="13"/>
  <c r="T484" i="13"/>
  <c r="R484" i="13"/>
  <c r="P484" i="13"/>
  <c r="BI479" i="13"/>
  <c r="BH479" i="13"/>
  <c r="BG479" i="13"/>
  <c r="BF479" i="13"/>
  <c r="T479" i="13"/>
  <c r="R479" i="13"/>
  <c r="P479" i="13"/>
  <c r="BI474" i="13"/>
  <c r="BH474" i="13"/>
  <c r="BG474" i="13"/>
  <c r="BF474" i="13"/>
  <c r="T474" i="13"/>
  <c r="R474" i="13"/>
  <c r="P474" i="13"/>
  <c r="BI469" i="13"/>
  <c r="BH469" i="13"/>
  <c r="BG469" i="13"/>
  <c r="BF469" i="13"/>
  <c r="T469" i="13"/>
  <c r="R469" i="13"/>
  <c r="P469" i="13"/>
  <c r="BI461" i="13"/>
  <c r="BH461" i="13"/>
  <c r="BG461" i="13"/>
  <c r="BF461" i="13"/>
  <c r="T461" i="13"/>
  <c r="R461" i="13"/>
  <c r="P461" i="13"/>
  <c r="BI456" i="13"/>
  <c r="BH456" i="13"/>
  <c r="BG456" i="13"/>
  <c r="BF456" i="13"/>
  <c r="T456" i="13"/>
  <c r="R456" i="13"/>
  <c r="P456" i="13"/>
  <c r="BI451" i="13"/>
  <c r="BH451" i="13"/>
  <c r="BG451" i="13"/>
  <c r="BF451" i="13"/>
  <c r="T451" i="13"/>
  <c r="R451" i="13"/>
  <c r="P451" i="13"/>
  <c r="BI446" i="13"/>
  <c r="BH446" i="13"/>
  <c r="BG446" i="13"/>
  <c r="BF446" i="13"/>
  <c r="T446" i="13"/>
  <c r="R446" i="13"/>
  <c r="P446" i="13"/>
  <c r="BI441" i="13"/>
  <c r="BH441" i="13"/>
  <c r="BG441" i="13"/>
  <c r="BF441" i="13"/>
  <c r="T441" i="13"/>
  <c r="R441" i="13"/>
  <c r="P441" i="13"/>
  <c r="BI432" i="13"/>
  <c r="BH432" i="13"/>
  <c r="BG432" i="13"/>
  <c r="BF432" i="13"/>
  <c r="T432" i="13"/>
  <c r="R432" i="13"/>
  <c r="P432" i="13"/>
  <c r="BI424" i="13"/>
  <c r="BH424" i="13"/>
  <c r="BG424" i="13"/>
  <c r="BF424" i="13"/>
  <c r="T424" i="13"/>
  <c r="R424" i="13"/>
  <c r="P424" i="13"/>
  <c r="BI416" i="13"/>
  <c r="BH416" i="13"/>
  <c r="BG416" i="13"/>
  <c r="BF416" i="13"/>
  <c r="T416" i="13"/>
  <c r="R416" i="13"/>
  <c r="P416" i="13"/>
  <c r="BI411" i="13"/>
  <c r="BH411" i="13"/>
  <c r="BG411" i="13"/>
  <c r="BF411" i="13"/>
  <c r="T411" i="13"/>
  <c r="R411" i="13"/>
  <c r="P411" i="13"/>
  <c r="BI406" i="13"/>
  <c r="BH406" i="13"/>
  <c r="BG406" i="13"/>
  <c r="BF406" i="13"/>
  <c r="T406" i="13"/>
  <c r="R406" i="13"/>
  <c r="P406" i="13"/>
  <c r="BI388" i="13"/>
  <c r="BH388" i="13"/>
  <c r="BG388" i="13"/>
  <c r="BF388" i="13"/>
  <c r="T388" i="13"/>
  <c r="R388" i="13"/>
  <c r="P388" i="13"/>
  <c r="BI370" i="13"/>
  <c r="BH370" i="13"/>
  <c r="BG370" i="13"/>
  <c r="BF370" i="13"/>
  <c r="T370" i="13"/>
  <c r="R370" i="13"/>
  <c r="P370" i="13"/>
  <c r="BI354" i="13"/>
  <c r="BH354" i="13"/>
  <c r="BG354" i="13"/>
  <c r="BF354" i="13"/>
  <c r="T354" i="13"/>
  <c r="R354" i="13"/>
  <c r="P354" i="13"/>
  <c r="BI338" i="13"/>
  <c r="BH338" i="13"/>
  <c r="BG338" i="13"/>
  <c r="BF338" i="13"/>
  <c r="T338" i="13"/>
  <c r="R338" i="13"/>
  <c r="P338" i="13"/>
  <c r="BI321" i="13"/>
  <c r="BH321" i="13"/>
  <c r="BG321" i="13"/>
  <c r="BF321" i="13"/>
  <c r="T321" i="13"/>
  <c r="R321" i="13"/>
  <c r="P321" i="13"/>
  <c r="BI305" i="13"/>
  <c r="BH305" i="13"/>
  <c r="BG305" i="13"/>
  <c r="BF305" i="13"/>
  <c r="T305" i="13"/>
  <c r="R305" i="13"/>
  <c r="P305" i="13"/>
  <c r="BI285" i="13"/>
  <c r="BH285" i="13"/>
  <c r="BG285" i="13"/>
  <c r="BF285" i="13"/>
  <c r="T285" i="13"/>
  <c r="R285" i="13"/>
  <c r="P285" i="13"/>
  <c r="BI278" i="13"/>
  <c r="BH278" i="13"/>
  <c r="BG278" i="13"/>
  <c r="BF278" i="13"/>
  <c r="T278" i="13"/>
  <c r="R278" i="13"/>
  <c r="P278" i="13"/>
  <c r="BI271" i="13"/>
  <c r="BH271" i="13"/>
  <c r="BG271" i="13"/>
  <c r="BF271" i="13"/>
  <c r="T271" i="13"/>
  <c r="R271" i="13"/>
  <c r="P271" i="13"/>
  <c r="BI247" i="13"/>
  <c r="BH247" i="13"/>
  <c r="BG247" i="13"/>
  <c r="BF247" i="13"/>
  <c r="T247" i="13"/>
  <c r="R247" i="13"/>
  <c r="P247" i="13"/>
  <c r="BI243" i="13"/>
  <c r="BH243" i="13"/>
  <c r="BG243" i="13"/>
  <c r="BF243" i="13"/>
  <c r="T243" i="13"/>
  <c r="R243" i="13"/>
  <c r="P243" i="13"/>
  <c r="BI238" i="13"/>
  <c r="BH238" i="13"/>
  <c r="BG238" i="13"/>
  <c r="BF238" i="13"/>
  <c r="T238" i="13"/>
  <c r="R238" i="13"/>
  <c r="P238" i="13"/>
  <c r="BI217" i="13"/>
  <c r="BH217" i="13"/>
  <c r="BG217" i="13"/>
  <c r="BF217" i="13"/>
  <c r="T217" i="13"/>
  <c r="R217" i="13"/>
  <c r="P217" i="13"/>
  <c r="BI196" i="13"/>
  <c r="BH196" i="13"/>
  <c r="BG196" i="13"/>
  <c r="BF196" i="13"/>
  <c r="T196" i="13"/>
  <c r="R196" i="13"/>
  <c r="P196" i="13"/>
  <c r="BI190" i="13"/>
  <c r="BH190" i="13"/>
  <c r="BG190" i="13"/>
  <c r="BF190" i="13"/>
  <c r="T190" i="13"/>
  <c r="R190" i="13"/>
  <c r="P190" i="13"/>
  <c r="BI169" i="13"/>
  <c r="BH169" i="13"/>
  <c r="BG169" i="13"/>
  <c r="BF169" i="13"/>
  <c r="T169" i="13"/>
  <c r="R169" i="13"/>
  <c r="P169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4" i="13"/>
  <c r="BH154" i="13"/>
  <c r="BG154" i="13"/>
  <c r="BF154" i="13"/>
  <c r="T154" i="13"/>
  <c r="R154" i="13"/>
  <c r="P154" i="13"/>
  <c r="BI149" i="13"/>
  <c r="BH149" i="13"/>
  <c r="BG149" i="13"/>
  <c r="BF149" i="13"/>
  <c r="T149" i="13"/>
  <c r="R149" i="13"/>
  <c r="P149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BI125" i="13"/>
  <c r="BH125" i="13"/>
  <c r="BG125" i="13"/>
  <c r="BF125" i="13"/>
  <c r="T125" i="13"/>
  <c r="R125" i="13"/>
  <c r="P125" i="13"/>
  <c r="BI117" i="13"/>
  <c r="BH117" i="13"/>
  <c r="BG117" i="13"/>
  <c r="BF117" i="13"/>
  <c r="T117" i="13"/>
  <c r="R117" i="13"/>
  <c r="P117" i="13"/>
  <c r="BI108" i="13"/>
  <c r="BH108" i="13"/>
  <c r="BG108" i="13"/>
  <c r="BF108" i="13"/>
  <c r="T108" i="13"/>
  <c r="R108" i="13"/>
  <c r="P108" i="13"/>
  <c r="BI98" i="13"/>
  <c r="BH98" i="13"/>
  <c r="BG98" i="13"/>
  <c r="BF98" i="13"/>
  <c r="T98" i="13"/>
  <c r="R98" i="13"/>
  <c r="P98" i="13"/>
  <c r="BI92" i="13"/>
  <c r="BH92" i="13"/>
  <c r="BG92" i="13"/>
  <c r="BF92" i="13"/>
  <c r="T92" i="13"/>
  <c r="T91" i="13"/>
  <c r="R92" i="13"/>
  <c r="R91" i="13"/>
  <c r="P92" i="13"/>
  <c r="P91" i="13"/>
  <c r="J86" i="13"/>
  <c r="J85" i="13"/>
  <c r="F85" i="13"/>
  <c r="F83" i="13"/>
  <c r="E81" i="13"/>
  <c r="J59" i="13"/>
  <c r="J58" i="13"/>
  <c r="F58" i="13"/>
  <c r="F56" i="13"/>
  <c r="E54" i="13"/>
  <c r="J20" i="13"/>
  <c r="E20" i="13"/>
  <c r="F59" i="13" s="1"/>
  <c r="J19" i="13"/>
  <c r="J14" i="13"/>
  <c r="J83" i="13"/>
  <c r="E7" i="13"/>
  <c r="E77" i="13"/>
  <c r="J39" i="12"/>
  <c r="J38" i="12"/>
  <c r="AY68" i="1"/>
  <c r="J37" i="12"/>
  <c r="AX68" i="1" s="1"/>
  <c r="BI236" i="12"/>
  <c r="BH236" i="12"/>
  <c r="BG236" i="12"/>
  <c r="BF236" i="12"/>
  <c r="T236" i="12"/>
  <c r="T235" i="12"/>
  <c r="R236" i="12"/>
  <c r="R235" i="12"/>
  <c r="P236" i="12"/>
  <c r="P235" i="12" s="1"/>
  <c r="BI227" i="12"/>
  <c r="BH227" i="12"/>
  <c r="BG227" i="12"/>
  <c r="BF227" i="12"/>
  <c r="T227" i="12"/>
  <c r="R227" i="12"/>
  <c r="P227" i="12"/>
  <c r="BI219" i="12"/>
  <c r="BH219" i="12"/>
  <c r="BG219" i="12"/>
  <c r="BF219" i="12"/>
  <c r="T219" i="12"/>
  <c r="R219" i="12"/>
  <c r="P219" i="12"/>
  <c r="BI211" i="12"/>
  <c r="BH211" i="12"/>
  <c r="BG211" i="12"/>
  <c r="BF211" i="12"/>
  <c r="T211" i="12"/>
  <c r="R211" i="12"/>
  <c r="P211" i="12"/>
  <c r="BI203" i="12"/>
  <c r="BH203" i="12"/>
  <c r="BG203" i="12"/>
  <c r="BF203" i="12"/>
  <c r="T203" i="12"/>
  <c r="R203" i="12"/>
  <c r="P203" i="12"/>
  <c r="BI194" i="12"/>
  <c r="BH194" i="12"/>
  <c r="BG194" i="12"/>
  <c r="BF194" i="12"/>
  <c r="T194" i="12"/>
  <c r="R194" i="12"/>
  <c r="P194" i="12"/>
  <c r="BI188" i="12"/>
  <c r="BH188" i="12"/>
  <c r="BG188" i="12"/>
  <c r="BF188" i="12"/>
  <c r="T188" i="12"/>
  <c r="R188" i="12"/>
  <c r="P188" i="12"/>
  <c r="BI181" i="12"/>
  <c r="BH181" i="12"/>
  <c r="BG181" i="12"/>
  <c r="BF181" i="12"/>
  <c r="T181" i="12"/>
  <c r="R181" i="12"/>
  <c r="P181" i="12"/>
  <c r="BI174" i="12"/>
  <c r="BH174" i="12"/>
  <c r="BG174" i="12"/>
  <c r="BF174" i="12"/>
  <c r="T174" i="12"/>
  <c r="R174" i="12"/>
  <c r="P174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5" i="12"/>
  <c r="BH155" i="12"/>
  <c r="BG155" i="12"/>
  <c r="BF155" i="12"/>
  <c r="T155" i="12"/>
  <c r="R155" i="12"/>
  <c r="P155" i="12"/>
  <c r="BI150" i="12"/>
  <c r="BH150" i="12"/>
  <c r="BG150" i="12"/>
  <c r="BF150" i="12"/>
  <c r="T150" i="12"/>
  <c r="R150" i="12"/>
  <c r="P150" i="12"/>
  <c r="BI145" i="12"/>
  <c r="BH145" i="12"/>
  <c r="BG145" i="12"/>
  <c r="BF145" i="12"/>
  <c r="T145" i="12"/>
  <c r="R145" i="12"/>
  <c r="P145" i="12"/>
  <c r="BI140" i="12"/>
  <c r="BH140" i="12"/>
  <c r="BG140" i="12"/>
  <c r="BF140" i="12"/>
  <c r="T140" i="12"/>
  <c r="R140" i="12"/>
  <c r="P140" i="12"/>
  <c r="BI135" i="12"/>
  <c r="BH135" i="12"/>
  <c r="BG135" i="12"/>
  <c r="BF135" i="12"/>
  <c r="T135" i="12"/>
  <c r="R135" i="12"/>
  <c r="P135" i="12"/>
  <c r="BI130" i="12"/>
  <c r="BH130" i="12"/>
  <c r="BG130" i="12"/>
  <c r="BF130" i="12"/>
  <c r="T130" i="12"/>
  <c r="R130" i="12"/>
  <c r="P130" i="12"/>
  <c r="BI121" i="12"/>
  <c r="BH121" i="12"/>
  <c r="BG121" i="12"/>
  <c r="BF121" i="12"/>
  <c r="T121" i="12"/>
  <c r="R121" i="12"/>
  <c r="P121" i="12"/>
  <c r="BI112" i="12"/>
  <c r="BH112" i="12"/>
  <c r="BG112" i="12"/>
  <c r="BF112" i="12"/>
  <c r="T112" i="12"/>
  <c r="R112" i="12"/>
  <c r="P112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J88" i="12"/>
  <c r="J87" i="12"/>
  <c r="F87" i="12"/>
  <c r="F85" i="12"/>
  <c r="E83" i="12"/>
  <c r="J59" i="12"/>
  <c r="J58" i="12"/>
  <c r="F58" i="12"/>
  <c r="F56" i="12"/>
  <c r="E54" i="12"/>
  <c r="J20" i="12"/>
  <c r="E20" i="12"/>
  <c r="F88" i="12" s="1"/>
  <c r="J19" i="12"/>
  <c r="J14" i="12"/>
  <c r="J56" i="12"/>
  <c r="E7" i="12"/>
  <c r="E79" i="12"/>
  <c r="J39" i="11"/>
  <c r="J38" i="11"/>
  <c r="AY67" i="1"/>
  <c r="J37" i="11"/>
  <c r="AX67" i="1" s="1"/>
  <c r="BI339" i="11"/>
  <c r="BH339" i="11"/>
  <c r="BG339" i="11"/>
  <c r="BF339" i="11"/>
  <c r="T339" i="11"/>
  <c r="T338" i="11"/>
  <c r="R339" i="11"/>
  <c r="R338" i="11"/>
  <c r="P339" i="11"/>
  <c r="P338" i="11" s="1"/>
  <c r="BI330" i="11"/>
  <c r="BH330" i="11"/>
  <c r="BG330" i="11"/>
  <c r="BF330" i="11"/>
  <c r="T330" i="11"/>
  <c r="R330" i="11"/>
  <c r="P330" i="11"/>
  <c r="BI322" i="11"/>
  <c r="BH322" i="11"/>
  <c r="BG322" i="11"/>
  <c r="BF322" i="11"/>
  <c r="T322" i="11"/>
  <c r="R322" i="11"/>
  <c r="P322" i="11"/>
  <c r="BI314" i="11"/>
  <c r="BH314" i="11"/>
  <c r="BG314" i="11"/>
  <c r="BF314" i="11"/>
  <c r="T314" i="11"/>
  <c r="R314" i="11"/>
  <c r="P314" i="11"/>
  <c r="BI306" i="11"/>
  <c r="BH306" i="11"/>
  <c r="BG306" i="11"/>
  <c r="BF306" i="11"/>
  <c r="T306" i="11"/>
  <c r="R306" i="11"/>
  <c r="P306" i="11"/>
  <c r="BI297" i="11"/>
  <c r="BH297" i="11"/>
  <c r="BG297" i="11"/>
  <c r="BF297" i="11"/>
  <c r="T297" i="11"/>
  <c r="R297" i="11"/>
  <c r="P297" i="11"/>
  <c r="BI291" i="11"/>
  <c r="BH291" i="11"/>
  <c r="BG291" i="11"/>
  <c r="BF291" i="11"/>
  <c r="T291" i="11"/>
  <c r="R291" i="11"/>
  <c r="P291" i="11"/>
  <c r="BI284" i="11"/>
  <c r="BH284" i="11"/>
  <c r="BG284" i="11"/>
  <c r="BF284" i="11"/>
  <c r="T284" i="11"/>
  <c r="R284" i="11"/>
  <c r="P284" i="11"/>
  <c r="BI277" i="11"/>
  <c r="BH277" i="11"/>
  <c r="BG277" i="11"/>
  <c r="BF277" i="11"/>
  <c r="T277" i="11"/>
  <c r="R277" i="11"/>
  <c r="P277" i="11"/>
  <c r="BI271" i="11"/>
  <c r="BH271" i="11"/>
  <c r="BG271" i="11"/>
  <c r="BF271" i="11"/>
  <c r="T271" i="11"/>
  <c r="R271" i="11"/>
  <c r="P271" i="11"/>
  <c r="BI264" i="11"/>
  <c r="BH264" i="11"/>
  <c r="BG264" i="11"/>
  <c r="BF264" i="11"/>
  <c r="T264" i="11"/>
  <c r="R264" i="11"/>
  <c r="P264" i="11"/>
  <c r="BI253" i="11"/>
  <c r="BH253" i="11"/>
  <c r="BG253" i="11"/>
  <c r="BF253" i="11"/>
  <c r="T253" i="11"/>
  <c r="R253" i="11"/>
  <c r="P253" i="11"/>
  <c r="BI243" i="11"/>
  <c r="BH243" i="11"/>
  <c r="BG243" i="11"/>
  <c r="BF243" i="11"/>
  <c r="T243" i="11"/>
  <c r="R243" i="11"/>
  <c r="P243" i="11"/>
  <c r="BI233" i="11"/>
  <c r="BH233" i="11"/>
  <c r="BG233" i="11"/>
  <c r="BF233" i="11"/>
  <c r="T233" i="11"/>
  <c r="R233" i="11"/>
  <c r="P233" i="11"/>
  <c r="BI223" i="11"/>
  <c r="BH223" i="11"/>
  <c r="BG223" i="11"/>
  <c r="BF223" i="11"/>
  <c r="T223" i="11"/>
  <c r="R223" i="11"/>
  <c r="P223" i="11"/>
  <c r="BI213" i="11"/>
  <c r="BH213" i="11"/>
  <c r="BG213" i="11"/>
  <c r="BF213" i="11"/>
  <c r="T213" i="11"/>
  <c r="R213" i="11"/>
  <c r="P213" i="11"/>
  <c r="BI208" i="11"/>
  <c r="BH208" i="11"/>
  <c r="BG208" i="11"/>
  <c r="BF208" i="11"/>
  <c r="T208" i="11"/>
  <c r="R208" i="11"/>
  <c r="P208" i="11"/>
  <c r="BI199" i="11"/>
  <c r="BH199" i="11"/>
  <c r="BG199" i="11"/>
  <c r="BF199" i="11"/>
  <c r="T199" i="11"/>
  <c r="R199" i="11"/>
  <c r="P199" i="11"/>
  <c r="BI190" i="11"/>
  <c r="BH190" i="11"/>
  <c r="BG190" i="11"/>
  <c r="BF190" i="11"/>
  <c r="T190" i="11"/>
  <c r="R190" i="11"/>
  <c r="P190" i="11"/>
  <c r="BI184" i="11"/>
  <c r="BH184" i="11"/>
  <c r="BG184" i="11"/>
  <c r="BF184" i="11"/>
  <c r="T184" i="11"/>
  <c r="R184" i="11"/>
  <c r="P184" i="11"/>
  <c r="BI178" i="11"/>
  <c r="BH178" i="11"/>
  <c r="BG178" i="11"/>
  <c r="BF178" i="11"/>
  <c r="T178" i="11"/>
  <c r="R178" i="11"/>
  <c r="P178" i="11"/>
  <c r="BI173" i="11"/>
  <c r="BH173" i="11"/>
  <c r="BG173" i="11"/>
  <c r="BF173" i="11"/>
  <c r="T173" i="11"/>
  <c r="R173" i="11"/>
  <c r="P173" i="11"/>
  <c r="BI167" i="11"/>
  <c r="BH167" i="11"/>
  <c r="BG167" i="11"/>
  <c r="BF167" i="11"/>
  <c r="T167" i="11"/>
  <c r="R167" i="11"/>
  <c r="P167" i="11"/>
  <c r="BI162" i="11"/>
  <c r="BH162" i="11"/>
  <c r="BG162" i="11"/>
  <c r="BF162" i="11"/>
  <c r="T162" i="11"/>
  <c r="R162" i="11"/>
  <c r="P162" i="11"/>
  <c r="BI157" i="11"/>
  <c r="BH157" i="11"/>
  <c r="BG157" i="11"/>
  <c r="BF157" i="11"/>
  <c r="T157" i="11"/>
  <c r="R157" i="11"/>
  <c r="P157" i="11"/>
  <c r="BI152" i="11"/>
  <c r="BH152" i="11"/>
  <c r="BG152" i="11"/>
  <c r="BF152" i="11"/>
  <c r="T152" i="11"/>
  <c r="R152" i="11"/>
  <c r="P152" i="11"/>
  <c r="BI147" i="11"/>
  <c r="BH147" i="11"/>
  <c r="BG147" i="11"/>
  <c r="BF147" i="11"/>
  <c r="T147" i="11"/>
  <c r="R147" i="11"/>
  <c r="P147" i="11"/>
  <c r="BI142" i="11"/>
  <c r="BH142" i="11"/>
  <c r="BG142" i="11"/>
  <c r="BF142" i="11"/>
  <c r="T142" i="11"/>
  <c r="R142" i="11"/>
  <c r="P142" i="11"/>
  <c r="BI137" i="11"/>
  <c r="BH137" i="11"/>
  <c r="BG137" i="11"/>
  <c r="BF137" i="11"/>
  <c r="T137" i="11"/>
  <c r="R137" i="11"/>
  <c r="P137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2" i="11"/>
  <c r="BH122" i="11"/>
  <c r="BG122" i="11"/>
  <c r="BF122" i="11"/>
  <c r="T122" i="11"/>
  <c r="R122" i="11"/>
  <c r="P122" i="11"/>
  <c r="BI117" i="11"/>
  <c r="BH117" i="11"/>
  <c r="BG117" i="11"/>
  <c r="BF117" i="11"/>
  <c r="T117" i="11"/>
  <c r="R117" i="11"/>
  <c r="P117" i="11"/>
  <c r="BI112" i="11"/>
  <c r="BH112" i="11"/>
  <c r="BG112" i="11"/>
  <c r="BF112" i="11"/>
  <c r="T112" i="11"/>
  <c r="R112" i="11"/>
  <c r="P112" i="11"/>
  <c r="BI104" i="11"/>
  <c r="BH104" i="11"/>
  <c r="BG104" i="11"/>
  <c r="BF104" i="11"/>
  <c r="T104" i="11"/>
  <c r="R104" i="11"/>
  <c r="P104" i="11"/>
  <c r="BI99" i="11"/>
  <c r="F39" i="11" s="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9" i="11"/>
  <c r="J58" i="11"/>
  <c r="F58" i="11"/>
  <c r="F56" i="11"/>
  <c r="E54" i="11"/>
  <c r="J20" i="11"/>
  <c r="E20" i="11"/>
  <c r="F88" i="11"/>
  <c r="J19" i="11"/>
  <c r="J14" i="11"/>
  <c r="J85" i="11"/>
  <c r="E7" i="11"/>
  <c r="E79" i="11" s="1"/>
  <c r="J39" i="10"/>
  <c r="J38" i="10"/>
  <c r="AY65" i="1"/>
  <c r="J37" i="10"/>
  <c r="AX65" i="1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7" i="10"/>
  <c r="BH127" i="10"/>
  <c r="BG127" i="10"/>
  <c r="BF127" i="10"/>
  <c r="T127" i="10"/>
  <c r="R127" i="10"/>
  <c r="P127" i="10"/>
  <c r="BI122" i="10"/>
  <c r="BH122" i="10"/>
  <c r="BG122" i="10"/>
  <c r="BF122" i="10"/>
  <c r="T122" i="10"/>
  <c r="R122" i="10"/>
  <c r="P122" i="10"/>
  <c r="BI116" i="10"/>
  <c r="BH116" i="10"/>
  <c r="BG116" i="10"/>
  <c r="BF116" i="10"/>
  <c r="T116" i="10"/>
  <c r="R116" i="10"/>
  <c r="P116" i="10"/>
  <c r="BI110" i="10"/>
  <c r="BH110" i="10"/>
  <c r="BG110" i="10"/>
  <c r="BF110" i="10"/>
  <c r="T110" i="10"/>
  <c r="R110" i="10"/>
  <c r="P110" i="10"/>
  <c r="BI103" i="10"/>
  <c r="BH103" i="10"/>
  <c r="BG103" i="10"/>
  <c r="BF103" i="10"/>
  <c r="T103" i="10"/>
  <c r="R103" i="10"/>
  <c r="P103" i="10"/>
  <c r="BI98" i="10"/>
  <c r="BH98" i="10"/>
  <c r="BG98" i="10"/>
  <c r="BF98" i="10"/>
  <c r="T98" i="10"/>
  <c r="R98" i="10"/>
  <c r="P98" i="10"/>
  <c r="BI92" i="10"/>
  <c r="BH92" i="10"/>
  <c r="BG92" i="10"/>
  <c r="BF92" i="10"/>
  <c r="T92" i="10"/>
  <c r="R92" i="10"/>
  <c r="P92" i="10"/>
  <c r="J86" i="10"/>
  <c r="J85" i="10"/>
  <c r="F85" i="10"/>
  <c r="F83" i="10"/>
  <c r="E81" i="10"/>
  <c r="J59" i="10"/>
  <c r="J58" i="10"/>
  <c r="F58" i="10"/>
  <c r="F56" i="10"/>
  <c r="E54" i="10"/>
  <c r="J20" i="10"/>
  <c r="E20" i="10"/>
  <c r="F59" i="10"/>
  <c r="J19" i="10"/>
  <c r="J14" i="10"/>
  <c r="J56" i="10"/>
  <c r="E7" i="10"/>
  <c r="E77" i="10" s="1"/>
  <c r="J39" i="9"/>
  <c r="J38" i="9"/>
  <c r="AY64" i="1"/>
  <c r="J37" i="9"/>
  <c r="AX64" i="1" s="1"/>
  <c r="BI2216" i="9"/>
  <c r="BH2216" i="9"/>
  <c r="BG2216" i="9"/>
  <c r="BF2216" i="9"/>
  <c r="T2216" i="9"/>
  <c r="R2216" i="9"/>
  <c r="P2216" i="9"/>
  <c r="BI2206" i="9"/>
  <c r="BH2206" i="9"/>
  <c r="BG2206" i="9"/>
  <c r="BF2206" i="9"/>
  <c r="T2206" i="9"/>
  <c r="R2206" i="9"/>
  <c r="P2206" i="9"/>
  <c r="BI2200" i="9"/>
  <c r="BH2200" i="9"/>
  <c r="BG2200" i="9"/>
  <c r="BF2200" i="9"/>
  <c r="T2200" i="9"/>
  <c r="R2200" i="9"/>
  <c r="P2200" i="9"/>
  <c r="BI2195" i="9"/>
  <c r="BH2195" i="9"/>
  <c r="BG2195" i="9"/>
  <c r="BF2195" i="9"/>
  <c r="T2195" i="9"/>
  <c r="R2195" i="9"/>
  <c r="P2195" i="9"/>
  <c r="BI2191" i="9"/>
  <c r="BH2191" i="9"/>
  <c r="BG2191" i="9"/>
  <c r="BF2191" i="9"/>
  <c r="T2191" i="9"/>
  <c r="R2191" i="9"/>
  <c r="P2191" i="9"/>
  <c r="BI2186" i="9"/>
  <c r="BH2186" i="9"/>
  <c r="BG2186" i="9"/>
  <c r="BF2186" i="9"/>
  <c r="T2186" i="9"/>
  <c r="R2186" i="9"/>
  <c r="P2186" i="9"/>
  <c r="BI2182" i="9"/>
  <c r="BH2182" i="9"/>
  <c r="BG2182" i="9"/>
  <c r="BF2182" i="9"/>
  <c r="T2182" i="9"/>
  <c r="R2182" i="9"/>
  <c r="P2182" i="9"/>
  <c r="BI2177" i="9"/>
  <c r="BH2177" i="9"/>
  <c r="BG2177" i="9"/>
  <c r="BF2177" i="9"/>
  <c r="T2177" i="9"/>
  <c r="R2177" i="9"/>
  <c r="P2177" i="9"/>
  <c r="BI2173" i="9"/>
  <c r="BH2173" i="9"/>
  <c r="BG2173" i="9"/>
  <c r="BF2173" i="9"/>
  <c r="T2173" i="9"/>
  <c r="R2173" i="9"/>
  <c r="P2173" i="9"/>
  <c r="BI2166" i="9"/>
  <c r="BH2166" i="9"/>
  <c r="BG2166" i="9"/>
  <c r="BF2166" i="9"/>
  <c r="T2166" i="9"/>
  <c r="R2166" i="9"/>
  <c r="P2166" i="9"/>
  <c r="BI2158" i="9"/>
  <c r="BH2158" i="9"/>
  <c r="BG2158" i="9"/>
  <c r="BF2158" i="9"/>
  <c r="T2158" i="9"/>
  <c r="R2158" i="9"/>
  <c r="P2158" i="9"/>
  <c r="BI2143" i="9"/>
  <c r="BH2143" i="9"/>
  <c r="BG2143" i="9"/>
  <c r="BF2143" i="9"/>
  <c r="T2143" i="9"/>
  <c r="R2143" i="9"/>
  <c r="P2143" i="9"/>
  <c r="BI2128" i="9"/>
  <c r="BH2128" i="9"/>
  <c r="BG2128" i="9"/>
  <c r="BF2128" i="9"/>
  <c r="T2128" i="9"/>
  <c r="R2128" i="9"/>
  <c r="P2128" i="9"/>
  <c r="BI2123" i="9"/>
  <c r="BH2123" i="9"/>
  <c r="BG2123" i="9"/>
  <c r="BF2123" i="9"/>
  <c r="T2123" i="9"/>
  <c r="R2123" i="9"/>
  <c r="P2123" i="9"/>
  <c r="BI2113" i="9"/>
  <c r="BH2113" i="9"/>
  <c r="BG2113" i="9"/>
  <c r="BF2113" i="9"/>
  <c r="T2113" i="9"/>
  <c r="R2113" i="9"/>
  <c r="P2113" i="9"/>
  <c r="BI2102" i="9"/>
  <c r="BH2102" i="9"/>
  <c r="BG2102" i="9"/>
  <c r="BF2102" i="9"/>
  <c r="T2102" i="9"/>
  <c r="R2102" i="9"/>
  <c r="P2102" i="9"/>
  <c r="BI2097" i="9"/>
  <c r="BH2097" i="9"/>
  <c r="BG2097" i="9"/>
  <c r="BF2097" i="9"/>
  <c r="T2097" i="9"/>
  <c r="R2097" i="9"/>
  <c r="P2097" i="9"/>
  <c r="BI2092" i="9"/>
  <c r="BH2092" i="9"/>
  <c r="BG2092" i="9"/>
  <c r="BF2092" i="9"/>
  <c r="T2092" i="9"/>
  <c r="R2092" i="9"/>
  <c r="P2092" i="9"/>
  <c r="BI2082" i="9"/>
  <c r="BH2082" i="9"/>
  <c r="BG2082" i="9"/>
  <c r="BF2082" i="9"/>
  <c r="T2082" i="9"/>
  <c r="R2082" i="9"/>
  <c r="P2082" i="9"/>
  <c r="BI2072" i="9"/>
  <c r="BH2072" i="9"/>
  <c r="BG2072" i="9"/>
  <c r="BF2072" i="9"/>
  <c r="T2072" i="9"/>
  <c r="R2072" i="9"/>
  <c r="P2072" i="9"/>
  <c r="BI2067" i="9"/>
  <c r="BH2067" i="9"/>
  <c r="BG2067" i="9"/>
  <c r="BF2067" i="9"/>
  <c r="T2067" i="9"/>
  <c r="R2067" i="9"/>
  <c r="P2067" i="9"/>
  <c r="BI2062" i="9"/>
  <c r="BH2062" i="9"/>
  <c r="BG2062" i="9"/>
  <c r="BF2062" i="9"/>
  <c r="T2062" i="9"/>
  <c r="R2062" i="9"/>
  <c r="P2062" i="9"/>
  <c r="BI2058" i="9"/>
  <c r="BH2058" i="9"/>
  <c r="BG2058" i="9"/>
  <c r="BF2058" i="9"/>
  <c r="T2058" i="9"/>
  <c r="R2058" i="9"/>
  <c r="P2058" i="9"/>
  <c r="BI2039" i="9"/>
  <c r="BH2039" i="9"/>
  <c r="BG2039" i="9"/>
  <c r="BF2039" i="9"/>
  <c r="T2039" i="9"/>
  <c r="R2039" i="9"/>
  <c r="P2039" i="9"/>
  <c r="BI2031" i="9"/>
  <c r="BH2031" i="9"/>
  <c r="BG2031" i="9"/>
  <c r="BF2031" i="9"/>
  <c r="T2031" i="9"/>
  <c r="R2031" i="9"/>
  <c r="P2031" i="9"/>
  <c r="BI2023" i="9"/>
  <c r="BH2023" i="9"/>
  <c r="BG2023" i="9"/>
  <c r="BF2023" i="9"/>
  <c r="T2023" i="9"/>
  <c r="R2023" i="9"/>
  <c r="P2023" i="9"/>
  <c r="BI2017" i="9"/>
  <c r="BH2017" i="9"/>
  <c r="BG2017" i="9"/>
  <c r="BF2017" i="9"/>
  <c r="T2017" i="9"/>
  <c r="R2017" i="9"/>
  <c r="P2017" i="9"/>
  <c r="BI2012" i="9"/>
  <c r="BH2012" i="9"/>
  <c r="BG2012" i="9"/>
  <c r="BF2012" i="9"/>
  <c r="T2012" i="9"/>
  <c r="R2012" i="9"/>
  <c r="P2012" i="9"/>
  <c r="BI2007" i="9"/>
  <c r="BH2007" i="9"/>
  <c r="BG2007" i="9"/>
  <c r="BF2007" i="9"/>
  <c r="T2007" i="9"/>
  <c r="R2007" i="9"/>
  <c r="P2007" i="9"/>
  <c r="BI2002" i="9"/>
  <c r="BH2002" i="9"/>
  <c r="BG2002" i="9"/>
  <c r="BF2002" i="9"/>
  <c r="T2002" i="9"/>
  <c r="R2002" i="9"/>
  <c r="P2002" i="9"/>
  <c r="BI1997" i="9"/>
  <c r="BH1997" i="9"/>
  <c r="BG1997" i="9"/>
  <c r="BF1997" i="9"/>
  <c r="T1997" i="9"/>
  <c r="R1997" i="9"/>
  <c r="P1997" i="9"/>
  <c r="BI1992" i="9"/>
  <c r="BH1992" i="9"/>
  <c r="BG1992" i="9"/>
  <c r="BF1992" i="9"/>
  <c r="T1992" i="9"/>
  <c r="R1992" i="9"/>
  <c r="P1992" i="9"/>
  <c r="BI1987" i="9"/>
  <c r="BH1987" i="9"/>
  <c r="BG1987" i="9"/>
  <c r="BF1987" i="9"/>
  <c r="T1987" i="9"/>
  <c r="R1987" i="9"/>
  <c r="P1987" i="9"/>
  <c r="BI1982" i="9"/>
  <c r="BH1982" i="9"/>
  <c r="BG1982" i="9"/>
  <c r="BF1982" i="9"/>
  <c r="T1982" i="9"/>
  <c r="R1982" i="9"/>
  <c r="P1982" i="9"/>
  <c r="BI1977" i="9"/>
  <c r="BH1977" i="9"/>
  <c r="BG1977" i="9"/>
  <c r="BF1977" i="9"/>
  <c r="T1977" i="9"/>
  <c r="R1977" i="9"/>
  <c r="P1977" i="9"/>
  <c r="BI1972" i="9"/>
  <c r="BH1972" i="9"/>
  <c r="BG1972" i="9"/>
  <c r="BF1972" i="9"/>
  <c r="T1972" i="9"/>
  <c r="R1972" i="9"/>
  <c r="P1972" i="9"/>
  <c r="BI1967" i="9"/>
  <c r="BH1967" i="9"/>
  <c r="BG1967" i="9"/>
  <c r="BF1967" i="9"/>
  <c r="T1967" i="9"/>
  <c r="R1967" i="9"/>
  <c r="P1967" i="9"/>
  <c r="BI1962" i="9"/>
  <c r="BH1962" i="9"/>
  <c r="BG1962" i="9"/>
  <c r="BF1962" i="9"/>
  <c r="T1962" i="9"/>
  <c r="R1962" i="9"/>
  <c r="P1962" i="9"/>
  <c r="BI1957" i="9"/>
  <c r="BH1957" i="9"/>
  <c r="BG1957" i="9"/>
  <c r="BF1957" i="9"/>
  <c r="T1957" i="9"/>
  <c r="R1957" i="9"/>
  <c r="P1957" i="9"/>
  <c r="BI1952" i="9"/>
  <c r="BH1952" i="9"/>
  <c r="BG1952" i="9"/>
  <c r="BF1952" i="9"/>
  <c r="T1952" i="9"/>
  <c r="R1952" i="9"/>
  <c r="P1952" i="9"/>
  <c r="BI1947" i="9"/>
  <c r="BH1947" i="9"/>
  <c r="BG1947" i="9"/>
  <c r="BF1947" i="9"/>
  <c r="T1947" i="9"/>
  <c r="R1947" i="9"/>
  <c r="P1947" i="9"/>
  <c r="BI1942" i="9"/>
  <c r="BH1942" i="9"/>
  <c r="BG1942" i="9"/>
  <c r="BF1942" i="9"/>
  <c r="T1942" i="9"/>
  <c r="R1942" i="9"/>
  <c r="P1942" i="9"/>
  <c r="BI1934" i="9"/>
  <c r="BH1934" i="9"/>
  <c r="BG1934" i="9"/>
  <c r="BF1934" i="9"/>
  <c r="T1934" i="9"/>
  <c r="R1934" i="9"/>
  <c r="P1934" i="9"/>
  <c r="BI1929" i="9"/>
  <c r="BH1929" i="9"/>
  <c r="BG1929" i="9"/>
  <c r="BF1929" i="9"/>
  <c r="T1929" i="9"/>
  <c r="R1929" i="9"/>
  <c r="P1929" i="9"/>
  <c r="BI1924" i="9"/>
  <c r="BH1924" i="9"/>
  <c r="BG1924" i="9"/>
  <c r="BF1924" i="9"/>
  <c r="T1924" i="9"/>
  <c r="R1924" i="9"/>
  <c r="P1924" i="9"/>
  <c r="BI1919" i="9"/>
  <c r="BH1919" i="9"/>
  <c r="BG1919" i="9"/>
  <c r="BF1919" i="9"/>
  <c r="T1919" i="9"/>
  <c r="R1919" i="9"/>
  <c r="P1919" i="9"/>
  <c r="BI1914" i="9"/>
  <c r="BH1914" i="9"/>
  <c r="BG1914" i="9"/>
  <c r="BF1914" i="9"/>
  <c r="T1914" i="9"/>
  <c r="R1914" i="9"/>
  <c r="P1914" i="9"/>
  <c r="BI1909" i="9"/>
  <c r="BH1909" i="9"/>
  <c r="BG1909" i="9"/>
  <c r="BF1909" i="9"/>
  <c r="T1909" i="9"/>
  <c r="R1909" i="9"/>
  <c r="P1909" i="9"/>
  <c r="BI1904" i="9"/>
  <c r="BH1904" i="9"/>
  <c r="BG1904" i="9"/>
  <c r="BF1904" i="9"/>
  <c r="T1904" i="9"/>
  <c r="R1904" i="9"/>
  <c r="P1904" i="9"/>
  <c r="BI1899" i="9"/>
  <c r="BH1899" i="9"/>
  <c r="BG1899" i="9"/>
  <c r="BF1899" i="9"/>
  <c r="T1899" i="9"/>
  <c r="R1899" i="9"/>
  <c r="P1899" i="9"/>
  <c r="BI1894" i="9"/>
  <c r="BH1894" i="9"/>
  <c r="BG1894" i="9"/>
  <c r="BF1894" i="9"/>
  <c r="T1894" i="9"/>
  <c r="R1894" i="9"/>
  <c r="P1894" i="9"/>
  <c r="BI1889" i="9"/>
  <c r="BH1889" i="9"/>
  <c r="BG1889" i="9"/>
  <c r="BF1889" i="9"/>
  <c r="T1889" i="9"/>
  <c r="R1889" i="9"/>
  <c r="P1889" i="9"/>
  <c r="BI1886" i="9"/>
  <c r="BH1886" i="9"/>
  <c r="BG1886" i="9"/>
  <c r="BF1886" i="9"/>
  <c r="T1886" i="9"/>
  <c r="R1886" i="9"/>
  <c r="P1886" i="9"/>
  <c r="BI1882" i="9"/>
  <c r="BH1882" i="9"/>
  <c r="BG1882" i="9"/>
  <c r="BF1882" i="9"/>
  <c r="T1882" i="9"/>
  <c r="R1882" i="9"/>
  <c r="P1882" i="9"/>
  <c r="BI1878" i="9"/>
  <c r="BH1878" i="9"/>
  <c r="BG1878" i="9"/>
  <c r="BF1878" i="9"/>
  <c r="T1878" i="9"/>
  <c r="R1878" i="9"/>
  <c r="P1878" i="9"/>
  <c r="BI1872" i="9"/>
  <c r="BH1872" i="9"/>
  <c r="BG1872" i="9"/>
  <c r="BF1872" i="9"/>
  <c r="T1872" i="9"/>
  <c r="R1872" i="9"/>
  <c r="P1872" i="9"/>
  <c r="BI1866" i="9"/>
  <c r="BH1866" i="9"/>
  <c r="BG1866" i="9"/>
  <c r="BF1866" i="9"/>
  <c r="T1866" i="9"/>
  <c r="R1866" i="9"/>
  <c r="P1866" i="9"/>
  <c r="BI1860" i="9"/>
  <c r="BH1860" i="9"/>
  <c r="BG1860" i="9"/>
  <c r="BF1860" i="9"/>
  <c r="T1860" i="9"/>
  <c r="R1860" i="9"/>
  <c r="P1860" i="9"/>
  <c r="BI1854" i="9"/>
  <c r="BH1854" i="9"/>
  <c r="BG1854" i="9"/>
  <c r="BF1854" i="9"/>
  <c r="T1854" i="9"/>
  <c r="R1854" i="9"/>
  <c r="P1854" i="9"/>
  <c r="BI1850" i="9"/>
  <c r="BH1850" i="9"/>
  <c r="BG1850" i="9"/>
  <c r="BF1850" i="9"/>
  <c r="T1850" i="9"/>
  <c r="R1850" i="9"/>
  <c r="P1850" i="9"/>
  <c r="BI1845" i="9"/>
  <c r="BH1845" i="9"/>
  <c r="BG1845" i="9"/>
  <c r="BF1845" i="9"/>
  <c r="T1845" i="9"/>
  <c r="R1845" i="9"/>
  <c r="P1845" i="9"/>
  <c r="BI1840" i="9"/>
  <c r="BH1840" i="9"/>
  <c r="BG1840" i="9"/>
  <c r="BF1840" i="9"/>
  <c r="T1840" i="9"/>
  <c r="R1840" i="9"/>
  <c r="P1840" i="9"/>
  <c r="BI1834" i="9"/>
  <c r="BH1834" i="9"/>
  <c r="BG1834" i="9"/>
  <c r="BF1834" i="9"/>
  <c r="T1834" i="9"/>
  <c r="R1834" i="9"/>
  <c r="P1834" i="9"/>
  <c r="BI1828" i="9"/>
  <c r="BH1828" i="9"/>
  <c r="BG1828" i="9"/>
  <c r="BF1828" i="9"/>
  <c r="T1828" i="9"/>
  <c r="R1828" i="9"/>
  <c r="P1828" i="9"/>
  <c r="BI1822" i="9"/>
  <c r="BH1822" i="9"/>
  <c r="BG1822" i="9"/>
  <c r="BF1822" i="9"/>
  <c r="T1822" i="9"/>
  <c r="R1822" i="9"/>
  <c r="P1822" i="9"/>
  <c r="BI1818" i="9"/>
  <c r="BH1818" i="9"/>
  <c r="BG1818" i="9"/>
  <c r="BF1818" i="9"/>
  <c r="T1818" i="9"/>
  <c r="R1818" i="9"/>
  <c r="P1818" i="9"/>
  <c r="BI1814" i="9"/>
  <c r="BH1814" i="9"/>
  <c r="BG1814" i="9"/>
  <c r="BF1814" i="9"/>
  <c r="T1814" i="9"/>
  <c r="R1814" i="9"/>
  <c r="P1814" i="9"/>
  <c r="BI1809" i="9"/>
  <c r="BH1809" i="9"/>
  <c r="BG1809" i="9"/>
  <c r="BF1809" i="9"/>
  <c r="T1809" i="9"/>
  <c r="R1809" i="9"/>
  <c r="P1809" i="9"/>
  <c r="BI1804" i="9"/>
  <c r="BH1804" i="9"/>
  <c r="BG1804" i="9"/>
  <c r="BF1804" i="9"/>
  <c r="T1804" i="9"/>
  <c r="R1804" i="9"/>
  <c r="P1804" i="9"/>
  <c r="BI1798" i="9"/>
  <c r="BH1798" i="9"/>
  <c r="BG1798" i="9"/>
  <c r="BF1798" i="9"/>
  <c r="T1798" i="9"/>
  <c r="R1798" i="9"/>
  <c r="P1798" i="9"/>
  <c r="BI1793" i="9"/>
  <c r="BH1793" i="9"/>
  <c r="BG1793" i="9"/>
  <c r="BF1793" i="9"/>
  <c r="T1793" i="9"/>
  <c r="R1793" i="9"/>
  <c r="P1793" i="9"/>
  <c r="BI1784" i="9"/>
  <c r="BH1784" i="9"/>
  <c r="BG1784" i="9"/>
  <c r="BF1784" i="9"/>
  <c r="T1784" i="9"/>
  <c r="R1784" i="9"/>
  <c r="P1784" i="9"/>
  <c r="BI1778" i="9"/>
  <c r="BH1778" i="9"/>
  <c r="BG1778" i="9"/>
  <c r="BF1778" i="9"/>
  <c r="T1778" i="9"/>
  <c r="R1778" i="9"/>
  <c r="P1778" i="9"/>
  <c r="BI1763" i="9"/>
  <c r="BH1763" i="9"/>
  <c r="BG1763" i="9"/>
  <c r="BF1763" i="9"/>
  <c r="T1763" i="9"/>
  <c r="R1763" i="9"/>
  <c r="P1763" i="9"/>
  <c r="BI1747" i="9"/>
  <c r="BH1747" i="9"/>
  <c r="BG1747" i="9"/>
  <c r="BF1747" i="9"/>
  <c r="T1747" i="9"/>
  <c r="R1747" i="9"/>
  <c r="P1747" i="9"/>
  <c r="BI1743" i="9"/>
  <c r="BH1743" i="9"/>
  <c r="BG1743" i="9"/>
  <c r="BF1743" i="9"/>
  <c r="T1743" i="9"/>
  <c r="R1743" i="9"/>
  <c r="P1743" i="9"/>
  <c r="BI1738" i="9"/>
  <c r="BH1738" i="9"/>
  <c r="BG1738" i="9"/>
  <c r="BF1738" i="9"/>
  <c r="T1738" i="9"/>
  <c r="R1738" i="9"/>
  <c r="P1738" i="9"/>
  <c r="BI1707" i="9"/>
  <c r="BH1707" i="9"/>
  <c r="BG1707" i="9"/>
  <c r="BF1707" i="9"/>
  <c r="T1707" i="9"/>
  <c r="R1707" i="9"/>
  <c r="P1707" i="9"/>
  <c r="BI1698" i="9"/>
  <c r="BH1698" i="9"/>
  <c r="BG1698" i="9"/>
  <c r="BF1698" i="9"/>
  <c r="T1698" i="9"/>
  <c r="R1698" i="9"/>
  <c r="P1698" i="9"/>
  <c r="BI1689" i="9"/>
  <c r="BH1689" i="9"/>
  <c r="BG1689" i="9"/>
  <c r="BF1689" i="9"/>
  <c r="T1689" i="9"/>
  <c r="R1689" i="9"/>
  <c r="P1689" i="9"/>
  <c r="BI1670" i="9"/>
  <c r="BH1670" i="9"/>
  <c r="BG1670" i="9"/>
  <c r="BF1670" i="9"/>
  <c r="T1670" i="9"/>
  <c r="R1670" i="9"/>
  <c r="P1670" i="9"/>
  <c r="BI1650" i="9"/>
  <c r="BH1650" i="9"/>
  <c r="BG1650" i="9"/>
  <c r="BF1650" i="9"/>
  <c r="T1650" i="9"/>
  <c r="R1650" i="9"/>
  <c r="P1650" i="9"/>
  <c r="BI1641" i="9"/>
  <c r="BH1641" i="9"/>
  <c r="BG1641" i="9"/>
  <c r="BF1641" i="9"/>
  <c r="T1641" i="9"/>
  <c r="R1641" i="9"/>
  <c r="P1641" i="9"/>
  <c r="BI1634" i="9"/>
  <c r="BH1634" i="9"/>
  <c r="BG1634" i="9"/>
  <c r="BF1634" i="9"/>
  <c r="T1634" i="9"/>
  <c r="R1634" i="9"/>
  <c r="P1634" i="9"/>
  <c r="BI1620" i="9"/>
  <c r="BH1620" i="9"/>
  <c r="BG1620" i="9"/>
  <c r="BF1620" i="9"/>
  <c r="T1620" i="9"/>
  <c r="R1620" i="9"/>
  <c r="P1620" i="9"/>
  <c r="BI1606" i="9"/>
  <c r="BH1606" i="9"/>
  <c r="BG1606" i="9"/>
  <c r="BF1606" i="9"/>
  <c r="T1606" i="9"/>
  <c r="R1606" i="9"/>
  <c r="P1606" i="9"/>
  <c r="BI1603" i="9"/>
  <c r="BH1603" i="9"/>
  <c r="BG1603" i="9"/>
  <c r="BF1603" i="9"/>
  <c r="T1603" i="9"/>
  <c r="R1603" i="9"/>
  <c r="P1603" i="9"/>
  <c r="BI1590" i="9"/>
  <c r="BH1590" i="9"/>
  <c r="BG1590" i="9"/>
  <c r="BF1590" i="9"/>
  <c r="T1590" i="9"/>
  <c r="R1590" i="9"/>
  <c r="P1590" i="9"/>
  <c r="BI1577" i="9"/>
  <c r="BH1577" i="9"/>
  <c r="BG1577" i="9"/>
  <c r="BF1577" i="9"/>
  <c r="T1577" i="9"/>
  <c r="R1577" i="9"/>
  <c r="P1577" i="9"/>
  <c r="BI1548" i="9"/>
  <c r="BH1548" i="9"/>
  <c r="BG1548" i="9"/>
  <c r="BF1548" i="9"/>
  <c r="T1548" i="9"/>
  <c r="R1548" i="9"/>
  <c r="P1548" i="9"/>
  <c r="BI1518" i="9"/>
  <c r="BH1518" i="9"/>
  <c r="BG1518" i="9"/>
  <c r="BF1518" i="9"/>
  <c r="T1518" i="9"/>
  <c r="R1518" i="9"/>
  <c r="P1518" i="9"/>
  <c r="BI1489" i="9"/>
  <c r="BH1489" i="9"/>
  <c r="BG1489" i="9"/>
  <c r="BF1489" i="9"/>
  <c r="T1489" i="9"/>
  <c r="R1489" i="9"/>
  <c r="P1489" i="9"/>
  <c r="BI1460" i="9"/>
  <c r="BH1460" i="9"/>
  <c r="BG1460" i="9"/>
  <c r="BF1460" i="9"/>
  <c r="T1460" i="9"/>
  <c r="R1460" i="9"/>
  <c r="P1460" i="9"/>
  <c r="BI1449" i="9"/>
  <c r="BH1449" i="9"/>
  <c r="BG1449" i="9"/>
  <c r="BF1449" i="9"/>
  <c r="T1449" i="9"/>
  <c r="R1449" i="9"/>
  <c r="P1449" i="9"/>
  <c r="BI1432" i="9"/>
  <c r="BH1432" i="9"/>
  <c r="BG1432" i="9"/>
  <c r="BF1432" i="9"/>
  <c r="T1432" i="9"/>
  <c r="R1432" i="9"/>
  <c r="P1432" i="9"/>
  <c r="BI1403" i="9"/>
  <c r="BH1403" i="9"/>
  <c r="BG1403" i="9"/>
  <c r="BF1403" i="9"/>
  <c r="T1403" i="9"/>
  <c r="R1403" i="9"/>
  <c r="P1403" i="9"/>
  <c r="BI1374" i="9"/>
  <c r="BH1374" i="9"/>
  <c r="BG1374" i="9"/>
  <c r="BF1374" i="9"/>
  <c r="T1374" i="9"/>
  <c r="R1374" i="9"/>
  <c r="P1374" i="9"/>
  <c r="BI1367" i="9"/>
  <c r="BH1367" i="9"/>
  <c r="BG1367" i="9"/>
  <c r="BF1367" i="9"/>
  <c r="T1367" i="9"/>
  <c r="R1367" i="9"/>
  <c r="P1367" i="9"/>
  <c r="BI1354" i="9"/>
  <c r="BH1354" i="9"/>
  <c r="BG1354" i="9"/>
  <c r="BF1354" i="9"/>
  <c r="T1354" i="9"/>
  <c r="R1354" i="9"/>
  <c r="P1354" i="9"/>
  <c r="BI1346" i="9"/>
  <c r="BH1346" i="9"/>
  <c r="BG1346" i="9"/>
  <c r="BF1346" i="9"/>
  <c r="T1346" i="9"/>
  <c r="R1346" i="9"/>
  <c r="P1346" i="9"/>
  <c r="BI1336" i="9"/>
  <c r="BH1336" i="9"/>
  <c r="BG1336" i="9"/>
  <c r="BF1336" i="9"/>
  <c r="T1336" i="9"/>
  <c r="R1336" i="9"/>
  <c r="P1336" i="9"/>
  <c r="BI1332" i="9"/>
  <c r="BH1332" i="9"/>
  <c r="BG1332" i="9"/>
  <c r="BF1332" i="9"/>
  <c r="T1332" i="9"/>
  <c r="R1332" i="9"/>
  <c r="P1332" i="9"/>
  <c r="BI1328" i="9"/>
  <c r="BH1328" i="9"/>
  <c r="BG1328" i="9"/>
  <c r="BF1328" i="9"/>
  <c r="T1328" i="9"/>
  <c r="R1328" i="9"/>
  <c r="P1328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05" i="9"/>
  <c r="BH1305" i="9"/>
  <c r="BG1305" i="9"/>
  <c r="BF1305" i="9"/>
  <c r="T1305" i="9"/>
  <c r="R1305" i="9"/>
  <c r="P1305" i="9"/>
  <c r="BI1284" i="9"/>
  <c r="BH1284" i="9"/>
  <c r="BG1284" i="9"/>
  <c r="BF1284" i="9"/>
  <c r="T1284" i="9"/>
  <c r="R1284" i="9"/>
  <c r="P1284" i="9"/>
  <c r="BI1268" i="9"/>
  <c r="BH1268" i="9"/>
  <c r="BG1268" i="9"/>
  <c r="BF1268" i="9"/>
  <c r="T1268" i="9"/>
  <c r="R1268" i="9"/>
  <c r="P1268" i="9"/>
  <c r="BI1252" i="9"/>
  <c r="BH1252" i="9"/>
  <c r="BG1252" i="9"/>
  <c r="BF1252" i="9"/>
  <c r="T1252" i="9"/>
  <c r="R1252" i="9"/>
  <c r="P1252" i="9"/>
  <c r="BI1230" i="9"/>
  <c r="BH1230" i="9"/>
  <c r="BG1230" i="9"/>
  <c r="BF1230" i="9"/>
  <c r="T1230" i="9"/>
  <c r="R1230" i="9"/>
  <c r="P1230" i="9"/>
  <c r="BI1208" i="9"/>
  <c r="BH1208" i="9"/>
  <c r="BG1208" i="9"/>
  <c r="BF1208" i="9"/>
  <c r="T1208" i="9"/>
  <c r="R1208" i="9"/>
  <c r="P1208" i="9"/>
  <c r="BI1179" i="9"/>
  <c r="BH1179" i="9"/>
  <c r="BG1179" i="9"/>
  <c r="BF1179" i="9"/>
  <c r="T1179" i="9"/>
  <c r="R1179" i="9"/>
  <c r="P1179" i="9"/>
  <c r="BI1150" i="9"/>
  <c r="BH1150" i="9"/>
  <c r="BG1150" i="9"/>
  <c r="BF1150" i="9"/>
  <c r="T1150" i="9"/>
  <c r="R1150" i="9"/>
  <c r="P1150" i="9"/>
  <c r="BI1121" i="9"/>
  <c r="BH1121" i="9"/>
  <c r="BG1121" i="9"/>
  <c r="BF1121" i="9"/>
  <c r="T1121" i="9"/>
  <c r="R1121" i="9"/>
  <c r="P1121" i="9"/>
  <c r="BI1091" i="9"/>
  <c r="BH1091" i="9"/>
  <c r="BG1091" i="9"/>
  <c r="BF1091" i="9"/>
  <c r="T1091" i="9"/>
  <c r="R1091" i="9"/>
  <c r="P1091" i="9"/>
  <c r="BI1061" i="9"/>
  <c r="BH1061" i="9"/>
  <c r="BG1061" i="9"/>
  <c r="BF1061" i="9"/>
  <c r="T1061" i="9"/>
  <c r="R1061" i="9"/>
  <c r="P1061" i="9"/>
  <c r="BI1057" i="9"/>
  <c r="BH1057" i="9"/>
  <c r="BG1057" i="9"/>
  <c r="BF1057" i="9"/>
  <c r="T1057" i="9"/>
  <c r="R1057" i="9"/>
  <c r="P1057" i="9"/>
  <c r="BI1053" i="9"/>
  <c r="BH1053" i="9"/>
  <c r="BG1053" i="9"/>
  <c r="BF1053" i="9"/>
  <c r="T1053" i="9"/>
  <c r="R1053" i="9"/>
  <c r="P1053" i="9"/>
  <c r="BI1049" i="9"/>
  <c r="BH1049" i="9"/>
  <c r="BG1049" i="9"/>
  <c r="BF1049" i="9"/>
  <c r="T1049" i="9"/>
  <c r="R1049" i="9"/>
  <c r="P1049" i="9"/>
  <c r="BI1044" i="9"/>
  <c r="BH1044" i="9"/>
  <c r="BG1044" i="9"/>
  <c r="BF1044" i="9"/>
  <c r="T1044" i="9"/>
  <c r="R1044" i="9"/>
  <c r="P1044" i="9"/>
  <c r="BI1039" i="9"/>
  <c r="BH1039" i="9"/>
  <c r="BG1039" i="9"/>
  <c r="BF1039" i="9"/>
  <c r="T1039" i="9"/>
  <c r="R1039" i="9"/>
  <c r="P1039" i="9"/>
  <c r="BI1030" i="9"/>
  <c r="BH1030" i="9"/>
  <c r="BG1030" i="9"/>
  <c r="BF1030" i="9"/>
  <c r="T1030" i="9"/>
  <c r="R1030" i="9"/>
  <c r="P1030" i="9"/>
  <c r="BI1021" i="9"/>
  <c r="BH1021" i="9"/>
  <c r="BG1021" i="9"/>
  <c r="BF1021" i="9"/>
  <c r="T1021" i="9"/>
  <c r="R1021" i="9"/>
  <c r="P1021" i="9"/>
  <c r="BI1006" i="9"/>
  <c r="BH1006" i="9"/>
  <c r="BG1006" i="9"/>
  <c r="BF1006" i="9"/>
  <c r="T1006" i="9"/>
  <c r="R1006" i="9"/>
  <c r="P1006" i="9"/>
  <c r="BI989" i="9"/>
  <c r="BH989" i="9"/>
  <c r="BG989" i="9"/>
  <c r="BF989" i="9"/>
  <c r="T989" i="9"/>
  <c r="R989" i="9"/>
  <c r="P989" i="9"/>
  <c r="BI972" i="9"/>
  <c r="BH972" i="9"/>
  <c r="BG972" i="9"/>
  <c r="BF972" i="9"/>
  <c r="T972" i="9"/>
  <c r="R972" i="9"/>
  <c r="P972" i="9"/>
  <c r="BI948" i="9"/>
  <c r="BH948" i="9"/>
  <c r="BG948" i="9"/>
  <c r="BF948" i="9"/>
  <c r="T948" i="9"/>
  <c r="R948" i="9"/>
  <c r="P948" i="9"/>
  <c r="BI924" i="9"/>
  <c r="BH924" i="9"/>
  <c r="BG924" i="9"/>
  <c r="BF924" i="9"/>
  <c r="T924" i="9"/>
  <c r="R924" i="9"/>
  <c r="P924" i="9"/>
  <c r="BI895" i="9"/>
  <c r="BH895" i="9"/>
  <c r="BG895" i="9"/>
  <c r="BF895" i="9"/>
  <c r="T895" i="9"/>
  <c r="R895" i="9"/>
  <c r="P895" i="9"/>
  <c r="BI865" i="9"/>
  <c r="BH865" i="9"/>
  <c r="BG865" i="9"/>
  <c r="BF865" i="9"/>
  <c r="T865" i="9"/>
  <c r="R865" i="9"/>
  <c r="P865" i="9"/>
  <c r="BI858" i="9"/>
  <c r="BH858" i="9"/>
  <c r="BG858" i="9"/>
  <c r="BF858" i="9"/>
  <c r="T858" i="9"/>
  <c r="R858" i="9"/>
  <c r="P858" i="9"/>
  <c r="BI854" i="9"/>
  <c r="BH854" i="9"/>
  <c r="BG854" i="9"/>
  <c r="BF854" i="9"/>
  <c r="T854" i="9"/>
  <c r="R854" i="9"/>
  <c r="P854" i="9"/>
  <c r="BI850" i="9"/>
  <c r="BH850" i="9"/>
  <c r="BG850" i="9"/>
  <c r="BF850" i="9"/>
  <c r="T850" i="9"/>
  <c r="R850" i="9"/>
  <c r="P850" i="9"/>
  <c r="BI846" i="9"/>
  <c r="BH846" i="9"/>
  <c r="BG846" i="9"/>
  <c r="BF846" i="9"/>
  <c r="T846" i="9"/>
  <c r="R846" i="9"/>
  <c r="P846" i="9"/>
  <c r="BI842" i="9"/>
  <c r="BH842" i="9"/>
  <c r="BG842" i="9"/>
  <c r="BF842" i="9"/>
  <c r="T842" i="9"/>
  <c r="R842" i="9"/>
  <c r="P842" i="9"/>
  <c r="BI826" i="9"/>
  <c r="BH826" i="9"/>
  <c r="BG826" i="9"/>
  <c r="BF826" i="9"/>
  <c r="T826" i="9"/>
  <c r="R826" i="9"/>
  <c r="P826" i="9"/>
  <c r="BI810" i="9"/>
  <c r="BH810" i="9"/>
  <c r="BG810" i="9"/>
  <c r="BF810" i="9"/>
  <c r="T810" i="9"/>
  <c r="R810" i="9"/>
  <c r="P810" i="9"/>
  <c r="BI797" i="9"/>
  <c r="BH797" i="9"/>
  <c r="BG797" i="9"/>
  <c r="BF797" i="9"/>
  <c r="T797" i="9"/>
  <c r="R797" i="9"/>
  <c r="P797" i="9"/>
  <c r="BI793" i="9"/>
  <c r="BH793" i="9"/>
  <c r="BG793" i="9"/>
  <c r="BF793" i="9"/>
  <c r="T793" i="9"/>
  <c r="R793" i="9"/>
  <c r="P793" i="9"/>
  <c r="BI782" i="9"/>
  <c r="BH782" i="9"/>
  <c r="BG782" i="9"/>
  <c r="BF782" i="9"/>
  <c r="T782" i="9"/>
  <c r="R782" i="9"/>
  <c r="P782" i="9"/>
  <c r="BI768" i="9"/>
  <c r="BH768" i="9"/>
  <c r="BG768" i="9"/>
  <c r="BF768" i="9"/>
  <c r="T768" i="9"/>
  <c r="R768" i="9"/>
  <c r="P768" i="9"/>
  <c r="BI761" i="9"/>
  <c r="BH761" i="9"/>
  <c r="BG761" i="9"/>
  <c r="BF761" i="9"/>
  <c r="T761" i="9"/>
  <c r="R761" i="9"/>
  <c r="P761" i="9"/>
  <c r="BI753" i="9"/>
  <c r="BH753" i="9"/>
  <c r="BG753" i="9"/>
  <c r="BF753" i="9"/>
  <c r="T753" i="9"/>
  <c r="R753" i="9"/>
  <c r="P753" i="9"/>
  <c r="BI748" i="9"/>
  <c r="BH748" i="9"/>
  <c r="BG748" i="9"/>
  <c r="BF748" i="9"/>
  <c r="T748" i="9"/>
  <c r="R748" i="9"/>
  <c r="P748" i="9"/>
  <c r="BI743" i="9"/>
  <c r="BH743" i="9"/>
  <c r="BG743" i="9"/>
  <c r="BF743" i="9"/>
  <c r="T743" i="9"/>
  <c r="R743" i="9"/>
  <c r="P743" i="9"/>
  <c r="BI736" i="9"/>
  <c r="BH736" i="9"/>
  <c r="BG736" i="9"/>
  <c r="BF736" i="9"/>
  <c r="T736" i="9"/>
  <c r="R736" i="9"/>
  <c r="P736" i="9"/>
  <c r="BI730" i="9"/>
  <c r="BH730" i="9"/>
  <c r="BG730" i="9"/>
  <c r="BF730" i="9"/>
  <c r="T730" i="9"/>
  <c r="R730" i="9"/>
  <c r="P730" i="9"/>
  <c r="BI725" i="9"/>
  <c r="BH725" i="9"/>
  <c r="BG725" i="9"/>
  <c r="BF725" i="9"/>
  <c r="T725" i="9"/>
  <c r="R725" i="9"/>
  <c r="P725" i="9"/>
  <c r="BI721" i="9"/>
  <c r="BH721" i="9"/>
  <c r="BG721" i="9"/>
  <c r="BF721" i="9"/>
  <c r="T721" i="9"/>
  <c r="R721" i="9"/>
  <c r="P721" i="9"/>
  <c r="BI716" i="9"/>
  <c r="BH716" i="9"/>
  <c r="BG716" i="9"/>
  <c r="BF716" i="9"/>
  <c r="T716" i="9"/>
  <c r="R716" i="9"/>
  <c r="P716" i="9"/>
  <c r="BI711" i="9"/>
  <c r="BH711" i="9"/>
  <c r="BG711" i="9"/>
  <c r="BF711" i="9"/>
  <c r="T711" i="9"/>
  <c r="R711" i="9"/>
  <c r="P711" i="9"/>
  <c r="BI707" i="9"/>
  <c r="BH707" i="9"/>
  <c r="BG707" i="9"/>
  <c r="BF707" i="9"/>
  <c r="T707" i="9"/>
  <c r="R707" i="9"/>
  <c r="P707" i="9"/>
  <c r="BI702" i="9"/>
  <c r="BH702" i="9"/>
  <c r="BG702" i="9"/>
  <c r="BF702" i="9"/>
  <c r="T702" i="9"/>
  <c r="R702" i="9"/>
  <c r="P702" i="9"/>
  <c r="BI697" i="9"/>
  <c r="BH697" i="9"/>
  <c r="BG697" i="9"/>
  <c r="BF697" i="9"/>
  <c r="T697" i="9"/>
  <c r="R697" i="9"/>
  <c r="P697" i="9"/>
  <c r="BI693" i="9"/>
  <c r="BH693" i="9"/>
  <c r="BG693" i="9"/>
  <c r="BF693" i="9"/>
  <c r="T693" i="9"/>
  <c r="R693" i="9"/>
  <c r="P693" i="9"/>
  <c r="BI688" i="9"/>
  <c r="BH688" i="9"/>
  <c r="BG688" i="9"/>
  <c r="BF688" i="9"/>
  <c r="T688" i="9"/>
  <c r="R688" i="9"/>
  <c r="P688" i="9"/>
  <c r="BI683" i="9"/>
  <c r="BH683" i="9"/>
  <c r="BG683" i="9"/>
  <c r="BF683" i="9"/>
  <c r="T683" i="9"/>
  <c r="R683" i="9"/>
  <c r="P683" i="9"/>
  <c r="BI679" i="9"/>
  <c r="BH679" i="9"/>
  <c r="BG679" i="9"/>
  <c r="BF679" i="9"/>
  <c r="T679" i="9"/>
  <c r="R679" i="9"/>
  <c r="P679" i="9"/>
  <c r="BI674" i="9"/>
  <c r="BH674" i="9"/>
  <c r="BG674" i="9"/>
  <c r="BF674" i="9"/>
  <c r="T674" i="9"/>
  <c r="R674" i="9"/>
  <c r="P674" i="9"/>
  <c r="BI669" i="9"/>
  <c r="BH669" i="9"/>
  <c r="BG669" i="9"/>
  <c r="BF669" i="9"/>
  <c r="T669" i="9"/>
  <c r="R669" i="9"/>
  <c r="P669" i="9"/>
  <c r="BI665" i="9"/>
  <c r="BH665" i="9"/>
  <c r="BG665" i="9"/>
  <c r="BF665" i="9"/>
  <c r="T665" i="9"/>
  <c r="R665" i="9"/>
  <c r="P665" i="9"/>
  <c r="BI660" i="9"/>
  <c r="BH660" i="9"/>
  <c r="BG660" i="9"/>
  <c r="BF660" i="9"/>
  <c r="T660" i="9"/>
  <c r="R660" i="9"/>
  <c r="P660" i="9"/>
  <c r="BI655" i="9"/>
  <c r="BH655" i="9"/>
  <c r="BG655" i="9"/>
  <c r="BF655" i="9"/>
  <c r="T655" i="9"/>
  <c r="R655" i="9"/>
  <c r="P655" i="9"/>
  <c r="BI625" i="9"/>
  <c r="BH625" i="9"/>
  <c r="BG625" i="9"/>
  <c r="BF625" i="9"/>
  <c r="T625" i="9"/>
  <c r="R625" i="9"/>
  <c r="P625" i="9"/>
  <c r="BI621" i="9"/>
  <c r="BH621" i="9"/>
  <c r="BG621" i="9"/>
  <c r="BF621" i="9"/>
  <c r="T621" i="9"/>
  <c r="R621" i="9"/>
  <c r="P621" i="9"/>
  <c r="BI616" i="9"/>
  <c r="BH616" i="9"/>
  <c r="BG616" i="9"/>
  <c r="BF616" i="9"/>
  <c r="T616" i="9"/>
  <c r="R616" i="9"/>
  <c r="P616" i="9"/>
  <c r="BI586" i="9"/>
  <c r="BH586" i="9"/>
  <c r="BG586" i="9"/>
  <c r="BF586" i="9"/>
  <c r="T586" i="9"/>
  <c r="R586" i="9"/>
  <c r="P586" i="9"/>
  <c r="BI582" i="9"/>
  <c r="BH582" i="9"/>
  <c r="BG582" i="9"/>
  <c r="BF582" i="9"/>
  <c r="T582" i="9"/>
  <c r="R582" i="9"/>
  <c r="P582" i="9"/>
  <c r="BI577" i="9"/>
  <c r="BH577" i="9"/>
  <c r="BG577" i="9"/>
  <c r="BF577" i="9"/>
  <c r="T577" i="9"/>
  <c r="R577" i="9"/>
  <c r="P577" i="9"/>
  <c r="BI573" i="9"/>
  <c r="BH573" i="9"/>
  <c r="BG573" i="9"/>
  <c r="BF573" i="9"/>
  <c r="T573" i="9"/>
  <c r="R573" i="9"/>
  <c r="P573" i="9"/>
  <c r="BI568" i="9"/>
  <c r="BH568" i="9"/>
  <c r="BG568" i="9"/>
  <c r="BF568" i="9"/>
  <c r="T568" i="9"/>
  <c r="R568" i="9"/>
  <c r="P568" i="9"/>
  <c r="BI563" i="9"/>
  <c r="BH563" i="9"/>
  <c r="BG563" i="9"/>
  <c r="BF563" i="9"/>
  <c r="T563" i="9"/>
  <c r="R563" i="9"/>
  <c r="P563" i="9"/>
  <c r="BI558" i="9"/>
  <c r="BH558" i="9"/>
  <c r="BG558" i="9"/>
  <c r="BF558" i="9"/>
  <c r="T558" i="9"/>
  <c r="R558" i="9"/>
  <c r="P558" i="9"/>
  <c r="BI554" i="9"/>
  <c r="BH554" i="9"/>
  <c r="BG554" i="9"/>
  <c r="BF554" i="9"/>
  <c r="T554" i="9"/>
  <c r="R554" i="9"/>
  <c r="P554" i="9"/>
  <c r="BI549" i="9"/>
  <c r="BH549" i="9"/>
  <c r="BG549" i="9"/>
  <c r="BF549" i="9"/>
  <c r="T549" i="9"/>
  <c r="R549" i="9"/>
  <c r="P549" i="9"/>
  <c r="BI546" i="9"/>
  <c r="BH546" i="9"/>
  <c r="BG546" i="9"/>
  <c r="BF546" i="9"/>
  <c r="T546" i="9"/>
  <c r="R546" i="9"/>
  <c r="P546" i="9"/>
  <c r="BI542" i="9"/>
  <c r="BH542" i="9"/>
  <c r="BG542" i="9"/>
  <c r="BF542" i="9"/>
  <c r="T542" i="9"/>
  <c r="R542" i="9"/>
  <c r="P542" i="9"/>
  <c r="BI530" i="9"/>
  <c r="BH530" i="9"/>
  <c r="BG530" i="9"/>
  <c r="BF530" i="9"/>
  <c r="T530" i="9"/>
  <c r="R530" i="9"/>
  <c r="P530" i="9"/>
  <c r="BI518" i="9"/>
  <c r="BH518" i="9"/>
  <c r="BG518" i="9"/>
  <c r="BF518" i="9"/>
  <c r="T518" i="9"/>
  <c r="R518" i="9"/>
  <c r="P518" i="9"/>
  <c r="BI505" i="9"/>
  <c r="BH505" i="9"/>
  <c r="BG505" i="9"/>
  <c r="BF505" i="9"/>
  <c r="T505" i="9"/>
  <c r="R505" i="9"/>
  <c r="P505" i="9"/>
  <c r="BI500" i="9"/>
  <c r="BH500" i="9"/>
  <c r="BG500" i="9"/>
  <c r="BF500" i="9"/>
  <c r="T500" i="9"/>
  <c r="R500" i="9"/>
  <c r="P500" i="9"/>
  <c r="BI494" i="9"/>
  <c r="BH494" i="9"/>
  <c r="BG494" i="9"/>
  <c r="BF494" i="9"/>
  <c r="T494" i="9"/>
  <c r="R494" i="9"/>
  <c r="P494" i="9"/>
  <c r="BI483" i="9"/>
  <c r="BH483" i="9"/>
  <c r="BG483" i="9"/>
  <c r="BF483" i="9"/>
  <c r="T483" i="9"/>
  <c r="R483" i="9"/>
  <c r="P483" i="9"/>
  <c r="BI479" i="9"/>
  <c r="BH479" i="9"/>
  <c r="BG479" i="9"/>
  <c r="BF479" i="9"/>
  <c r="T479" i="9"/>
  <c r="R479" i="9"/>
  <c r="P479" i="9"/>
  <c r="BI474" i="9"/>
  <c r="BH474" i="9"/>
  <c r="BG474" i="9"/>
  <c r="BF474" i="9"/>
  <c r="T474" i="9"/>
  <c r="R474" i="9"/>
  <c r="P474" i="9"/>
  <c r="BI468" i="9"/>
  <c r="BH468" i="9"/>
  <c r="BG468" i="9"/>
  <c r="BF468" i="9"/>
  <c r="T468" i="9"/>
  <c r="R468" i="9"/>
  <c r="P468" i="9"/>
  <c r="BI463" i="9"/>
  <c r="BH463" i="9"/>
  <c r="BG463" i="9"/>
  <c r="BF463" i="9"/>
  <c r="T463" i="9"/>
  <c r="R463" i="9"/>
  <c r="P463" i="9"/>
  <c r="BI458" i="9"/>
  <c r="BH458" i="9"/>
  <c r="BG458" i="9"/>
  <c r="BF458" i="9"/>
  <c r="T458" i="9"/>
  <c r="R458" i="9"/>
  <c r="P458" i="9"/>
  <c r="BI453" i="9"/>
  <c r="BH453" i="9"/>
  <c r="BG453" i="9"/>
  <c r="BF453" i="9"/>
  <c r="T453" i="9"/>
  <c r="R453" i="9"/>
  <c r="P453" i="9"/>
  <c r="BI448" i="9"/>
  <c r="BH448" i="9"/>
  <c r="BG448" i="9"/>
  <c r="BF448" i="9"/>
  <c r="T448" i="9"/>
  <c r="R448" i="9"/>
  <c r="P448" i="9"/>
  <c r="BI443" i="9"/>
  <c r="BH443" i="9"/>
  <c r="BG443" i="9"/>
  <c r="BF443" i="9"/>
  <c r="T443" i="9"/>
  <c r="R443" i="9"/>
  <c r="P443" i="9"/>
  <c r="BI438" i="9"/>
  <c r="BH438" i="9"/>
  <c r="BG438" i="9"/>
  <c r="BF438" i="9"/>
  <c r="T438" i="9"/>
  <c r="R438" i="9"/>
  <c r="P438" i="9"/>
  <c r="BI434" i="9"/>
  <c r="BH434" i="9"/>
  <c r="BG434" i="9"/>
  <c r="BF434" i="9"/>
  <c r="T434" i="9"/>
  <c r="R434" i="9"/>
  <c r="P434" i="9"/>
  <c r="BI430" i="9"/>
  <c r="BH430" i="9"/>
  <c r="BG430" i="9"/>
  <c r="BF430" i="9"/>
  <c r="T430" i="9"/>
  <c r="R430" i="9"/>
  <c r="P430" i="9"/>
  <c r="BI426" i="9"/>
  <c r="BH426" i="9"/>
  <c r="BG426" i="9"/>
  <c r="BF426" i="9"/>
  <c r="T426" i="9"/>
  <c r="R426" i="9"/>
  <c r="P426" i="9"/>
  <c r="BI421" i="9"/>
  <c r="BH421" i="9"/>
  <c r="BG421" i="9"/>
  <c r="BF421" i="9"/>
  <c r="T421" i="9"/>
  <c r="R421" i="9"/>
  <c r="P421" i="9"/>
  <c r="BI411" i="9"/>
  <c r="BH411" i="9"/>
  <c r="BG411" i="9"/>
  <c r="BF411" i="9"/>
  <c r="T411" i="9"/>
  <c r="R411" i="9"/>
  <c r="P411" i="9"/>
  <c r="BI400" i="9"/>
  <c r="BH400" i="9"/>
  <c r="BG400" i="9"/>
  <c r="BF400" i="9"/>
  <c r="T400" i="9"/>
  <c r="R400" i="9"/>
  <c r="P400" i="9"/>
  <c r="BI396" i="9"/>
  <c r="BH396" i="9"/>
  <c r="BG396" i="9"/>
  <c r="BF396" i="9"/>
  <c r="T396" i="9"/>
  <c r="R396" i="9"/>
  <c r="P396" i="9"/>
  <c r="BI391" i="9"/>
  <c r="BH391" i="9"/>
  <c r="BG391" i="9"/>
  <c r="BF391" i="9"/>
  <c r="T391" i="9"/>
  <c r="R391" i="9"/>
  <c r="P391" i="9"/>
  <c r="BI387" i="9"/>
  <c r="BH387" i="9"/>
  <c r="BG387" i="9"/>
  <c r="BF387" i="9"/>
  <c r="T387" i="9"/>
  <c r="R387" i="9"/>
  <c r="P387" i="9"/>
  <c r="BI382" i="9"/>
  <c r="BH382" i="9"/>
  <c r="BG382" i="9"/>
  <c r="BF382" i="9"/>
  <c r="T382" i="9"/>
  <c r="R382" i="9"/>
  <c r="P382" i="9"/>
  <c r="BI378" i="9"/>
  <c r="BH378" i="9"/>
  <c r="BG378" i="9"/>
  <c r="BF378" i="9"/>
  <c r="T378" i="9"/>
  <c r="R378" i="9"/>
  <c r="P378" i="9"/>
  <c r="BI373" i="9"/>
  <c r="BH373" i="9"/>
  <c r="BG373" i="9"/>
  <c r="BF373" i="9"/>
  <c r="T373" i="9"/>
  <c r="R373" i="9"/>
  <c r="P373" i="9"/>
  <c r="BI369" i="9"/>
  <c r="BH369" i="9"/>
  <c r="BG369" i="9"/>
  <c r="BF369" i="9"/>
  <c r="T369" i="9"/>
  <c r="R369" i="9"/>
  <c r="P369" i="9"/>
  <c r="BI364" i="9"/>
  <c r="BH364" i="9"/>
  <c r="BG364" i="9"/>
  <c r="BF364" i="9"/>
  <c r="T364" i="9"/>
  <c r="R364" i="9"/>
  <c r="P364" i="9"/>
  <c r="BI360" i="9"/>
  <c r="BH360" i="9"/>
  <c r="BG360" i="9"/>
  <c r="BF360" i="9"/>
  <c r="T360" i="9"/>
  <c r="R360" i="9"/>
  <c r="P360" i="9"/>
  <c r="BI355" i="9"/>
  <c r="BH355" i="9"/>
  <c r="BG355" i="9"/>
  <c r="BF355" i="9"/>
  <c r="T355" i="9"/>
  <c r="R355" i="9"/>
  <c r="P355" i="9"/>
  <c r="BI325" i="9"/>
  <c r="BH325" i="9"/>
  <c r="BG325" i="9"/>
  <c r="BF325" i="9"/>
  <c r="T325" i="9"/>
  <c r="R325" i="9"/>
  <c r="P325" i="9"/>
  <c r="BI295" i="9"/>
  <c r="BH295" i="9"/>
  <c r="BG295" i="9"/>
  <c r="BF295" i="9"/>
  <c r="T295" i="9"/>
  <c r="R295" i="9"/>
  <c r="P295" i="9"/>
  <c r="BI265" i="9"/>
  <c r="BH265" i="9"/>
  <c r="BG265" i="9"/>
  <c r="BF265" i="9"/>
  <c r="T265" i="9"/>
  <c r="R265" i="9"/>
  <c r="P265" i="9"/>
  <c r="BI235" i="9"/>
  <c r="BH235" i="9"/>
  <c r="BG235" i="9"/>
  <c r="BF235" i="9"/>
  <c r="T235" i="9"/>
  <c r="R235" i="9"/>
  <c r="P235" i="9"/>
  <c r="BI230" i="9"/>
  <c r="BH230" i="9"/>
  <c r="BG230" i="9"/>
  <c r="BF230" i="9"/>
  <c r="T230" i="9"/>
  <c r="R230" i="9"/>
  <c r="P230" i="9"/>
  <c r="BI224" i="9"/>
  <c r="BH224" i="9"/>
  <c r="BG224" i="9"/>
  <c r="BF224" i="9"/>
  <c r="T224" i="9"/>
  <c r="R224" i="9"/>
  <c r="P224" i="9"/>
  <c r="BI219" i="9"/>
  <c r="BH219" i="9"/>
  <c r="BG219" i="9"/>
  <c r="BF219" i="9"/>
  <c r="T219" i="9"/>
  <c r="R219" i="9"/>
  <c r="P219" i="9"/>
  <c r="BI213" i="9"/>
  <c r="BH213" i="9"/>
  <c r="BG213" i="9"/>
  <c r="BF213" i="9"/>
  <c r="T213" i="9"/>
  <c r="R213" i="9"/>
  <c r="P213" i="9"/>
  <c r="BI209" i="9"/>
  <c r="BH209" i="9"/>
  <c r="BG209" i="9"/>
  <c r="BF209" i="9"/>
  <c r="T209" i="9"/>
  <c r="R209" i="9"/>
  <c r="P209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0" i="9"/>
  <c r="BH190" i="9"/>
  <c r="BG190" i="9"/>
  <c r="BF190" i="9"/>
  <c r="T190" i="9"/>
  <c r="R190" i="9"/>
  <c r="P190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7" i="9"/>
  <c r="BH177" i="9"/>
  <c r="BG177" i="9"/>
  <c r="BF177" i="9"/>
  <c r="T177" i="9"/>
  <c r="R177" i="9"/>
  <c r="P177" i="9"/>
  <c r="BI172" i="9"/>
  <c r="BH172" i="9"/>
  <c r="BG172" i="9"/>
  <c r="BF172" i="9"/>
  <c r="T172" i="9"/>
  <c r="R172" i="9"/>
  <c r="P172" i="9"/>
  <c r="BI166" i="9"/>
  <c r="BH166" i="9"/>
  <c r="BG166" i="9"/>
  <c r="BF166" i="9"/>
  <c r="T166" i="9"/>
  <c r="R166" i="9"/>
  <c r="P166" i="9"/>
  <c r="BI161" i="9"/>
  <c r="BH161" i="9"/>
  <c r="BG161" i="9"/>
  <c r="BF161" i="9"/>
  <c r="T161" i="9"/>
  <c r="R161" i="9"/>
  <c r="P161" i="9"/>
  <c r="BI155" i="9"/>
  <c r="BH155" i="9"/>
  <c r="BG155" i="9"/>
  <c r="BF155" i="9"/>
  <c r="T155" i="9"/>
  <c r="R155" i="9"/>
  <c r="P155" i="9"/>
  <c r="BI149" i="9"/>
  <c r="BH149" i="9"/>
  <c r="BG149" i="9"/>
  <c r="BF149" i="9"/>
  <c r="T149" i="9"/>
  <c r="R149" i="9"/>
  <c r="P149" i="9"/>
  <c r="BI143" i="9"/>
  <c r="BH143" i="9"/>
  <c r="BG143" i="9"/>
  <c r="BF143" i="9"/>
  <c r="T143" i="9"/>
  <c r="R143" i="9"/>
  <c r="P143" i="9"/>
  <c r="BI138" i="9"/>
  <c r="BH138" i="9"/>
  <c r="BG138" i="9"/>
  <c r="BF138" i="9"/>
  <c r="T138" i="9"/>
  <c r="R138" i="9"/>
  <c r="P138" i="9"/>
  <c r="BI131" i="9"/>
  <c r="BH131" i="9"/>
  <c r="BG131" i="9"/>
  <c r="BF131" i="9"/>
  <c r="T131" i="9"/>
  <c r="R131" i="9"/>
  <c r="P131" i="9"/>
  <c r="BI125" i="9"/>
  <c r="BH125" i="9"/>
  <c r="BG125" i="9"/>
  <c r="BF125" i="9"/>
  <c r="T125" i="9"/>
  <c r="R125" i="9"/>
  <c r="P125" i="9"/>
  <c r="BI119" i="9"/>
  <c r="BH119" i="9"/>
  <c r="BG119" i="9"/>
  <c r="BF119" i="9"/>
  <c r="T119" i="9"/>
  <c r="R119" i="9"/>
  <c r="P119" i="9"/>
  <c r="BI112" i="9"/>
  <c r="BH112" i="9"/>
  <c r="BG112" i="9"/>
  <c r="BF112" i="9"/>
  <c r="T112" i="9"/>
  <c r="R112" i="9"/>
  <c r="P112" i="9"/>
  <c r="BI108" i="9"/>
  <c r="BH108" i="9"/>
  <c r="BG108" i="9"/>
  <c r="BF108" i="9"/>
  <c r="T108" i="9"/>
  <c r="R108" i="9"/>
  <c r="P108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4" i="9"/>
  <c r="BH94" i="9"/>
  <c r="BG94" i="9"/>
  <c r="BF94" i="9"/>
  <c r="T94" i="9"/>
  <c r="R94" i="9"/>
  <c r="P94" i="9"/>
  <c r="J88" i="9"/>
  <c r="J87" i="9"/>
  <c r="F87" i="9"/>
  <c r="F85" i="9"/>
  <c r="E83" i="9"/>
  <c r="J59" i="9"/>
  <c r="J58" i="9"/>
  <c r="F58" i="9"/>
  <c r="F56" i="9"/>
  <c r="E54" i="9"/>
  <c r="J20" i="9"/>
  <c r="E20" i="9"/>
  <c r="F88" i="9"/>
  <c r="J19" i="9"/>
  <c r="J14" i="9"/>
  <c r="J56" i="9"/>
  <c r="E7" i="9"/>
  <c r="E79" i="9" s="1"/>
  <c r="J39" i="8"/>
  <c r="J38" i="8"/>
  <c r="AY63" i="1"/>
  <c r="J37" i="8"/>
  <c r="AX63" i="1"/>
  <c r="BI333" i="8"/>
  <c r="BH333" i="8"/>
  <c r="BG333" i="8"/>
  <c r="BF333" i="8"/>
  <c r="T333" i="8"/>
  <c r="T332" i="8"/>
  <c r="R333" i="8"/>
  <c r="R332" i="8"/>
  <c r="P333" i="8"/>
  <c r="P332" i="8"/>
  <c r="BI318" i="8"/>
  <c r="BH318" i="8"/>
  <c r="BG318" i="8"/>
  <c r="BF318" i="8"/>
  <c r="T318" i="8"/>
  <c r="R318" i="8"/>
  <c r="P318" i="8"/>
  <c r="BI304" i="8"/>
  <c r="BH304" i="8"/>
  <c r="BG304" i="8"/>
  <c r="BF304" i="8"/>
  <c r="T304" i="8"/>
  <c r="R304" i="8"/>
  <c r="P304" i="8"/>
  <c r="BI289" i="8"/>
  <c r="BH289" i="8"/>
  <c r="BG289" i="8"/>
  <c r="BF289" i="8"/>
  <c r="T289" i="8"/>
  <c r="R289" i="8"/>
  <c r="P289" i="8"/>
  <c r="BI275" i="8"/>
  <c r="BH275" i="8"/>
  <c r="BG275" i="8"/>
  <c r="BF275" i="8"/>
  <c r="T275" i="8"/>
  <c r="R275" i="8"/>
  <c r="P275" i="8"/>
  <c r="BI269" i="8"/>
  <c r="BH269" i="8"/>
  <c r="BG269" i="8"/>
  <c r="BF269" i="8"/>
  <c r="T269" i="8"/>
  <c r="R269" i="8"/>
  <c r="P269" i="8"/>
  <c r="BI264" i="8"/>
  <c r="BH264" i="8"/>
  <c r="BG264" i="8"/>
  <c r="BF264" i="8"/>
  <c r="T264" i="8"/>
  <c r="R264" i="8"/>
  <c r="P264" i="8"/>
  <c r="BI259" i="8"/>
  <c r="BH259" i="8"/>
  <c r="BG259" i="8"/>
  <c r="BF259" i="8"/>
  <c r="T259" i="8"/>
  <c r="R259" i="8"/>
  <c r="P259" i="8"/>
  <c r="BI254" i="8"/>
  <c r="BH254" i="8"/>
  <c r="BG254" i="8"/>
  <c r="BF254" i="8"/>
  <c r="T254" i="8"/>
  <c r="R254" i="8"/>
  <c r="P254" i="8"/>
  <c r="BI239" i="8"/>
  <c r="BH239" i="8"/>
  <c r="BG239" i="8"/>
  <c r="BF239" i="8"/>
  <c r="T239" i="8"/>
  <c r="R239" i="8"/>
  <c r="P239" i="8"/>
  <c r="BI233" i="8"/>
  <c r="BH233" i="8"/>
  <c r="BG233" i="8"/>
  <c r="BF233" i="8"/>
  <c r="T233" i="8"/>
  <c r="R233" i="8"/>
  <c r="P233" i="8"/>
  <c r="BI223" i="8"/>
  <c r="BH223" i="8"/>
  <c r="BG223" i="8"/>
  <c r="BF223" i="8"/>
  <c r="T223" i="8"/>
  <c r="R223" i="8"/>
  <c r="P223" i="8"/>
  <c r="BI212" i="8"/>
  <c r="BH212" i="8"/>
  <c r="BG212" i="8"/>
  <c r="BF212" i="8"/>
  <c r="T212" i="8"/>
  <c r="R212" i="8"/>
  <c r="P212" i="8"/>
  <c r="BI205" i="8"/>
  <c r="BH205" i="8"/>
  <c r="BG205" i="8"/>
  <c r="BF205" i="8"/>
  <c r="T205" i="8"/>
  <c r="R205" i="8"/>
  <c r="P205" i="8"/>
  <c r="BI198" i="8"/>
  <c r="BH198" i="8"/>
  <c r="BG198" i="8"/>
  <c r="BF198" i="8"/>
  <c r="T198" i="8"/>
  <c r="R198" i="8"/>
  <c r="P198" i="8"/>
  <c r="BI192" i="8"/>
  <c r="BH192" i="8"/>
  <c r="BG192" i="8"/>
  <c r="BF192" i="8"/>
  <c r="T192" i="8"/>
  <c r="R192" i="8"/>
  <c r="P192" i="8"/>
  <c r="BI185" i="8"/>
  <c r="BH185" i="8"/>
  <c r="BG185" i="8"/>
  <c r="BF185" i="8"/>
  <c r="T185" i="8"/>
  <c r="R185" i="8"/>
  <c r="P185" i="8"/>
  <c r="BI178" i="8"/>
  <c r="BH178" i="8"/>
  <c r="BG178" i="8"/>
  <c r="BF178" i="8"/>
  <c r="T178" i="8"/>
  <c r="R178" i="8"/>
  <c r="P178" i="8"/>
  <c r="BI172" i="8"/>
  <c r="BH172" i="8"/>
  <c r="BG172" i="8"/>
  <c r="BF172" i="8"/>
  <c r="T172" i="8"/>
  <c r="R172" i="8"/>
  <c r="P172" i="8"/>
  <c r="BI165" i="8"/>
  <c r="BH165" i="8"/>
  <c r="BG165" i="8"/>
  <c r="BF165" i="8"/>
  <c r="T165" i="8"/>
  <c r="R165" i="8"/>
  <c r="P165" i="8"/>
  <c r="BI159" i="8"/>
  <c r="BH159" i="8"/>
  <c r="BG159" i="8"/>
  <c r="BF159" i="8"/>
  <c r="T159" i="8"/>
  <c r="R159" i="8"/>
  <c r="P159" i="8"/>
  <c r="BI154" i="8"/>
  <c r="BH154" i="8"/>
  <c r="BG154" i="8"/>
  <c r="BF154" i="8"/>
  <c r="T154" i="8"/>
  <c r="R154" i="8"/>
  <c r="P154" i="8"/>
  <c r="BI149" i="8"/>
  <c r="BH149" i="8"/>
  <c r="BG149" i="8"/>
  <c r="BF149" i="8"/>
  <c r="T149" i="8"/>
  <c r="R149" i="8"/>
  <c r="P149" i="8"/>
  <c r="BI136" i="8"/>
  <c r="BH136" i="8"/>
  <c r="BG136" i="8"/>
  <c r="BF136" i="8"/>
  <c r="T136" i="8"/>
  <c r="R136" i="8"/>
  <c r="P136" i="8"/>
  <c r="BI122" i="8"/>
  <c r="BH122" i="8"/>
  <c r="BG122" i="8"/>
  <c r="BF122" i="8"/>
  <c r="T122" i="8"/>
  <c r="R122" i="8"/>
  <c r="P122" i="8"/>
  <c r="BI117" i="8"/>
  <c r="BH117" i="8"/>
  <c r="BG117" i="8"/>
  <c r="BF117" i="8"/>
  <c r="T117" i="8"/>
  <c r="R117" i="8"/>
  <c r="P117" i="8"/>
  <c r="BI112" i="8"/>
  <c r="BH112" i="8"/>
  <c r="BG112" i="8"/>
  <c r="BF112" i="8"/>
  <c r="T112" i="8"/>
  <c r="R112" i="8"/>
  <c r="P112" i="8"/>
  <c r="BI107" i="8"/>
  <c r="BH107" i="8"/>
  <c r="BG107" i="8"/>
  <c r="BF107" i="8"/>
  <c r="T107" i="8"/>
  <c r="R107" i="8"/>
  <c r="P107" i="8"/>
  <c r="BI102" i="8"/>
  <c r="BH102" i="8"/>
  <c r="BG102" i="8"/>
  <c r="BF102" i="8"/>
  <c r="T102" i="8"/>
  <c r="R102" i="8"/>
  <c r="P102" i="8"/>
  <c r="BI94" i="8"/>
  <c r="BH94" i="8"/>
  <c r="BG94" i="8"/>
  <c r="BF94" i="8"/>
  <c r="T94" i="8"/>
  <c r="R94" i="8"/>
  <c r="P94" i="8"/>
  <c r="J88" i="8"/>
  <c r="J87" i="8"/>
  <c r="F87" i="8"/>
  <c r="F85" i="8"/>
  <c r="E83" i="8"/>
  <c r="J59" i="8"/>
  <c r="J58" i="8"/>
  <c r="F58" i="8"/>
  <c r="F56" i="8"/>
  <c r="E54" i="8"/>
  <c r="J20" i="8"/>
  <c r="E20" i="8"/>
  <c r="F88" i="8"/>
  <c r="J19" i="8"/>
  <c r="J14" i="8"/>
  <c r="J85" i="8"/>
  <c r="E7" i="8"/>
  <c r="E79" i="8"/>
  <c r="J39" i="7"/>
  <c r="J38" i="7"/>
  <c r="AY62" i="1"/>
  <c r="J37" i="7"/>
  <c r="AX62" i="1"/>
  <c r="BI668" i="7"/>
  <c r="BH668" i="7"/>
  <c r="BG668" i="7"/>
  <c r="BF668" i="7"/>
  <c r="T668" i="7"/>
  <c r="T667" i="7"/>
  <c r="R668" i="7"/>
  <c r="R667" i="7" s="1"/>
  <c r="P668" i="7"/>
  <c r="P667" i="7"/>
  <c r="BI642" i="7"/>
  <c r="BH642" i="7"/>
  <c r="BG642" i="7"/>
  <c r="BF642" i="7"/>
  <c r="T642" i="7"/>
  <c r="R642" i="7"/>
  <c r="P642" i="7"/>
  <c r="BI617" i="7"/>
  <c r="BH617" i="7"/>
  <c r="BG617" i="7"/>
  <c r="BF617" i="7"/>
  <c r="T617" i="7"/>
  <c r="R617" i="7"/>
  <c r="P617" i="7"/>
  <c r="BI592" i="7"/>
  <c r="BH592" i="7"/>
  <c r="BG592" i="7"/>
  <c r="BF592" i="7"/>
  <c r="T592" i="7"/>
  <c r="R592" i="7"/>
  <c r="P592" i="7"/>
  <c r="BI568" i="7"/>
  <c r="BH568" i="7"/>
  <c r="BG568" i="7"/>
  <c r="BF568" i="7"/>
  <c r="T568" i="7"/>
  <c r="R568" i="7"/>
  <c r="P568" i="7"/>
  <c r="BI541" i="7"/>
  <c r="BH541" i="7"/>
  <c r="BG541" i="7"/>
  <c r="BF541" i="7"/>
  <c r="T541" i="7"/>
  <c r="R541" i="7"/>
  <c r="P541" i="7"/>
  <c r="BI514" i="7"/>
  <c r="BH514" i="7"/>
  <c r="BG514" i="7"/>
  <c r="BF514" i="7"/>
  <c r="T514" i="7"/>
  <c r="R514" i="7"/>
  <c r="P514" i="7"/>
  <c r="BI509" i="7"/>
  <c r="BH509" i="7"/>
  <c r="BG509" i="7"/>
  <c r="BF509" i="7"/>
  <c r="T509" i="7"/>
  <c r="R509" i="7"/>
  <c r="P509" i="7"/>
  <c r="BI504" i="7"/>
  <c r="BH504" i="7"/>
  <c r="BG504" i="7"/>
  <c r="BF504" i="7"/>
  <c r="T504" i="7"/>
  <c r="R504" i="7"/>
  <c r="P504" i="7"/>
  <c r="BI499" i="7"/>
  <c r="BH499" i="7"/>
  <c r="BG499" i="7"/>
  <c r="BF499" i="7"/>
  <c r="T499" i="7"/>
  <c r="R499" i="7"/>
  <c r="P499" i="7"/>
  <c r="BI488" i="7"/>
  <c r="BH488" i="7"/>
  <c r="BG488" i="7"/>
  <c r="BF488" i="7"/>
  <c r="T488" i="7"/>
  <c r="R488" i="7"/>
  <c r="P488" i="7"/>
  <c r="BI477" i="7"/>
  <c r="BH477" i="7"/>
  <c r="BG477" i="7"/>
  <c r="BF477" i="7"/>
  <c r="T477" i="7"/>
  <c r="R477" i="7"/>
  <c r="P477" i="7"/>
  <c r="BI466" i="7"/>
  <c r="BH466" i="7"/>
  <c r="BG466" i="7"/>
  <c r="BF466" i="7"/>
  <c r="T466" i="7"/>
  <c r="R466" i="7"/>
  <c r="P466" i="7"/>
  <c r="BI454" i="7"/>
  <c r="BH454" i="7"/>
  <c r="BG454" i="7"/>
  <c r="BF454" i="7"/>
  <c r="T454" i="7"/>
  <c r="R454" i="7"/>
  <c r="P454" i="7"/>
  <c r="BI449" i="7"/>
  <c r="BH449" i="7"/>
  <c r="BG449" i="7"/>
  <c r="BF449" i="7"/>
  <c r="T449" i="7"/>
  <c r="R449" i="7"/>
  <c r="P449" i="7"/>
  <c r="BI444" i="7"/>
  <c r="BH444" i="7"/>
  <c r="BG444" i="7"/>
  <c r="BF444" i="7"/>
  <c r="T444" i="7"/>
  <c r="R444" i="7"/>
  <c r="P444" i="7"/>
  <c r="BI439" i="7"/>
  <c r="BH439" i="7"/>
  <c r="BG439" i="7"/>
  <c r="BF439" i="7"/>
  <c r="T439" i="7"/>
  <c r="R439" i="7"/>
  <c r="P439" i="7"/>
  <c r="BI427" i="7"/>
  <c r="BH427" i="7"/>
  <c r="BG427" i="7"/>
  <c r="BF427" i="7"/>
  <c r="T427" i="7"/>
  <c r="R427" i="7"/>
  <c r="P427" i="7"/>
  <c r="BI412" i="7"/>
  <c r="BH412" i="7"/>
  <c r="BG412" i="7"/>
  <c r="BF412" i="7"/>
  <c r="T412" i="7"/>
  <c r="R412" i="7"/>
  <c r="P412" i="7"/>
  <c r="BI406" i="7"/>
  <c r="BH406" i="7"/>
  <c r="BG406" i="7"/>
  <c r="BF406" i="7"/>
  <c r="T406" i="7"/>
  <c r="R406" i="7"/>
  <c r="P406" i="7"/>
  <c r="BI396" i="7"/>
  <c r="BH396" i="7"/>
  <c r="BG396" i="7"/>
  <c r="BF396" i="7"/>
  <c r="T396" i="7"/>
  <c r="R396" i="7"/>
  <c r="P396" i="7"/>
  <c r="BI385" i="7"/>
  <c r="BH385" i="7"/>
  <c r="BG385" i="7"/>
  <c r="BF385" i="7"/>
  <c r="T385" i="7"/>
  <c r="R385" i="7"/>
  <c r="P385" i="7"/>
  <c r="BI378" i="7"/>
  <c r="BH378" i="7"/>
  <c r="BG378" i="7"/>
  <c r="BF378" i="7"/>
  <c r="T378" i="7"/>
  <c r="R378" i="7"/>
  <c r="P378" i="7"/>
  <c r="BI367" i="7"/>
  <c r="BH367" i="7"/>
  <c r="BG367" i="7"/>
  <c r="BF367" i="7"/>
  <c r="T367" i="7"/>
  <c r="R367" i="7"/>
  <c r="P367" i="7"/>
  <c r="BI361" i="7"/>
  <c r="BH361" i="7"/>
  <c r="BG361" i="7"/>
  <c r="BF361" i="7"/>
  <c r="T361" i="7"/>
  <c r="R361" i="7"/>
  <c r="P361" i="7"/>
  <c r="BI355" i="7"/>
  <c r="BH355" i="7"/>
  <c r="BG355" i="7"/>
  <c r="BF355" i="7"/>
  <c r="T355" i="7"/>
  <c r="R355" i="7"/>
  <c r="P355" i="7"/>
  <c r="BI344" i="7"/>
  <c r="BH344" i="7"/>
  <c r="BG344" i="7"/>
  <c r="BF344" i="7"/>
  <c r="T344" i="7"/>
  <c r="R344" i="7"/>
  <c r="P344" i="7"/>
  <c r="BI337" i="7"/>
  <c r="BH337" i="7"/>
  <c r="BG337" i="7"/>
  <c r="BF337" i="7"/>
  <c r="T337" i="7"/>
  <c r="R337" i="7"/>
  <c r="P337" i="7"/>
  <c r="BI331" i="7"/>
  <c r="BH331" i="7"/>
  <c r="BG331" i="7"/>
  <c r="BF331" i="7"/>
  <c r="T331" i="7"/>
  <c r="R331" i="7"/>
  <c r="P331" i="7"/>
  <c r="BI324" i="7"/>
  <c r="BH324" i="7"/>
  <c r="BG324" i="7"/>
  <c r="BF324" i="7"/>
  <c r="T324" i="7"/>
  <c r="R324" i="7"/>
  <c r="P324" i="7"/>
  <c r="BI296" i="7"/>
  <c r="BH296" i="7"/>
  <c r="BG296" i="7"/>
  <c r="BF296" i="7"/>
  <c r="T296" i="7"/>
  <c r="R296" i="7"/>
  <c r="P296" i="7"/>
  <c r="BI269" i="7"/>
  <c r="BH269" i="7"/>
  <c r="BG269" i="7"/>
  <c r="BF269" i="7"/>
  <c r="T269" i="7"/>
  <c r="R269" i="7"/>
  <c r="P269" i="7"/>
  <c r="BI242" i="7"/>
  <c r="BH242" i="7"/>
  <c r="BG242" i="7"/>
  <c r="BF242" i="7"/>
  <c r="T242" i="7"/>
  <c r="R242" i="7"/>
  <c r="P242" i="7"/>
  <c r="BI227" i="7"/>
  <c r="BH227" i="7"/>
  <c r="BG227" i="7"/>
  <c r="BF227" i="7"/>
  <c r="T227" i="7"/>
  <c r="R227" i="7"/>
  <c r="P227" i="7"/>
  <c r="BI221" i="7"/>
  <c r="BH221" i="7"/>
  <c r="BG221" i="7"/>
  <c r="BF221" i="7"/>
  <c r="T221" i="7"/>
  <c r="R221" i="7"/>
  <c r="P221" i="7"/>
  <c r="BI215" i="7"/>
  <c r="BH215" i="7"/>
  <c r="BG215" i="7"/>
  <c r="BF215" i="7"/>
  <c r="T215" i="7"/>
  <c r="R215" i="7"/>
  <c r="P215" i="7"/>
  <c r="BI210" i="7"/>
  <c r="BH210" i="7"/>
  <c r="BG210" i="7"/>
  <c r="BF210" i="7"/>
  <c r="T210" i="7"/>
  <c r="R210" i="7"/>
  <c r="P210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4" i="7"/>
  <c r="BH194" i="7"/>
  <c r="BG194" i="7"/>
  <c r="BF194" i="7"/>
  <c r="T194" i="7"/>
  <c r="R194" i="7"/>
  <c r="P194" i="7"/>
  <c r="BI189" i="7"/>
  <c r="BH189" i="7"/>
  <c r="BG189" i="7"/>
  <c r="BF189" i="7"/>
  <c r="T189" i="7"/>
  <c r="R189" i="7"/>
  <c r="P189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R125" i="7"/>
  <c r="P125" i="7"/>
  <c r="BI120" i="7"/>
  <c r="BH120" i="7"/>
  <c r="BG120" i="7"/>
  <c r="BF120" i="7"/>
  <c r="T120" i="7"/>
  <c r="R120" i="7"/>
  <c r="P120" i="7"/>
  <c r="BI112" i="7"/>
  <c r="BH112" i="7"/>
  <c r="BG112" i="7"/>
  <c r="BF112" i="7"/>
  <c r="T112" i="7"/>
  <c r="R112" i="7"/>
  <c r="P112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BI94" i="7"/>
  <c r="BH94" i="7"/>
  <c r="BG94" i="7"/>
  <c r="BF94" i="7"/>
  <c r="T94" i="7"/>
  <c r="R94" i="7"/>
  <c r="P94" i="7"/>
  <c r="J88" i="7"/>
  <c r="J87" i="7"/>
  <c r="F87" i="7"/>
  <c r="F85" i="7"/>
  <c r="E83" i="7"/>
  <c r="J59" i="7"/>
  <c r="J58" i="7"/>
  <c r="F58" i="7"/>
  <c r="F56" i="7"/>
  <c r="E54" i="7"/>
  <c r="J20" i="7"/>
  <c r="E20" i="7"/>
  <c r="F88" i="7"/>
  <c r="J19" i="7"/>
  <c r="J14" i="7"/>
  <c r="J56" i="7"/>
  <c r="E7" i="7"/>
  <c r="E79" i="7" s="1"/>
  <c r="J39" i="6"/>
  <c r="J38" i="6"/>
  <c r="AY60" i="1" s="1"/>
  <c r="J37" i="6"/>
  <c r="AX60" i="1"/>
  <c r="BI155" i="6"/>
  <c r="BH155" i="6"/>
  <c r="BG155" i="6"/>
  <c r="BF155" i="6"/>
  <c r="T155" i="6"/>
  <c r="R155" i="6"/>
  <c r="P155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2" i="6"/>
  <c r="BH122" i="6"/>
  <c r="BG122" i="6"/>
  <c r="BF122" i="6"/>
  <c r="T122" i="6"/>
  <c r="R122" i="6"/>
  <c r="P122" i="6"/>
  <c r="BI116" i="6"/>
  <c r="BH116" i="6"/>
  <c r="BG116" i="6"/>
  <c r="BF116" i="6"/>
  <c r="T116" i="6"/>
  <c r="R116" i="6"/>
  <c r="P116" i="6"/>
  <c r="BI110" i="6"/>
  <c r="BH110" i="6"/>
  <c r="BG110" i="6"/>
  <c r="BF110" i="6"/>
  <c r="T110" i="6"/>
  <c r="R110" i="6"/>
  <c r="P110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2" i="6"/>
  <c r="BH92" i="6"/>
  <c r="BG92" i="6"/>
  <c r="BF92" i="6"/>
  <c r="T92" i="6"/>
  <c r="R92" i="6"/>
  <c r="P92" i="6"/>
  <c r="J86" i="6"/>
  <c r="J85" i="6"/>
  <c r="F85" i="6"/>
  <c r="F83" i="6"/>
  <c r="E81" i="6"/>
  <c r="J59" i="6"/>
  <c r="J58" i="6"/>
  <c r="F58" i="6"/>
  <c r="F56" i="6"/>
  <c r="E54" i="6"/>
  <c r="J20" i="6"/>
  <c r="E20" i="6"/>
  <c r="F59" i="6" s="1"/>
  <c r="J19" i="6"/>
  <c r="J14" i="6"/>
  <c r="J56" i="6"/>
  <c r="E7" i="6"/>
  <c r="E77" i="6"/>
  <c r="J39" i="5"/>
  <c r="J38" i="5"/>
  <c r="AY59" i="1"/>
  <c r="J37" i="5"/>
  <c r="AX59" i="1" s="1"/>
  <c r="BI1869" i="5"/>
  <c r="BH1869" i="5"/>
  <c r="BG1869" i="5"/>
  <c r="BF1869" i="5"/>
  <c r="T1869" i="5"/>
  <c r="R1869" i="5"/>
  <c r="P1869" i="5"/>
  <c r="BI1859" i="5"/>
  <c r="BH1859" i="5"/>
  <c r="BG1859" i="5"/>
  <c r="BF1859" i="5"/>
  <c r="T1859" i="5"/>
  <c r="R1859" i="5"/>
  <c r="P1859" i="5"/>
  <c r="BI1853" i="5"/>
  <c r="BH1853" i="5"/>
  <c r="BG1853" i="5"/>
  <c r="BF1853" i="5"/>
  <c r="T1853" i="5"/>
  <c r="R1853" i="5"/>
  <c r="P1853" i="5"/>
  <c r="BI1848" i="5"/>
  <c r="BH1848" i="5"/>
  <c r="BG1848" i="5"/>
  <c r="BF1848" i="5"/>
  <c r="T1848" i="5"/>
  <c r="R1848" i="5"/>
  <c r="P1848" i="5"/>
  <c r="BI1844" i="5"/>
  <c r="BH1844" i="5"/>
  <c r="BG1844" i="5"/>
  <c r="BF1844" i="5"/>
  <c r="T1844" i="5"/>
  <c r="R1844" i="5"/>
  <c r="P1844" i="5"/>
  <c r="BI1839" i="5"/>
  <c r="BH1839" i="5"/>
  <c r="BG1839" i="5"/>
  <c r="BF1839" i="5"/>
  <c r="T1839" i="5"/>
  <c r="R1839" i="5"/>
  <c r="P1839" i="5"/>
  <c r="BI1835" i="5"/>
  <c r="BH1835" i="5"/>
  <c r="BG1835" i="5"/>
  <c r="BF1835" i="5"/>
  <c r="T1835" i="5"/>
  <c r="R1835" i="5"/>
  <c r="P1835" i="5"/>
  <c r="BI1828" i="5"/>
  <c r="BH1828" i="5"/>
  <c r="BG1828" i="5"/>
  <c r="BF1828" i="5"/>
  <c r="T1828" i="5"/>
  <c r="R1828" i="5"/>
  <c r="P1828" i="5"/>
  <c r="BI1820" i="5"/>
  <c r="BH1820" i="5"/>
  <c r="BG1820" i="5"/>
  <c r="BF1820" i="5"/>
  <c r="T1820" i="5"/>
  <c r="R1820" i="5"/>
  <c r="P1820" i="5"/>
  <c r="BI1803" i="5"/>
  <c r="BH1803" i="5"/>
  <c r="BG1803" i="5"/>
  <c r="BF1803" i="5"/>
  <c r="T1803" i="5"/>
  <c r="R1803" i="5"/>
  <c r="P1803" i="5"/>
  <c r="BI1786" i="5"/>
  <c r="BH1786" i="5"/>
  <c r="BG1786" i="5"/>
  <c r="BF1786" i="5"/>
  <c r="T1786" i="5"/>
  <c r="R1786" i="5"/>
  <c r="P1786" i="5"/>
  <c r="BI1776" i="5"/>
  <c r="BH1776" i="5"/>
  <c r="BG1776" i="5"/>
  <c r="BF1776" i="5"/>
  <c r="T1776" i="5"/>
  <c r="R1776" i="5"/>
  <c r="P1776" i="5"/>
  <c r="BI1766" i="5"/>
  <c r="BH1766" i="5"/>
  <c r="BG1766" i="5"/>
  <c r="BF1766" i="5"/>
  <c r="T1766" i="5"/>
  <c r="R1766" i="5"/>
  <c r="P1766" i="5"/>
  <c r="BI1753" i="5"/>
  <c r="BH1753" i="5"/>
  <c r="BG1753" i="5"/>
  <c r="BF1753" i="5"/>
  <c r="T1753" i="5"/>
  <c r="R1753" i="5"/>
  <c r="P1753" i="5"/>
  <c r="BI1748" i="5"/>
  <c r="BH1748" i="5"/>
  <c r="BG1748" i="5"/>
  <c r="BF1748" i="5"/>
  <c r="T1748" i="5"/>
  <c r="R1748" i="5"/>
  <c r="P1748" i="5"/>
  <c r="BI1743" i="5"/>
  <c r="BH1743" i="5"/>
  <c r="BG1743" i="5"/>
  <c r="BF1743" i="5"/>
  <c r="T1743" i="5"/>
  <c r="R1743" i="5"/>
  <c r="P1743" i="5"/>
  <c r="BI1739" i="5"/>
  <c r="BH1739" i="5"/>
  <c r="BG1739" i="5"/>
  <c r="BF1739" i="5"/>
  <c r="T1739" i="5"/>
  <c r="R1739" i="5"/>
  <c r="P1739" i="5"/>
  <c r="BI1734" i="5"/>
  <c r="BH1734" i="5"/>
  <c r="BG1734" i="5"/>
  <c r="BF1734" i="5"/>
  <c r="T1734" i="5"/>
  <c r="R1734" i="5"/>
  <c r="P1734" i="5"/>
  <c r="BI1730" i="5"/>
  <c r="BH1730" i="5"/>
  <c r="BG1730" i="5"/>
  <c r="BF1730" i="5"/>
  <c r="T1730" i="5"/>
  <c r="R1730" i="5"/>
  <c r="P1730" i="5"/>
  <c r="BI1725" i="5"/>
  <c r="BH1725" i="5"/>
  <c r="BG1725" i="5"/>
  <c r="BF1725" i="5"/>
  <c r="T1725" i="5"/>
  <c r="R1725" i="5"/>
  <c r="P1725" i="5"/>
  <c r="BI1720" i="5"/>
  <c r="BH1720" i="5"/>
  <c r="BG1720" i="5"/>
  <c r="BF1720" i="5"/>
  <c r="T1720" i="5"/>
  <c r="R1720" i="5"/>
  <c r="P1720" i="5"/>
  <c r="BI1715" i="5"/>
  <c r="BH1715" i="5"/>
  <c r="BG1715" i="5"/>
  <c r="BF1715" i="5"/>
  <c r="T1715" i="5"/>
  <c r="R1715" i="5"/>
  <c r="P1715" i="5"/>
  <c r="BI1710" i="5"/>
  <c r="BH1710" i="5"/>
  <c r="BG1710" i="5"/>
  <c r="BF1710" i="5"/>
  <c r="T1710" i="5"/>
  <c r="R1710" i="5"/>
  <c r="P1710" i="5"/>
  <c r="BI1697" i="5"/>
  <c r="BH1697" i="5"/>
  <c r="BG1697" i="5"/>
  <c r="BF1697" i="5"/>
  <c r="T1697" i="5"/>
  <c r="R1697" i="5"/>
  <c r="P1697" i="5"/>
  <c r="BI1684" i="5"/>
  <c r="BH1684" i="5"/>
  <c r="BG1684" i="5"/>
  <c r="BF1684" i="5"/>
  <c r="T1684" i="5"/>
  <c r="R1684" i="5"/>
  <c r="P1684" i="5"/>
  <c r="BI1679" i="5"/>
  <c r="BH1679" i="5"/>
  <c r="BG1679" i="5"/>
  <c r="BF1679" i="5"/>
  <c r="T1679" i="5"/>
  <c r="R1679" i="5"/>
  <c r="P1679" i="5"/>
  <c r="BI1674" i="5"/>
  <c r="BH1674" i="5"/>
  <c r="BG1674" i="5"/>
  <c r="BF1674" i="5"/>
  <c r="T1674" i="5"/>
  <c r="R1674" i="5"/>
  <c r="P1674" i="5"/>
  <c r="BI1669" i="5"/>
  <c r="BH1669" i="5"/>
  <c r="BG1669" i="5"/>
  <c r="BF1669" i="5"/>
  <c r="T1669" i="5"/>
  <c r="R1669" i="5"/>
  <c r="P1669" i="5"/>
  <c r="BI1652" i="5"/>
  <c r="BH1652" i="5"/>
  <c r="BG1652" i="5"/>
  <c r="BF1652" i="5"/>
  <c r="T1652" i="5"/>
  <c r="R1652" i="5"/>
  <c r="P1652" i="5"/>
  <c r="BI1642" i="5"/>
  <c r="BH1642" i="5"/>
  <c r="BG1642" i="5"/>
  <c r="BF1642" i="5"/>
  <c r="T1642" i="5"/>
  <c r="R1642" i="5"/>
  <c r="P1642" i="5"/>
  <c r="BI1632" i="5"/>
  <c r="BH1632" i="5"/>
  <c r="BG1632" i="5"/>
  <c r="BF1632" i="5"/>
  <c r="T1632" i="5"/>
  <c r="R1632" i="5"/>
  <c r="P1632" i="5"/>
  <c r="BI1626" i="5"/>
  <c r="BH1626" i="5"/>
  <c r="BG1626" i="5"/>
  <c r="BF1626" i="5"/>
  <c r="T1626" i="5"/>
  <c r="R1626" i="5"/>
  <c r="P1626" i="5"/>
  <c r="BI1622" i="5"/>
  <c r="BH1622" i="5"/>
  <c r="BG1622" i="5"/>
  <c r="BF1622" i="5"/>
  <c r="T1622" i="5"/>
  <c r="R1622" i="5"/>
  <c r="P1622" i="5"/>
  <c r="BI1617" i="5"/>
  <c r="BH1617" i="5"/>
  <c r="BG1617" i="5"/>
  <c r="BF1617" i="5"/>
  <c r="T1617" i="5"/>
  <c r="R1617" i="5"/>
  <c r="P1617" i="5"/>
  <c r="BI1612" i="5"/>
  <c r="BH1612" i="5"/>
  <c r="BG1612" i="5"/>
  <c r="BF1612" i="5"/>
  <c r="T1612" i="5"/>
  <c r="R1612" i="5"/>
  <c r="P1612" i="5"/>
  <c r="BI1607" i="5"/>
  <c r="BH1607" i="5"/>
  <c r="BG1607" i="5"/>
  <c r="BF1607" i="5"/>
  <c r="T1607" i="5"/>
  <c r="R1607" i="5"/>
  <c r="P1607" i="5"/>
  <c r="BI1602" i="5"/>
  <c r="BH1602" i="5"/>
  <c r="BG1602" i="5"/>
  <c r="BF1602" i="5"/>
  <c r="T1602" i="5"/>
  <c r="R1602" i="5"/>
  <c r="P1602" i="5"/>
  <c r="BI1597" i="5"/>
  <c r="BH1597" i="5"/>
  <c r="BG1597" i="5"/>
  <c r="BF1597" i="5"/>
  <c r="T1597" i="5"/>
  <c r="R1597" i="5"/>
  <c r="P1597" i="5"/>
  <c r="BI1592" i="5"/>
  <c r="BH1592" i="5"/>
  <c r="BG1592" i="5"/>
  <c r="BF1592" i="5"/>
  <c r="T1592" i="5"/>
  <c r="R1592" i="5"/>
  <c r="P1592" i="5"/>
  <c r="BI1587" i="5"/>
  <c r="BH1587" i="5"/>
  <c r="BG1587" i="5"/>
  <c r="BF1587" i="5"/>
  <c r="T1587" i="5"/>
  <c r="R1587" i="5"/>
  <c r="P1587" i="5"/>
  <c r="BI1582" i="5"/>
  <c r="BH1582" i="5"/>
  <c r="BG1582" i="5"/>
  <c r="BF1582" i="5"/>
  <c r="T1582" i="5"/>
  <c r="R1582" i="5"/>
  <c r="P1582" i="5"/>
  <c r="BI1577" i="5"/>
  <c r="BH1577" i="5"/>
  <c r="BG1577" i="5"/>
  <c r="BF1577" i="5"/>
  <c r="T1577" i="5"/>
  <c r="R1577" i="5"/>
  <c r="P1577" i="5"/>
  <c r="BI1572" i="5"/>
  <c r="BH1572" i="5"/>
  <c r="BG1572" i="5"/>
  <c r="BF1572" i="5"/>
  <c r="T1572" i="5"/>
  <c r="R1572" i="5"/>
  <c r="P1572" i="5"/>
  <c r="BI1567" i="5"/>
  <c r="BH1567" i="5"/>
  <c r="BG1567" i="5"/>
  <c r="BF1567" i="5"/>
  <c r="T1567" i="5"/>
  <c r="R1567" i="5"/>
  <c r="P1567" i="5"/>
  <c r="BI1562" i="5"/>
  <c r="BH1562" i="5"/>
  <c r="BG1562" i="5"/>
  <c r="BF1562" i="5"/>
  <c r="T1562" i="5"/>
  <c r="R1562" i="5"/>
  <c r="P1562" i="5"/>
  <c r="BI1554" i="5"/>
  <c r="BH1554" i="5"/>
  <c r="BG1554" i="5"/>
  <c r="BF1554" i="5"/>
  <c r="T1554" i="5"/>
  <c r="R1554" i="5"/>
  <c r="P1554" i="5"/>
  <c r="BI1551" i="5"/>
  <c r="BH1551" i="5"/>
  <c r="BG1551" i="5"/>
  <c r="BF1551" i="5"/>
  <c r="T1551" i="5"/>
  <c r="R1551" i="5"/>
  <c r="P1551" i="5"/>
  <c r="BI1547" i="5"/>
  <c r="BH1547" i="5"/>
  <c r="BG1547" i="5"/>
  <c r="BF1547" i="5"/>
  <c r="T1547" i="5"/>
  <c r="R1547" i="5"/>
  <c r="P1547" i="5"/>
  <c r="BI1543" i="5"/>
  <c r="BH1543" i="5"/>
  <c r="BG1543" i="5"/>
  <c r="BF1543" i="5"/>
  <c r="T1543" i="5"/>
  <c r="R1543" i="5"/>
  <c r="P1543" i="5"/>
  <c r="BI1537" i="5"/>
  <c r="BH1537" i="5"/>
  <c r="BG1537" i="5"/>
  <c r="BF1537" i="5"/>
  <c r="T1537" i="5"/>
  <c r="R1537" i="5"/>
  <c r="P1537" i="5"/>
  <c r="BI1531" i="5"/>
  <c r="BH1531" i="5"/>
  <c r="BG1531" i="5"/>
  <c r="BF1531" i="5"/>
  <c r="T1531" i="5"/>
  <c r="R1531" i="5"/>
  <c r="P1531" i="5"/>
  <c r="BI1525" i="5"/>
  <c r="BH1525" i="5"/>
  <c r="BG1525" i="5"/>
  <c r="BF1525" i="5"/>
  <c r="T1525" i="5"/>
  <c r="R1525" i="5"/>
  <c r="P1525" i="5"/>
  <c r="BI1519" i="5"/>
  <c r="BH1519" i="5"/>
  <c r="BG1519" i="5"/>
  <c r="BF1519" i="5"/>
  <c r="T1519" i="5"/>
  <c r="R1519" i="5"/>
  <c r="P1519" i="5"/>
  <c r="BI1515" i="5"/>
  <c r="BH1515" i="5"/>
  <c r="BG1515" i="5"/>
  <c r="BF1515" i="5"/>
  <c r="T1515" i="5"/>
  <c r="R1515" i="5"/>
  <c r="P1515" i="5"/>
  <c r="BI1510" i="5"/>
  <c r="BH1510" i="5"/>
  <c r="BG1510" i="5"/>
  <c r="BF1510" i="5"/>
  <c r="T1510" i="5"/>
  <c r="R1510" i="5"/>
  <c r="P1510" i="5"/>
  <c r="BI1505" i="5"/>
  <c r="BH1505" i="5"/>
  <c r="BG1505" i="5"/>
  <c r="BF1505" i="5"/>
  <c r="T1505" i="5"/>
  <c r="R1505" i="5"/>
  <c r="P1505" i="5"/>
  <c r="BI1499" i="5"/>
  <c r="BH1499" i="5"/>
  <c r="BG1499" i="5"/>
  <c r="BF1499" i="5"/>
  <c r="T1499" i="5"/>
  <c r="R1499" i="5"/>
  <c r="P1499" i="5"/>
  <c r="BI1493" i="5"/>
  <c r="BH1493" i="5"/>
  <c r="BG1493" i="5"/>
  <c r="BF1493" i="5"/>
  <c r="T1493" i="5"/>
  <c r="R1493" i="5"/>
  <c r="P1493" i="5"/>
  <c r="BI1487" i="5"/>
  <c r="BH1487" i="5"/>
  <c r="BG1487" i="5"/>
  <c r="BF1487" i="5"/>
  <c r="T1487" i="5"/>
  <c r="R1487" i="5"/>
  <c r="P1487" i="5"/>
  <c r="BI1483" i="5"/>
  <c r="BH1483" i="5"/>
  <c r="BG1483" i="5"/>
  <c r="BF1483" i="5"/>
  <c r="T1483" i="5"/>
  <c r="R1483" i="5"/>
  <c r="P1483" i="5"/>
  <c r="BI1478" i="5"/>
  <c r="BH1478" i="5"/>
  <c r="BG1478" i="5"/>
  <c r="BF1478" i="5"/>
  <c r="T1478" i="5"/>
  <c r="R1478" i="5"/>
  <c r="P1478" i="5"/>
  <c r="BI1472" i="5"/>
  <c r="BH1472" i="5"/>
  <c r="BG1472" i="5"/>
  <c r="BF1472" i="5"/>
  <c r="T1472" i="5"/>
  <c r="R1472" i="5"/>
  <c r="P1472" i="5"/>
  <c r="BI1467" i="5"/>
  <c r="BH1467" i="5"/>
  <c r="BG1467" i="5"/>
  <c r="BF1467" i="5"/>
  <c r="T1467" i="5"/>
  <c r="R1467" i="5"/>
  <c r="P1467" i="5"/>
  <c r="BI1461" i="5"/>
  <c r="BH1461" i="5"/>
  <c r="BG1461" i="5"/>
  <c r="BF1461" i="5"/>
  <c r="T1461" i="5"/>
  <c r="R1461" i="5"/>
  <c r="P1461" i="5"/>
  <c r="BI1450" i="5"/>
  <c r="BH1450" i="5"/>
  <c r="BG1450" i="5"/>
  <c r="BF1450" i="5"/>
  <c r="T1450" i="5"/>
  <c r="R1450" i="5"/>
  <c r="P1450" i="5"/>
  <c r="BI1438" i="5"/>
  <c r="BH1438" i="5"/>
  <c r="BG1438" i="5"/>
  <c r="BF1438" i="5"/>
  <c r="T1438" i="5"/>
  <c r="R1438" i="5"/>
  <c r="P1438" i="5"/>
  <c r="BI1416" i="5"/>
  <c r="BH1416" i="5"/>
  <c r="BG1416" i="5"/>
  <c r="BF1416" i="5"/>
  <c r="T1416" i="5"/>
  <c r="R1416" i="5"/>
  <c r="P1416" i="5"/>
  <c r="BI1411" i="5"/>
  <c r="BH1411" i="5"/>
  <c r="BG1411" i="5"/>
  <c r="BF1411" i="5"/>
  <c r="T1411" i="5"/>
  <c r="R1411" i="5"/>
  <c r="P1411" i="5"/>
  <c r="BI1402" i="5"/>
  <c r="BH1402" i="5"/>
  <c r="BG1402" i="5"/>
  <c r="BF1402" i="5"/>
  <c r="T1402" i="5"/>
  <c r="R1402" i="5"/>
  <c r="P1402" i="5"/>
  <c r="BI1393" i="5"/>
  <c r="BH1393" i="5"/>
  <c r="BG1393" i="5"/>
  <c r="BF1393" i="5"/>
  <c r="T1393" i="5"/>
  <c r="R1393" i="5"/>
  <c r="P1393" i="5"/>
  <c r="BI1380" i="5"/>
  <c r="BH1380" i="5"/>
  <c r="BG1380" i="5"/>
  <c r="BF1380" i="5"/>
  <c r="T1380" i="5"/>
  <c r="R1380" i="5"/>
  <c r="P1380" i="5"/>
  <c r="BI1366" i="5"/>
  <c r="BH1366" i="5"/>
  <c r="BG1366" i="5"/>
  <c r="BF1366" i="5"/>
  <c r="T1366" i="5"/>
  <c r="R1366" i="5"/>
  <c r="P1366" i="5"/>
  <c r="BI1359" i="5"/>
  <c r="BH1359" i="5"/>
  <c r="BG1359" i="5"/>
  <c r="BF1359" i="5"/>
  <c r="T1359" i="5"/>
  <c r="R1359" i="5"/>
  <c r="P1359" i="5"/>
  <c r="BI1355" i="5"/>
  <c r="BH1355" i="5"/>
  <c r="BG1355" i="5"/>
  <c r="BF1355" i="5"/>
  <c r="T1355" i="5"/>
  <c r="R1355" i="5"/>
  <c r="P1355" i="5"/>
  <c r="BI1345" i="5"/>
  <c r="BH1345" i="5"/>
  <c r="BG1345" i="5"/>
  <c r="BF1345" i="5"/>
  <c r="T1345" i="5"/>
  <c r="R1345" i="5"/>
  <c r="P1345" i="5"/>
  <c r="BI1335" i="5"/>
  <c r="BH1335" i="5"/>
  <c r="BG1335" i="5"/>
  <c r="BF1335" i="5"/>
  <c r="T1335" i="5"/>
  <c r="R1335" i="5"/>
  <c r="P1335" i="5"/>
  <c r="BI1332" i="5"/>
  <c r="BH1332" i="5"/>
  <c r="BG1332" i="5"/>
  <c r="BF1332" i="5"/>
  <c r="T1332" i="5"/>
  <c r="R1332" i="5"/>
  <c r="P1332" i="5"/>
  <c r="BI1321" i="5"/>
  <c r="BH1321" i="5"/>
  <c r="BG1321" i="5"/>
  <c r="BF1321" i="5"/>
  <c r="T1321" i="5"/>
  <c r="R1321" i="5"/>
  <c r="P1321" i="5"/>
  <c r="BI1310" i="5"/>
  <c r="BH1310" i="5"/>
  <c r="BG1310" i="5"/>
  <c r="BF1310" i="5"/>
  <c r="T1310" i="5"/>
  <c r="R1310" i="5"/>
  <c r="P1310" i="5"/>
  <c r="BI1289" i="5"/>
  <c r="BH1289" i="5"/>
  <c r="BG1289" i="5"/>
  <c r="BF1289" i="5"/>
  <c r="T1289" i="5"/>
  <c r="R1289" i="5"/>
  <c r="P1289" i="5"/>
  <c r="BI1267" i="5"/>
  <c r="BH1267" i="5"/>
  <c r="BG1267" i="5"/>
  <c r="BF1267" i="5"/>
  <c r="T1267" i="5"/>
  <c r="R1267" i="5"/>
  <c r="P1267" i="5"/>
  <c r="BI1244" i="5"/>
  <c r="BH1244" i="5"/>
  <c r="BG1244" i="5"/>
  <c r="BF1244" i="5"/>
  <c r="T1244" i="5"/>
  <c r="R1244" i="5"/>
  <c r="P1244" i="5"/>
  <c r="BI1221" i="5"/>
  <c r="BH1221" i="5"/>
  <c r="BG1221" i="5"/>
  <c r="BF1221" i="5"/>
  <c r="T1221" i="5"/>
  <c r="R1221" i="5"/>
  <c r="P1221" i="5"/>
  <c r="BI1206" i="5"/>
  <c r="BH1206" i="5"/>
  <c r="BG1206" i="5"/>
  <c r="BF1206" i="5"/>
  <c r="T1206" i="5"/>
  <c r="R1206" i="5"/>
  <c r="P1206" i="5"/>
  <c r="BI1191" i="5"/>
  <c r="BH1191" i="5"/>
  <c r="BG1191" i="5"/>
  <c r="BF1191" i="5"/>
  <c r="T1191" i="5"/>
  <c r="R1191" i="5"/>
  <c r="P1191" i="5"/>
  <c r="BI1168" i="5"/>
  <c r="BH1168" i="5"/>
  <c r="BG1168" i="5"/>
  <c r="BF1168" i="5"/>
  <c r="T1168" i="5"/>
  <c r="R1168" i="5"/>
  <c r="P1168" i="5"/>
  <c r="BI1145" i="5"/>
  <c r="BH1145" i="5"/>
  <c r="BG1145" i="5"/>
  <c r="BF1145" i="5"/>
  <c r="T1145" i="5"/>
  <c r="R1145" i="5"/>
  <c r="P1145" i="5"/>
  <c r="BI1138" i="5"/>
  <c r="BH1138" i="5"/>
  <c r="BG1138" i="5"/>
  <c r="BF1138" i="5"/>
  <c r="T1138" i="5"/>
  <c r="R1138" i="5"/>
  <c r="P1138" i="5"/>
  <c r="BI1129" i="5"/>
  <c r="BH1129" i="5"/>
  <c r="BG1129" i="5"/>
  <c r="BF1129" i="5"/>
  <c r="T1129" i="5"/>
  <c r="R1129" i="5"/>
  <c r="P1129" i="5"/>
  <c r="BI1121" i="5"/>
  <c r="BH1121" i="5"/>
  <c r="BG1121" i="5"/>
  <c r="BF1121" i="5"/>
  <c r="T1121" i="5"/>
  <c r="R1121" i="5"/>
  <c r="P1121" i="5"/>
  <c r="BI1116" i="5"/>
  <c r="BH1116" i="5"/>
  <c r="BG1116" i="5"/>
  <c r="BF1116" i="5"/>
  <c r="T1116" i="5"/>
  <c r="R1116" i="5"/>
  <c r="P1116" i="5"/>
  <c r="BI1105" i="5"/>
  <c r="BH1105" i="5"/>
  <c r="BG1105" i="5"/>
  <c r="BF1105" i="5"/>
  <c r="T1105" i="5"/>
  <c r="R1105" i="5"/>
  <c r="P1105" i="5"/>
  <c r="BI1092" i="5"/>
  <c r="BH1092" i="5"/>
  <c r="BG1092" i="5"/>
  <c r="BF1092" i="5"/>
  <c r="T1092" i="5"/>
  <c r="R1092" i="5"/>
  <c r="P1092" i="5"/>
  <c r="BI1080" i="5"/>
  <c r="BH1080" i="5"/>
  <c r="BG1080" i="5"/>
  <c r="BF1080" i="5"/>
  <c r="T1080" i="5"/>
  <c r="R1080" i="5"/>
  <c r="P1080" i="5"/>
  <c r="BI1068" i="5"/>
  <c r="BH1068" i="5"/>
  <c r="BG1068" i="5"/>
  <c r="BF1068" i="5"/>
  <c r="T1068" i="5"/>
  <c r="R1068" i="5"/>
  <c r="P1068" i="5"/>
  <c r="BI1054" i="5"/>
  <c r="BH1054" i="5"/>
  <c r="BG1054" i="5"/>
  <c r="BF1054" i="5"/>
  <c r="T1054" i="5"/>
  <c r="R1054" i="5"/>
  <c r="P1054" i="5"/>
  <c r="BI1040" i="5"/>
  <c r="BH1040" i="5"/>
  <c r="BG1040" i="5"/>
  <c r="BF1040" i="5"/>
  <c r="T1040" i="5"/>
  <c r="R1040" i="5"/>
  <c r="P1040" i="5"/>
  <c r="BI1019" i="5"/>
  <c r="BH1019" i="5"/>
  <c r="BG1019" i="5"/>
  <c r="BF1019" i="5"/>
  <c r="T1019" i="5"/>
  <c r="R1019" i="5"/>
  <c r="P1019" i="5"/>
  <c r="BI998" i="5"/>
  <c r="BH998" i="5"/>
  <c r="BG998" i="5"/>
  <c r="BF998" i="5"/>
  <c r="T998" i="5"/>
  <c r="R998" i="5"/>
  <c r="P998" i="5"/>
  <c r="BI977" i="5"/>
  <c r="BH977" i="5"/>
  <c r="BG977" i="5"/>
  <c r="BF977" i="5"/>
  <c r="T977" i="5"/>
  <c r="R977" i="5"/>
  <c r="P977" i="5"/>
  <c r="BI955" i="5"/>
  <c r="BH955" i="5"/>
  <c r="BG955" i="5"/>
  <c r="BF955" i="5"/>
  <c r="T955" i="5"/>
  <c r="R955" i="5"/>
  <c r="P955" i="5"/>
  <c r="BI933" i="5"/>
  <c r="BH933" i="5"/>
  <c r="BG933" i="5"/>
  <c r="BF933" i="5"/>
  <c r="T933" i="5"/>
  <c r="R933" i="5"/>
  <c r="P933" i="5"/>
  <c r="BI920" i="5"/>
  <c r="BH920" i="5"/>
  <c r="BG920" i="5"/>
  <c r="BF920" i="5"/>
  <c r="T920" i="5"/>
  <c r="R920" i="5"/>
  <c r="P920" i="5"/>
  <c r="BI907" i="5"/>
  <c r="BH907" i="5"/>
  <c r="BG907" i="5"/>
  <c r="BF907" i="5"/>
  <c r="T907" i="5"/>
  <c r="R907" i="5"/>
  <c r="P907" i="5"/>
  <c r="BI894" i="5"/>
  <c r="BH894" i="5"/>
  <c r="BG894" i="5"/>
  <c r="BF894" i="5"/>
  <c r="T894" i="5"/>
  <c r="R894" i="5"/>
  <c r="P894" i="5"/>
  <c r="BI883" i="5"/>
  <c r="BH883" i="5"/>
  <c r="BG883" i="5"/>
  <c r="BF883" i="5"/>
  <c r="T883" i="5"/>
  <c r="R883" i="5"/>
  <c r="P883" i="5"/>
  <c r="BI872" i="5"/>
  <c r="BH872" i="5"/>
  <c r="BG872" i="5"/>
  <c r="BF872" i="5"/>
  <c r="T872" i="5"/>
  <c r="R872" i="5"/>
  <c r="P872" i="5"/>
  <c r="BI850" i="5"/>
  <c r="BH850" i="5"/>
  <c r="BG850" i="5"/>
  <c r="BF850" i="5"/>
  <c r="T850" i="5"/>
  <c r="R850" i="5"/>
  <c r="P850" i="5"/>
  <c r="BI828" i="5"/>
  <c r="BH828" i="5"/>
  <c r="BG828" i="5"/>
  <c r="BF828" i="5"/>
  <c r="T828" i="5"/>
  <c r="R828" i="5"/>
  <c r="P828" i="5"/>
  <c r="BI805" i="5"/>
  <c r="BH805" i="5"/>
  <c r="BG805" i="5"/>
  <c r="BF805" i="5"/>
  <c r="T805" i="5"/>
  <c r="R805" i="5"/>
  <c r="P805" i="5"/>
  <c r="BI781" i="5"/>
  <c r="BH781" i="5"/>
  <c r="BG781" i="5"/>
  <c r="BF781" i="5"/>
  <c r="T781" i="5"/>
  <c r="R781" i="5"/>
  <c r="P781" i="5"/>
  <c r="BI777" i="5"/>
  <c r="BH777" i="5"/>
  <c r="BG777" i="5"/>
  <c r="BF777" i="5"/>
  <c r="T777" i="5"/>
  <c r="R777" i="5"/>
  <c r="P777" i="5"/>
  <c r="BI773" i="5"/>
  <c r="BH773" i="5"/>
  <c r="BG773" i="5"/>
  <c r="BF773" i="5"/>
  <c r="T773" i="5"/>
  <c r="R773" i="5"/>
  <c r="P773" i="5"/>
  <c r="BI769" i="5"/>
  <c r="BH769" i="5"/>
  <c r="BG769" i="5"/>
  <c r="BF769" i="5"/>
  <c r="T769" i="5"/>
  <c r="R769" i="5"/>
  <c r="P769" i="5"/>
  <c r="BI765" i="5"/>
  <c r="BH765" i="5"/>
  <c r="BG765" i="5"/>
  <c r="BF765" i="5"/>
  <c r="T765" i="5"/>
  <c r="R765" i="5"/>
  <c r="P765" i="5"/>
  <c r="BI753" i="5"/>
  <c r="BH753" i="5"/>
  <c r="BG753" i="5"/>
  <c r="BF753" i="5"/>
  <c r="T753" i="5"/>
  <c r="R753" i="5"/>
  <c r="P753" i="5"/>
  <c r="BI741" i="5"/>
  <c r="BH741" i="5"/>
  <c r="BG741" i="5"/>
  <c r="BF741" i="5"/>
  <c r="T741" i="5"/>
  <c r="R741" i="5"/>
  <c r="P741" i="5"/>
  <c r="BI730" i="5"/>
  <c r="BH730" i="5"/>
  <c r="BG730" i="5"/>
  <c r="BF730" i="5"/>
  <c r="T730" i="5"/>
  <c r="R730" i="5"/>
  <c r="P730" i="5"/>
  <c r="BI721" i="5"/>
  <c r="BH721" i="5"/>
  <c r="BG721" i="5"/>
  <c r="BF721" i="5"/>
  <c r="T721" i="5"/>
  <c r="R721" i="5"/>
  <c r="P721" i="5"/>
  <c r="BI717" i="5"/>
  <c r="BH717" i="5"/>
  <c r="BG717" i="5"/>
  <c r="BF717" i="5"/>
  <c r="T717" i="5"/>
  <c r="R717" i="5"/>
  <c r="P717" i="5"/>
  <c r="BI705" i="5"/>
  <c r="BH705" i="5"/>
  <c r="BG705" i="5"/>
  <c r="BF705" i="5"/>
  <c r="T705" i="5"/>
  <c r="R705" i="5"/>
  <c r="P705" i="5"/>
  <c r="BI701" i="5"/>
  <c r="BH701" i="5"/>
  <c r="BG701" i="5"/>
  <c r="BF701" i="5"/>
  <c r="T701" i="5"/>
  <c r="R701" i="5"/>
  <c r="P701" i="5"/>
  <c r="BI696" i="5"/>
  <c r="BH696" i="5"/>
  <c r="BG696" i="5"/>
  <c r="BF696" i="5"/>
  <c r="T696" i="5"/>
  <c r="R696" i="5"/>
  <c r="P696" i="5"/>
  <c r="BI689" i="5"/>
  <c r="BH689" i="5"/>
  <c r="BG689" i="5"/>
  <c r="BF689" i="5"/>
  <c r="T689" i="5"/>
  <c r="R689" i="5"/>
  <c r="P689" i="5"/>
  <c r="BI683" i="5"/>
  <c r="BH683" i="5"/>
  <c r="BG683" i="5"/>
  <c r="BF683" i="5"/>
  <c r="T683" i="5"/>
  <c r="R683" i="5"/>
  <c r="P683" i="5"/>
  <c r="BI678" i="5"/>
  <c r="BH678" i="5"/>
  <c r="BG678" i="5"/>
  <c r="BF678" i="5"/>
  <c r="T678" i="5"/>
  <c r="R678" i="5"/>
  <c r="P678" i="5"/>
  <c r="BI674" i="5"/>
  <c r="BH674" i="5"/>
  <c r="BG674" i="5"/>
  <c r="BF674" i="5"/>
  <c r="T674" i="5"/>
  <c r="R674" i="5"/>
  <c r="P674" i="5"/>
  <c r="BI669" i="5"/>
  <c r="BH669" i="5"/>
  <c r="BG669" i="5"/>
  <c r="BF669" i="5"/>
  <c r="T669" i="5"/>
  <c r="R669" i="5"/>
  <c r="P669" i="5"/>
  <c r="BI664" i="5"/>
  <c r="BH664" i="5"/>
  <c r="BG664" i="5"/>
  <c r="BF664" i="5"/>
  <c r="T664" i="5"/>
  <c r="R664" i="5"/>
  <c r="P664" i="5"/>
  <c r="BI660" i="5"/>
  <c r="BH660" i="5"/>
  <c r="BG660" i="5"/>
  <c r="BF660" i="5"/>
  <c r="T660" i="5"/>
  <c r="R660" i="5"/>
  <c r="P660" i="5"/>
  <c r="BI655" i="5"/>
  <c r="BH655" i="5"/>
  <c r="BG655" i="5"/>
  <c r="BF655" i="5"/>
  <c r="T655" i="5"/>
  <c r="R655" i="5"/>
  <c r="P655" i="5"/>
  <c r="BI650" i="5"/>
  <c r="BH650" i="5"/>
  <c r="BG650" i="5"/>
  <c r="BF650" i="5"/>
  <c r="T650" i="5"/>
  <c r="R650" i="5"/>
  <c r="P650" i="5"/>
  <c r="BI646" i="5"/>
  <c r="BH646" i="5"/>
  <c r="BG646" i="5"/>
  <c r="BF646" i="5"/>
  <c r="T646" i="5"/>
  <c r="R646" i="5"/>
  <c r="P646" i="5"/>
  <c r="BI641" i="5"/>
  <c r="BH641" i="5"/>
  <c r="BG641" i="5"/>
  <c r="BF641" i="5"/>
  <c r="T641" i="5"/>
  <c r="R641" i="5"/>
  <c r="P641" i="5"/>
  <c r="BI636" i="5"/>
  <c r="BH636" i="5"/>
  <c r="BG636" i="5"/>
  <c r="BF636" i="5"/>
  <c r="T636" i="5"/>
  <c r="R636" i="5"/>
  <c r="P636" i="5"/>
  <c r="BI632" i="5"/>
  <c r="BH632" i="5"/>
  <c r="BG632" i="5"/>
  <c r="BF632" i="5"/>
  <c r="T632" i="5"/>
  <c r="R632" i="5"/>
  <c r="P632" i="5"/>
  <c r="BI627" i="5"/>
  <c r="BH627" i="5"/>
  <c r="BG627" i="5"/>
  <c r="BF627" i="5"/>
  <c r="T627" i="5"/>
  <c r="R627" i="5"/>
  <c r="P627" i="5"/>
  <c r="BI622" i="5"/>
  <c r="BH622" i="5"/>
  <c r="BG622" i="5"/>
  <c r="BF622" i="5"/>
  <c r="T622" i="5"/>
  <c r="R622" i="5"/>
  <c r="P622" i="5"/>
  <c r="BI618" i="5"/>
  <c r="BH618" i="5"/>
  <c r="BG618" i="5"/>
  <c r="BF618" i="5"/>
  <c r="T618" i="5"/>
  <c r="R618" i="5"/>
  <c r="P618" i="5"/>
  <c r="BI613" i="5"/>
  <c r="BH613" i="5"/>
  <c r="BG613" i="5"/>
  <c r="BF613" i="5"/>
  <c r="T613" i="5"/>
  <c r="R613" i="5"/>
  <c r="P613" i="5"/>
  <c r="BI608" i="5"/>
  <c r="BH608" i="5"/>
  <c r="BG608" i="5"/>
  <c r="BF608" i="5"/>
  <c r="T608" i="5"/>
  <c r="R608" i="5"/>
  <c r="P608" i="5"/>
  <c r="BI604" i="5"/>
  <c r="BH604" i="5"/>
  <c r="BG604" i="5"/>
  <c r="BF604" i="5"/>
  <c r="T604" i="5"/>
  <c r="R604" i="5"/>
  <c r="P604" i="5"/>
  <c r="BI599" i="5"/>
  <c r="BH599" i="5"/>
  <c r="BG599" i="5"/>
  <c r="BF599" i="5"/>
  <c r="T599" i="5"/>
  <c r="R599" i="5"/>
  <c r="P599" i="5"/>
  <c r="BI594" i="5"/>
  <c r="BH594" i="5"/>
  <c r="BG594" i="5"/>
  <c r="BF594" i="5"/>
  <c r="T594" i="5"/>
  <c r="R594" i="5"/>
  <c r="P594" i="5"/>
  <c r="BI590" i="5"/>
  <c r="BH590" i="5"/>
  <c r="BG590" i="5"/>
  <c r="BF590" i="5"/>
  <c r="T590" i="5"/>
  <c r="R590" i="5"/>
  <c r="P590" i="5"/>
  <c r="BI585" i="5"/>
  <c r="BH585" i="5"/>
  <c r="BG585" i="5"/>
  <c r="BF585" i="5"/>
  <c r="T585" i="5"/>
  <c r="R585" i="5"/>
  <c r="P585" i="5"/>
  <c r="BI561" i="5"/>
  <c r="BH561" i="5"/>
  <c r="BG561" i="5"/>
  <c r="BF561" i="5"/>
  <c r="T561" i="5"/>
  <c r="R561" i="5"/>
  <c r="P561" i="5"/>
  <c r="BI537" i="5"/>
  <c r="BH537" i="5"/>
  <c r="BG537" i="5"/>
  <c r="BF537" i="5"/>
  <c r="T537" i="5"/>
  <c r="R537" i="5"/>
  <c r="P537" i="5"/>
  <c r="BI533" i="5"/>
  <c r="BH533" i="5"/>
  <c r="BG533" i="5"/>
  <c r="BF533" i="5"/>
  <c r="T533" i="5"/>
  <c r="R533" i="5"/>
  <c r="P533" i="5"/>
  <c r="BI528" i="5"/>
  <c r="BH528" i="5"/>
  <c r="BG528" i="5"/>
  <c r="BF528" i="5"/>
  <c r="T528" i="5"/>
  <c r="R528" i="5"/>
  <c r="P528" i="5"/>
  <c r="BI524" i="5"/>
  <c r="BH524" i="5"/>
  <c r="BG524" i="5"/>
  <c r="BF524" i="5"/>
  <c r="T524" i="5"/>
  <c r="R524" i="5"/>
  <c r="P524" i="5"/>
  <c r="BI519" i="5"/>
  <c r="BH519" i="5"/>
  <c r="BG519" i="5"/>
  <c r="BF519" i="5"/>
  <c r="T519" i="5"/>
  <c r="R519" i="5"/>
  <c r="P519" i="5"/>
  <c r="BI515" i="5"/>
  <c r="BH515" i="5"/>
  <c r="BG515" i="5"/>
  <c r="BF515" i="5"/>
  <c r="T515" i="5"/>
  <c r="R515" i="5"/>
  <c r="P515" i="5"/>
  <c r="BI510" i="5"/>
  <c r="BH510" i="5"/>
  <c r="BG510" i="5"/>
  <c r="BF510" i="5"/>
  <c r="T510" i="5"/>
  <c r="R510" i="5"/>
  <c r="P510" i="5"/>
  <c r="BI505" i="5"/>
  <c r="BH505" i="5"/>
  <c r="BG505" i="5"/>
  <c r="BF505" i="5"/>
  <c r="T505" i="5"/>
  <c r="R505" i="5"/>
  <c r="P505" i="5"/>
  <c r="BI500" i="5"/>
  <c r="BH500" i="5"/>
  <c r="BG500" i="5"/>
  <c r="BF500" i="5"/>
  <c r="T500" i="5"/>
  <c r="R500" i="5"/>
  <c r="P500" i="5"/>
  <c r="BI496" i="5"/>
  <c r="BH496" i="5"/>
  <c r="BG496" i="5"/>
  <c r="BF496" i="5"/>
  <c r="T496" i="5"/>
  <c r="R496" i="5"/>
  <c r="P496" i="5"/>
  <c r="BI491" i="5"/>
  <c r="BH491" i="5"/>
  <c r="BG491" i="5"/>
  <c r="BF491" i="5"/>
  <c r="T491" i="5"/>
  <c r="R491" i="5"/>
  <c r="P491" i="5"/>
  <c r="BI479" i="5"/>
  <c r="BH479" i="5"/>
  <c r="BG479" i="5"/>
  <c r="BF479" i="5"/>
  <c r="T479" i="5"/>
  <c r="R479" i="5"/>
  <c r="P479" i="5"/>
  <c r="BI469" i="5"/>
  <c r="BH469" i="5"/>
  <c r="BG469" i="5"/>
  <c r="BF469" i="5"/>
  <c r="T469" i="5"/>
  <c r="R469" i="5"/>
  <c r="P469" i="5"/>
  <c r="BI458" i="5"/>
  <c r="BH458" i="5"/>
  <c r="BG458" i="5"/>
  <c r="BF458" i="5"/>
  <c r="T458" i="5"/>
  <c r="R458" i="5"/>
  <c r="P458" i="5"/>
  <c r="BI453" i="5"/>
  <c r="BH453" i="5"/>
  <c r="BG453" i="5"/>
  <c r="BF453" i="5"/>
  <c r="T453" i="5"/>
  <c r="R453" i="5"/>
  <c r="P453" i="5"/>
  <c r="BI447" i="5"/>
  <c r="BH447" i="5"/>
  <c r="BG447" i="5"/>
  <c r="BF447" i="5"/>
  <c r="T447" i="5"/>
  <c r="R447" i="5"/>
  <c r="P447" i="5"/>
  <c r="BI435" i="5"/>
  <c r="BH435" i="5"/>
  <c r="BG435" i="5"/>
  <c r="BF435" i="5"/>
  <c r="T435" i="5"/>
  <c r="R435" i="5"/>
  <c r="P435" i="5"/>
  <c r="BI431" i="5"/>
  <c r="BH431" i="5"/>
  <c r="BG431" i="5"/>
  <c r="BF431" i="5"/>
  <c r="T431" i="5"/>
  <c r="R431" i="5"/>
  <c r="P431" i="5"/>
  <c r="BI426" i="5"/>
  <c r="BH426" i="5"/>
  <c r="BG426" i="5"/>
  <c r="BF426" i="5"/>
  <c r="T426" i="5"/>
  <c r="R426" i="5"/>
  <c r="P426" i="5"/>
  <c r="BI420" i="5"/>
  <c r="BH420" i="5"/>
  <c r="BG420" i="5"/>
  <c r="BF420" i="5"/>
  <c r="T420" i="5"/>
  <c r="R420" i="5"/>
  <c r="P420" i="5"/>
  <c r="BI415" i="5"/>
  <c r="BH415" i="5"/>
  <c r="BG415" i="5"/>
  <c r="BF415" i="5"/>
  <c r="T415" i="5"/>
  <c r="R415" i="5"/>
  <c r="P415" i="5"/>
  <c r="BI410" i="5"/>
  <c r="BH410" i="5"/>
  <c r="BG410" i="5"/>
  <c r="BF410" i="5"/>
  <c r="T410" i="5"/>
  <c r="R410" i="5"/>
  <c r="P410" i="5"/>
  <c r="BI405" i="5"/>
  <c r="BH405" i="5"/>
  <c r="BG405" i="5"/>
  <c r="BF405" i="5"/>
  <c r="T405" i="5"/>
  <c r="R405" i="5"/>
  <c r="P405" i="5"/>
  <c r="BI400" i="5"/>
  <c r="BH400" i="5"/>
  <c r="BG400" i="5"/>
  <c r="BF400" i="5"/>
  <c r="T400" i="5"/>
  <c r="R400" i="5"/>
  <c r="P400" i="5"/>
  <c r="BI390" i="5"/>
  <c r="BH390" i="5"/>
  <c r="BG390" i="5"/>
  <c r="BF390" i="5"/>
  <c r="T390" i="5"/>
  <c r="R390" i="5"/>
  <c r="P390" i="5"/>
  <c r="BI386" i="5"/>
  <c r="BH386" i="5"/>
  <c r="BG386" i="5"/>
  <c r="BF386" i="5"/>
  <c r="T386" i="5"/>
  <c r="R386" i="5"/>
  <c r="P386" i="5"/>
  <c r="BI381" i="5"/>
  <c r="BH381" i="5"/>
  <c r="BG381" i="5"/>
  <c r="BF381" i="5"/>
  <c r="T381" i="5"/>
  <c r="R381" i="5"/>
  <c r="P381" i="5"/>
  <c r="BI377" i="5"/>
  <c r="BH377" i="5"/>
  <c r="BG377" i="5"/>
  <c r="BF377" i="5"/>
  <c r="T377" i="5"/>
  <c r="R377" i="5"/>
  <c r="P377" i="5"/>
  <c r="BI372" i="5"/>
  <c r="BH372" i="5"/>
  <c r="BG372" i="5"/>
  <c r="BF372" i="5"/>
  <c r="T372" i="5"/>
  <c r="R372" i="5"/>
  <c r="P372" i="5"/>
  <c r="BI368" i="5"/>
  <c r="BH368" i="5"/>
  <c r="BG368" i="5"/>
  <c r="BF368" i="5"/>
  <c r="T368" i="5"/>
  <c r="R368" i="5"/>
  <c r="P368" i="5"/>
  <c r="BI363" i="5"/>
  <c r="BH363" i="5"/>
  <c r="BG363" i="5"/>
  <c r="BF363" i="5"/>
  <c r="T363" i="5"/>
  <c r="R363" i="5"/>
  <c r="P363" i="5"/>
  <c r="BI359" i="5"/>
  <c r="BH359" i="5"/>
  <c r="BG359" i="5"/>
  <c r="BF359" i="5"/>
  <c r="T359" i="5"/>
  <c r="R359" i="5"/>
  <c r="P359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45" i="5"/>
  <c r="BH345" i="5"/>
  <c r="BG345" i="5"/>
  <c r="BF345" i="5"/>
  <c r="T345" i="5"/>
  <c r="R345" i="5"/>
  <c r="P345" i="5"/>
  <c r="BI323" i="5"/>
  <c r="BH323" i="5"/>
  <c r="BG323" i="5"/>
  <c r="BF323" i="5"/>
  <c r="T323" i="5"/>
  <c r="R323" i="5"/>
  <c r="P323" i="5"/>
  <c r="BI301" i="5"/>
  <c r="BH301" i="5"/>
  <c r="BG301" i="5"/>
  <c r="BF301" i="5"/>
  <c r="T301" i="5"/>
  <c r="R301" i="5"/>
  <c r="P301" i="5"/>
  <c r="BI277" i="5"/>
  <c r="BH277" i="5"/>
  <c r="BG277" i="5"/>
  <c r="BF277" i="5"/>
  <c r="T277" i="5"/>
  <c r="R277" i="5"/>
  <c r="P277" i="5"/>
  <c r="BI253" i="5"/>
  <c r="BH253" i="5"/>
  <c r="BG253" i="5"/>
  <c r="BF253" i="5"/>
  <c r="T253" i="5"/>
  <c r="R253" i="5"/>
  <c r="P253" i="5"/>
  <c r="BI248" i="5"/>
  <c r="BH248" i="5"/>
  <c r="BG248" i="5"/>
  <c r="BF248" i="5"/>
  <c r="T248" i="5"/>
  <c r="R248" i="5"/>
  <c r="P248" i="5"/>
  <c r="BI242" i="5"/>
  <c r="BH242" i="5"/>
  <c r="BG242" i="5"/>
  <c r="BF242" i="5"/>
  <c r="T242" i="5"/>
  <c r="R242" i="5"/>
  <c r="P242" i="5"/>
  <c r="BI237" i="5"/>
  <c r="BH237" i="5"/>
  <c r="BG237" i="5"/>
  <c r="BF237" i="5"/>
  <c r="T237" i="5"/>
  <c r="R237" i="5"/>
  <c r="P237" i="5"/>
  <c r="BI231" i="5"/>
  <c r="BH231" i="5"/>
  <c r="BG231" i="5"/>
  <c r="BF231" i="5"/>
  <c r="T231" i="5"/>
  <c r="R231" i="5"/>
  <c r="P231" i="5"/>
  <c r="BI226" i="5"/>
  <c r="BH226" i="5"/>
  <c r="BG226" i="5"/>
  <c r="BF226" i="5"/>
  <c r="T226" i="5"/>
  <c r="R226" i="5"/>
  <c r="P226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46" i="5"/>
  <c r="BH146" i="5"/>
  <c r="BG146" i="5"/>
  <c r="BF146" i="5"/>
  <c r="T146" i="5"/>
  <c r="R146" i="5"/>
  <c r="P146" i="5"/>
  <c r="BI137" i="5"/>
  <c r="BH137" i="5"/>
  <c r="BG137" i="5"/>
  <c r="BF137" i="5"/>
  <c r="T137" i="5"/>
  <c r="R137" i="5"/>
  <c r="P137" i="5"/>
  <c r="BI128" i="5"/>
  <c r="BH128" i="5"/>
  <c r="BG128" i="5"/>
  <c r="BF128" i="5"/>
  <c r="T128" i="5"/>
  <c r="R128" i="5"/>
  <c r="P128" i="5"/>
  <c r="BI119" i="5"/>
  <c r="BH119" i="5"/>
  <c r="BG119" i="5"/>
  <c r="BF119" i="5"/>
  <c r="T119" i="5"/>
  <c r="R119" i="5"/>
  <c r="P119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/>
  <c r="J19" i="5"/>
  <c r="J14" i="5"/>
  <c r="J85" i="5" s="1"/>
  <c r="E7" i="5"/>
  <c r="E79" i="5"/>
  <c r="J39" i="4"/>
  <c r="J38" i="4"/>
  <c r="AY58" i="1"/>
  <c r="J37" i="4"/>
  <c r="AX58" i="1"/>
  <c r="BI504" i="4"/>
  <c r="BH504" i="4"/>
  <c r="BG504" i="4"/>
  <c r="BF504" i="4"/>
  <c r="T504" i="4"/>
  <c r="T503" i="4"/>
  <c r="R504" i="4"/>
  <c r="R503" i="4"/>
  <c r="P504" i="4"/>
  <c r="P503" i="4"/>
  <c r="BI490" i="4"/>
  <c r="BH490" i="4"/>
  <c r="BG490" i="4"/>
  <c r="BF490" i="4"/>
  <c r="T490" i="4"/>
  <c r="R490" i="4"/>
  <c r="P490" i="4"/>
  <c r="BI477" i="4"/>
  <c r="BH477" i="4"/>
  <c r="BG477" i="4"/>
  <c r="BF477" i="4"/>
  <c r="T477" i="4"/>
  <c r="R477" i="4"/>
  <c r="P477" i="4"/>
  <c r="BI464" i="4"/>
  <c r="BH464" i="4"/>
  <c r="BG464" i="4"/>
  <c r="BF464" i="4"/>
  <c r="T464" i="4"/>
  <c r="R464" i="4"/>
  <c r="P464" i="4"/>
  <c r="BI452" i="4"/>
  <c r="BH452" i="4"/>
  <c r="BG452" i="4"/>
  <c r="BF452" i="4"/>
  <c r="T452" i="4"/>
  <c r="R452" i="4"/>
  <c r="P452" i="4"/>
  <c r="BI443" i="4"/>
  <c r="BH443" i="4"/>
  <c r="BG443" i="4"/>
  <c r="BF443" i="4"/>
  <c r="T443" i="4"/>
  <c r="R443" i="4"/>
  <c r="P443" i="4"/>
  <c r="BI437" i="4"/>
  <c r="BH437" i="4"/>
  <c r="BG437" i="4"/>
  <c r="BF437" i="4"/>
  <c r="T437" i="4"/>
  <c r="R437" i="4"/>
  <c r="P437" i="4"/>
  <c r="BI430" i="4"/>
  <c r="BH430" i="4"/>
  <c r="BG430" i="4"/>
  <c r="BF430" i="4"/>
  <c r="T430" i="4"/>
  <c r="R430" i="4"/>
  <c r="P430" i="4"/>
  <c r="BI419" i="4"/>
  <c r="BH419" i="4"/>
  <c r="BG419" i="4"/>
  <c r="BF419" i="4"/>
  <c r="T419" i="4"/>
  <c r="R419" i="4"/>
  <c r="P419" i="4"/>
  <c r="BI413" i="4"/>
  <c r="BH413" i="4"/>
  <c r="BG413" i="4"/>
  <c r="BF413" i="4"/>
  <c r="T413" i="4"/>
  <c r="R413" i="4"/>
  <c r="P413" i="4"/>
  <c r="BI407" i="4"/>
  <c r="BH407" i="4"/>
  <c r="BG407" i="4"/>
  <c r="BF407" i="4"/>
  <c r="T407" i="4"/>
  <c r="R407" i="4"/>
  <c r="P407" i="4"/>
  <c r="BI396" i="4"/>
  <c r="BH396" i="4"/>
  <c r="BG396" i="4"/>
  <c r="BF396" i="4"/>
  <c r="T396" i="4"/>
  <c r="R396" i="4"/>
  <c r="P396" i="4"/>
  <c r="BI389" i="4"/>
  <c r="BH389" i="4"/>
  <c r="BG389" i="4"/>
  <c r="BF389" i="4"/>
  <c r="T389" i="4"/>
  <c r="R389" i="4"/>
  <c r="P389" i="4"/>
  <c r="BI383" i="4"/>
  <c r="BH383" i="4"/>
  <c r="BG383" i="4"/>
  <c r="BF383" i="4"/>
  <c r="T383" i="4"/>
  <c r="R383" i="4"/>
  <c r="P383" i="4"/>
  <c r="BI376" i="4"/>
  <c r="BH376" i="4"/>
  <c r="BG376" i="4"/>
  <c r="BF376" i="4"/>
  <c r="T376" i="4"/>
  <c r="R376" i="4"/>
  <c r="P376" i="4"/>
  <c r="BI365" i="4"/>
  <c r="BH365" i="4"/>
  <c r="BG365" i="4"/>
  <c r="BF365" i="4"/>
  <c r="T365" i="4"/>
  <c r="R365" i="4"/>
  <c r="P365" i="4"/>
  <c r="BI359" i="4"/>
  <c r="BH359" i="4"/>
  <c r="BG359" i="4"/>
  <c r="BF359" i="4"/>
  <c r="T359" i="4"/>
  <c r="R359" i="4"/>
  <c r="P359" i="4"/>
  <c r="BI353" i="4"/>
  <c r="BH353" i="4"/>
  <c r="BG353" i="4"/>
  <c r="BF353" i="4"/>
  <c r="T353" i="4"/>
  <c r="R353" i="4"/>
  <c r="P353" i="4"/>
  <c r="BI342" i="4"/>
  <c r="BH342" i="4"/>
  <c r="BG342" i="4"/>
  <c r="BF342" i="4"/>
  <c r="T342" i="4"/>
  <c r="R342" i="4"/>
  <c r="P342" i="4"/>
  <c r="BI335" i="4"/>
  <c r="BH335" i="4"/>
  <c r="BG335" i="4"/>
  <c r="BF335" i="4"/>
  <c r="T335" i="4"/>
  <c r="R335" i="4"/>
  <c r="P335" i="4"/>
  <c r="BI329" i="4"/>
  <c r="BH329" i="4"/>
  <c r="BG329" i="4"/>
  <c r="BF329" i="4"/>
  <c r="T329" i="4"/>
  <c r="R329" i="4"/>
  <c r="P329" i="4"/>
  <c r="BI322" i="4"/>
  <c r="BH322" i="4"/>
  <c r="BG322" i="4"/>
  <c r="BF322" i="4"/>
  <c r="T322" i="4"/>
  <c r="R322" i="4"/>
  <c r="P322" i="4"/>
  <c r="BI301" i="4"/>
  <c r="BH301" i="4"/>
  <c r="BG301" i="4"/>
  <c r="BF301" i="4"/>
  <c r="T301" i="4"/>
  <c r="R301" i="4"/>
  <c r="P301" i="4"/>
  <c r="BI281" i="4"/>
  <c r="BH281" i="4"/>
  <c r="BG281" i="4"/>
  <c r="BF281" i="4"/>
  <c r="T281" i="4"/>
  <c r="R281" i="4"/>
  <c r="P281" i="4"/>
  <c r="BI261" i="4"/>
  <c r="BH261" i="4"/>
  <c r="BG261" i="4"/>
  <c r="BF261" i="4"/>
  <c r="T261" i="4"/>
  <c r="R261" i="4"/>
  <c r="P261" i="4"/>
  <c r="BI241" i="4"/>
  <c r="BH241" i="4"/>
  <c r="BG241" i="4"/>
  <c r="BF241" i="4"/>
  <c r="T241" i="4"/>
  <c r="R241" i="4"/>
  <c r="P241" i="4"/>
  <c r="BI235" i="4"/>
  <c r="BH235" i="4"/>
  <c r="BG235" i="4"/>
  <c r="BF235" i="4"/>
  <c r="T235" i="4"/>
  <c r="R235" i="4"/>
  <c r="P235" i="4"/>
  <c r="BI215" i="4"/>
  <c r="BH215" i="4"/>
  <c r="BG215" i="4"/>
  <c r="BF215" i="4"/>
  <c r="T215" i="4"/>
  <c r="R215" i="4"/>
  <c r="P215" i="4"/>
  <c r="BI205" i="4"/>
  <c r="BH205" i="4"/>
  <c r="BG205" i="4"/>
  <c r="BF205" i="4"/>
  <c r="T205" i="4"/>
  <c r="R205" i="4"/>
  <c r="P205" i="4"/>
  <c r="BI195" i="4"/>
  <c r="BH195" i="4"/>
  <c r="BG195" i="4"/>
  <c r="BF195" i="4"/>
  <c r="T195" i="4"/>
  <c r="R195" i="4"/>
  <c r="P195" i="4"/>
  <c r="BI184" i="4"/>
  <c r="BH184" i="4"/>
  <c r="BG184" i="4"/>
  <c r="BF184" i="4"/>
  <c r="T184" i="4"/>
  <c r="R184" i="4"/>
  <c r="P184" i="4"/>
  <c r="BI174" i="4"/>
  <c r="BH174" i="4"/>
  <c r="BG174" i="4"/>
  <c r="BF174" i="4"/>
  <c r="T174" i="4"/>
  <c r="R174" i="4"/>
  <c r="P174" i="4"/>
  <c r="BI164" i="4"/>
  <c r="BH164" i="4"/>
  <c r="BG164" i="4"/>
  <c r="BF164" i="4"/>
  <c r="T164" i="4"/>
  <c r="R164" i="4"/>
  <c r="P164" i="4"/>
  <c r="BI144" i="4"/>
  <c r="BH144" i="4"/>
  <c r="BG144" i="4"/>
  <c r="BF144" i="4"/>
  <c r="T144" i="4"/>
  <c r="R144" i="4"/>
  <c r="P144" i="4"/>
  <c r="BI126" i="4"/>
  <c r="BH126" i="4"/>
  <c r="BG126" i="4"/>
  <c r="BF126" i="4"/>
  <c r="T126" i="4"/>
  <c r="R126" i="4"/>
  <c r="P126" i="4"/>
  <c r="BI120" i="4"/>
  <c r="BH120" i="4"/>
  <c r="BG120" i="4"/>
  <c r="BF120" i="4"/>
  <c r="T120" i="4"/>
  <c r="R120" i="4"/>
  <c r="P120" i="4"/>
  <c r="BI115" i="4"/>
  <c r="BH115" i="4"/>
  <c r="BG115" i="4"/>
  <c r="BF115" i="4"/>
  <c r="T115" i="4"/>
  <c r="R115" i="4"/>
  <c r="P115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 s="1"/>
  <c r="J19" i="4"/>
  <c r="J14" i="4"/>
  <c r="J85" i="4"/>
  <c r="E7" i="4"/>
  <c r="E50" i="4" s="1"/>
  <c r="J39" i="3"/>
  <c r="J38" i="3"/>
  <c r="AY57" i="1"/>
  <c r="J37" i="3"/>
  <c r="AX57" i="1"/>
  <c r="BI701" i="3"/>
  <c r="BH701" i="3"/>
  <c r="BG701" i="3"/>
  <c r="BF701" i="3"/>
  <c r="T701" i="3"/>
  <c r="T700" i="3" s="1"/>
  <c r="R701" i="3"/>
  <c r="R700" i="3"/>
  <c r="P701" i="3"/>
  <c r="P700" i="3" s="1"/>
  <c r="BI680" i="3"/>
  <c r="BH680" i="3"/>
  <c r="BG680" i="3"/>
  <c r="BF680" i="3"/>
  <c r="T680" i="3"/>
  <c r="R680" i="3"/>
  <c r="P680" i="3"/>
  <c r="BI660" i="3"/>
  <c r="BH660" i="3"/>
  <c r="BG660" i="3"/>
  <c r="BF660" i="3"/>
  <c r="T660" i="3"/>
  <c r="R660" i="3"/>
  <c r="P660" i="3"/>
  <c r="BI640" i="3"/>
  <c r="BH640" i="3"/>
  <c r="BG640" i="3"/>
  <c r="BF640" i="3"/>
  <c r="T640" i="3"/>
  <c r="R640" i="3"/>
  <c r="P640" i="3"/>
  <c r="BI620" i="3"/>
  <c r="BH620" i="3"/>
  <c r="BG620" i="3"/>
  <c r="BF620" i="3"/>
  <c r="T620" i="3"/>
  <c r="R620" i="3"/>
  <c r="P620" i="3"/>
  <c r="BI615" i="3"/>
  <c r="BH615" i="3"/>
  <c r="BG615" i="3"/>
  <c r="BF615" i="3"/>
  <c r="T615" i="3"/>
  <c r="R615" i="3"/>
  <c r="P615" i="3"/>
  <c r="BI603" i="3"/>
  <c r="BH603" i="3"/>
  <c r="BG603" i="3"/>
  <c r="BF603" i="3"/>
  <c r="T603" i="3"/>
  <c r="R603" i="3"/>
  <c r="P603" i="3"/>
  <c r="BI591" i="3"/>
  <c r="BH591" i="3"/>
  <c r="BG591" i="3"/>
  <c r="BF591" i="3"/>
  <c r="T591" i="3"/>
  <c r="R591" i="3"/>
  <c r="P591" i="3"/>
  <c r="BI579" i="3"/>
  <c r="BH579" i="3"/>
  <c r="BG579" i="3"/>
  <c r="BF579" i="3"/>
  <c r="T579" i="3"/>
  <c r="R579" i="3"/>
  <c r="P579" i="3"/>
  <c r="BI566" i="3"/>
  <c r="BH566" i="3"/>
  <c r="BG566" i="3"/>
  <c r="BF566" i="3"/>
  <c r="T566" i="3"/>
  <c r="R566" i="3"/>
  <c r="P566" i="3"/>
  <c r="BI553" i="3"/>
  <c r="BH553" i="3"/>
  <c r="BG553" i="3"/>
  <c r="BF553" i="3"/>
  <c r="T553" i="3"/>
  <c r="R553" i="3"/>
  <c r="P553" i="3"/>
  <c r="BI545" i="3"/>
  <c r="BH545" i="3"/>
  <c r="BG545" i="3"/>
  <c r="BF545" i="3"/>
  <c r="T545" i="3"/>
  <c r="R545" i="3"/>
  <c r="P545" i="3"/>
  <c r="BI539" i="3"/>
  <c r="BH539" i="3"/>
  <c r="BG539" i="3"/>
  <c r="BF539" i="3"/>
  <c r="T539" i="3"/>
  <c r="R539" i="3"/>
  <c r="P539" i="3"/>
  <c r="BI532" i="3"/>
  <c r="BH532" i="3"/>
  <c r="BG532" i="3"/>
  <c r="BF532" i="3"/>
  <c r="T532" i="3"/>
  <c r="R532" i="3"/>
  <c r="P532" i="3"/>
  <c r="BI521" i="3"/>
  <c r="BH521" i="3"/>
  <c r="BG521" i="3"/>
  <c r="BF521" i="3"/>
  <c r="T521" i="3"/>
  <c r="R521" i="3"/>
  <c r="P521" i="3"/>
  <c r="BI515" i="3"/>
  <c r="BH515" i="3"/>
  <c r="BG515" i="3"/>
  <c r="BF515" i="3"/>
  <c r="T515" i="3"/>
  <c r="R515" i="3"/>
  <c r="P515" i="3"/>
  <c r="BI509" i="3"/>
  <c r="BH509" i="3"/>
  <c r="BG509" i="3"/>
  <c r="BF509" i="3"/>
  <c r="T509" i="3"/>
  <c r="R509" i="3"/>
  <c r="P509" i="3"/>
  <c r="BI498" i="3"/>
  <c r="BH498" i="3"/>
  <c r="BG498" i="3"/>
  <c r="BF498" i="3"/>
  <c r="T498" i="3"/>
  <c r="R498" i="3"/>
  <c r="P498" i="3"/>
  <c r="BI491" i="3"/>
  <c r="BH491" i="3"/>
  <c r="BG491" i="3"/>
  <c r="BF491" i="3"/>
  <c r="T491" i="3"/>
  <c r="R491" i="3"/>
  <c r="P491" i="3"/>
  <c r="BI485" i="3"/>
  <c r="BH485" i="3"/>
  <c r="BG485" i="3"/>
  <c r="BF485" i="3"/>
  <c r="T485" i="3"/>
  <c r="R485" i="3"/>
  <c r="P485" i="3"/>
  <c r="BI478" i="3"/>
  <c r="BH478" i="3"/>
  <c r="BG478" i="3"/>
  <c r="BF478" i="3"/>
  <c r="T478" i="3"/>
  <c r="R478" i="3"/>
  <c r="P478" i="3"/>
  <c r="BI467" i="3"/>
  <c r="BH467" i="3"/>
  <c r="BG467" i="3"/>
  <c r="BF467" i="3"/>
  <c r="T467" i="3"/>
  <c r="R467" i="3"/>
  <c r="P467" i="3"/>
  <c r="BI461" i="3"/>
  <c r="BH461" i="3"/>
  <c r="BG461" i="3"/>
  <c r="BF461" i="3"/>
  <c r="T461" i="3"/>
  <c r="R461" i="3"/>
  <c r="P461" i="3"/>
  <c r="BI455" i="3"/>
  <c r="BH455" i="3"/>
  <c r="BG455" i="3"/>
  <c r="BF455" i="3"/>
  <c r="T455" i="3"/>
  <c r="R455" i="3"/>
  <c r="P455" i="3"/>
  <c r="BI444" i="3"/>
  <c r="BH444" i="3"/>
  <c r="BG444" i="3"/>
  <c r="BF444" i="3"/>
  <c r="T444" i="3"/>
  <c r="R444" i="3"/>
  <c r="P444" i="3"/>
  <c r="BI437" i="3"/>
  <c r="BH437" i="3"/>
  <c r="BG437" i="3"/>
  <c r="BF437" i="3"/>
  <c r="T437" i="3"/>
  <c r="R437" i="3"/>
  <c r="P437" i="3"/>
  <c r="BI431" i="3"/>
  <c r="BH431" i="3"/>
  <c r="BG431" i="3"/>
  <c r="BF431" i="3"/>
  <c r="T431" i="3"/>
  <c r="R431" i="3"/>
  <c r="P431" i="3"/>
  <c r="BI424" i="3"/>
  <c r="BH424" i="3"/>
  <c r="BG424" i="3"/>
  <c r="BF424" i="3"/>
  <c r="T424" i="3"/>
  <c r="R424" i="3"/>
  <c r="P424" i="3"/>
  <c r="BI393" i="3"/>
  <c r="BH393" i="3"/>
  <c r="BG393" i="3"/>
  <c r="BF393" i="3"/>
  <c r="T393" i="3"/>
  <c r="R393" i="3"/>
  <c r="P393" i="3"/>
  <c r="BI363" i="3"/>
  <c r="BH363" i="3"/>
  <c r="BG363" i="3"/>
  <c r="BF363" i="3"/>
  <c r="T363" i="3"/>
  <c r="R363" i="3"/>
  <c r="P363" i="3"/>
  <c r="BI333" i="3"/>
  <c r="BH333" i="3"/>
  <c r="BG333" i="3"/>
  <c r="BF333" i="3"/>
  <c r="T333" i="3"/>
  <c r="R333" i="3"/>
  <c r="P333" i="3"/>
  <c r="BI303" i="3"/>
  <c r="BH303" i="3"/>
  <c r="BG303" i="3"/>
  <c r="BF303" i="3"/>
  <c r="T303" i="3"/>
  <c r="R303" i="3"/>
  <c r="P303" i="3"/>
  <c r="BI273" i="3"/>
  <c r="BH273" i="3"/>
  <c r="BG273" i="3"/>
  <c r="BF273" i="3"/>
  <c r="T273" i="3"/>
  <c r="R273" i="3"/>
  <c r="P273" i="3"/>
  <c r="BI267" i="3"/>
  <c r="BH267" i="3"/>
  <c r="BG267" i="3"/>
  <c r="BF267" i="3"/>
  <c r="T267" i="3"/>
  <c r="R267" i="3"/>
  <c r="P267" i="3"/>
  <c r="BI247" i="3"/>
  <c r="BH247" i="3"/>
  <c r="BG247" i="3"/>
  <c r="BF247" i="3"/>
  <c r="T247" i="3"/>
  <c r="R247" i="3"/>
  <c r="P247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4" i="3"/>
  <c r="BH94" i="3"/>
  <c r="BG94" i="3"/>
  <c r="BF94" i="3"/>
  <c r="T94" i="3"/>
  <c r="R94" i="3"/>
  <c r="P94" i="3"/>
  <c r="J88" i="3"/>
  <c r="J87" i="3"/>
  <c r="F87" i="3"/>
  <c r="F85" i="3"/>
  <c r="E83" i="3"/>
  <c r="J59" i="3"/>
  <c r="J58" i="3"/>
  <c r="F58" i="3"/>
  <c r="F56" i="3"/>
  <c r="E54" i="3"/>
  <c r="J20" i="3"/>
  <c r="E20" i="3"/>
  <c r="F59" i="3"/>
  <c r="J19" i="3"/>
  <c r="J14" i="3"/>
  <c r="J85" i="3"/>
  <c r="E7" i="3"/>
  <c r="E79" i="3" s="1"/>
  <c r="J37" i="2"/>
  <c r="J36" i="2"/>
  <c r="AY55" i="1" s="1"/>
  <c r="J35" i="2"/>
  <c r="AX55" i="1"/>
  <c r="BI284" i="2"/>
  <c r="BH284" i="2"/>
  <c r="BG284" i="2"/>
  <c r="BF284" i="2"/>
  <c r="T284" i="2"/>
  <c r="T283" i="2"/>
  <c r="R284" i="2"/>
  <c r="R283" i="2"/>
  <c r="P284" i="2"/>
  <c r="P283" i="2"/>
  <c r="BI269" i="2"/>
  <c r="BH269" i="2"/>
  <c r="BG269" i="2"/>
  <c r="BF269" i="2"/>
  <c r="T269" i="2"/>
  <c r="R269" i="2"/>
  <c r="P269" i="2"/>
  <c r="BI254" i="2"/>
  <c r="BH254" i="2"/>
  <c r="BG254" i="2"/>
  <c r="BF254" i="2"/>
  <c r="T254" i="2"/>
  <c r="R254" i="2"/>
  <c r="P254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T116" i="2"/>
  <c r="R117" i="2"/>
  <c r="R116" i="2"/>
  <c r="P117" i="2"/>
  <c r="P116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/>
  <c r="J17" i="2"/>
  <c r="J12" i="2"/>
  <c r="J83" i="2"/>
  <c r="E7" i="2"/>
  <c r="E48" i="2"/>
  <c r="L50" i="1"/>
  <c r="AM50" i="1"/>
  <c r="AM49" i="1"/>
  <c r="L49" i="1"/>
  <c r="AM47" i="1"/>
  <c r="L47" i="1"/>
  <c r="L45" i="1"/>
  <c r="L44" i="1"/>
  <c r="J189" i="3"/>
  <c r="J281" i="4"/>
  <c r="BK632" i="5"/>
  <c r="J1592" i="5"/>
  <c r="J189" i="7"/>
  <c r="J2067" i="9"/>
  <c r="BK793" i="9"/>
  <c r="BK1793" i="9"/>
  <c r="BK210" i="2"/>
  <c r="J107" i="2"/>
  <c r="BK194" i="3"/>
  <c r="J174" i="3"/>
  <c r="J267" i="3"/>
  <c r="BK261" i="4"/>
  <c r="BK1537" i="5"/>
  <c r="J717" i="5"/>
  <c r="J1715" i="5"/>
  <c r="J350" i="5"/>
  <c r="J1622" i="5"/>
  <c r="BK1049" i="9"/>
  <c r="J2058" i="9"/>
  <c r="BK1798" i="9"/>
  <c r="BK972" i="9"/>
  <c r="BK1929" i="9"/>
  <c r="BK505" i="9"/>
  <c r="J1798" i="9"/>
  <c r="J688" i="9"/>
  <c r="BK108" i="9"/>
  <c r="BK768" i="9"/>
  <c r="BK1006" i="9"/>
  <c r="BK219" i="9"/>
  <c r="BK155" i="10"/>
  <c r="J150" i="12"/>
  <c r="BK484" i="13"/>
  <c r="BK90" i="14"/>
  <c r="J471" i="15"/>
  <c r="J235" i="15"/>
  <c r="BK150" i="16"/>
  <c r="J145" i="16"/>
  <c r="BK88" i="18"/>
  <c r="BK88" i="19"/>
  <c r="J498" i="3"/>
  <c r="BK615" i="3"/>
  <c r="BK329" i="4"/>
  <c r="BK1632" i="5"/>
  <c r="BK683" i="5"/>
  <c r="J1720" i="5"/>
  <c r="BK636" i="5"/>
  <c r="J741" i="5"/>
  <c r="J400" i="5"/>
  <c r="J1244" i="5"/>
  <c r="BK1689" i="9"/>
  <c r="BK1904" i="9"/>
  <c r="BK753" i="9"/>
  <c r="J1987" i="9"/>
  <c r="J613" i="5"/>
  <c r="J753" i="5"/>
  <c r="J1191" i="5"/>
  <c r="J98" i="6"/>
  <c r="BK159" i="7"/>
  <c r="J444" i="7"/>
  <c r="BK189" i="7"/>
  <c r="J227" i="7"/>
  <c r="BK318" i="8"/>
  <c r="BK192" i="8"/>
  <c r="BK2195" i="9"/>
  <c r="BK1460" i="9"/>
  <c r="J768" i="9"/>
  <c r="J725" i="9"/>
  <c r="BK1947" i="9"/>
  <c r="J1489" i="9"/>
  <c r="J674" i="9"/>
  <c r="BK1747" i="9"/>
  <c r="J736" i="9"/>
  <c r="BK568" i="9"/>
  <c r="J396" i="9"/>
  <c r="J166" i="9"/>
  <c r="BK142" i="10"/>
  <c r="J208" i="11"/>
  <c r="J99" i="11"/>
  <c r="J188" i="12"/>
  <c r="J469" i="13"/>
  <c r="J167" i="14"/>
  <c r="J293" i="15"/>
  <c r="J491" i="15"/>
  <c r="J360" i="15"/>
  <c r="BK145" i="16"/>
  <c r="BK134" i="16"/>
  <c r="BK125" i="19"/>
  <c r="J109" i="19"/>
  <c r="J140" i="2"/>
  <c r="BK333" i="3"/>
  <c r="J431" i="3"/>
  <c r="BK490" i="4"/>
  <c r="BK376" i="4"/>
  <c r="BK1450" i="5"/>
  <c r="J469" i="5"/>
  <c r="J1642" i="5"/>
  <c r="J500" i="5"/>
  <c r="J1515" i="5"/>
  <c r="J439" i="7"/>
  <c r="BK172" i="8"/>
  <c r="J1328" i="9"/>
  <c r="J1743" i="9"/>
  <c r="J1548" i="9"/>
  <c r="BK655" i="9"/>
  <c r="BK103" i="10"/>
  <c r="BK215" i="2"/>
  <c r="J147" i="2"/>
  <c r="J133" i="2"/>
  <c r="BK164" i="3"/>
  <c r="J579" i="3"/>
  <c r="BK144" i="4"/>
  <c r="BK322" i="4"/>
  <c r="BK1730" i="5"/>
  <c r="J1019" i="5"/>
  <c r="BK193" i="5"/>
  <c r="BK1679" i="5"/>
  <c r="J344" i="7"/>
  <c r="J102" i="7"/>
  <c r="J1620" i="9"/>
  <c r="BK688" i="9"/>
  <c r="J1006" i="9"/>
  <c r="J577" i="9"/>
  <c r="J314" i="11"/>
  <c r="J558" i="13"/>
  <c r="BK243" i="13"/>
  <c r="J616" i="15"/>
  <c r="BK130" i="18"/>
  <c r="BK107" i="19"/>
  <c r="J233" i="2"/>
  <c r="BK102" i="2"/>
  <c r="BK660" i="3"/>
  <c r="BK335" i="4"/>
  <c r="BK215" i="4"/>
  <c r="BK1168" i="5"/>
  <c r="J458" i="5"/>
  <c r="BK765" i="5"/>
  <c r="BK1554" i="5"/>
  <c r="J1505" i="5"/>
  <c r="J449" i="7"/>
  <c r="J242" i="7"/>
  <c r="BK239" i="8"/>
  <c r="BK178" i="8"/>
  <c r="J1230" i="9"/>
  <c r="BK2082" i="9"/>
  <c r="J895" i="9"/>
  <c r="J850" i="9"/>
  <c r="BK458" i="9"/>
  <c r="BK1091" i="9"/>
  <c r="J972" i="9"/>
  <c r="J568" i="9"/>
  <c r="J230" i="9"/>
  <c r="J549" i="9"/>
  <c r="J112" i="11"/>
  <c r="J127" i="11"/>
  <c r="J104" i="12"/>
  <c r="J149" i="13"/>
  <c r="J432" i="13"/>
  <c r="BK424" i="13"/>
  <c r="J143" i="14"/>
  <c r="J462" i="15"/>
  <c r="BK288" i="15"/>
  <c r="J277" i="16"/>
  <c r="BK194" i="16"/>
  <c r="J134" i="18"/>
  <c r="J95" i="19"/>
  <c r="BK215" i="3"/>
  <c r="J199" i="3"/>
  <c r="J335" i="4"/>
  <c r="BK1848" i="5"/>
  <c r="J1697" i="5"/>
  <c r="J1652" i="5"/>
  <c r="BK1510" i="5"/>
  <c r="BK102" i="8"/>
  <c r="BK1967" i="9"/>
  <c r="BK2186" i="9"/>
  <c r="J1997" i="9"/>
  <c r="BK1336" i="9"/>
  <c r="BK149" i="9"/>
  <c r="BK711" i="9"/>
  <c r="BK391" i="9"/>
  <c r="BK117" i="11"/>
  <c r="J541" i="13"/>
  <c r="BK616" i="15"/>
  <c r="BK251" i="16"/>
  <c r="BK143" i="2"/>
  <c r="J210" i="3"/>
  <c r="BK509" i="3"/>
  <c r="BK521" i="3"/>
  <c r="J478" i="3"/>
  <c r="BK174" i="4"/>
  <c r="J650" i="5"/>
  <c r="BK1748" i="5"/>
  <c r="BK753" i="5"/>
  <c r="J1597" i="5"/>
  <c r="J533" i="5"/>
  <c r="BK1483" i="5"/>
  <c r="BK1345" i="5"/>
  <c r="J1206" i="5"/>
  <c r="J1116" i="5"/>
  <c r="BK872" i="5"/>
  <c r="J773" i="5"/>
  <c r="BK627" i="5"/>
  <c r="J537" i="5"/>
  <c r="J405" i="5"/>
  <c r="BK510" i="5"/>
  <c r="J390" i="5"/>
  <c r="J277" i="5"/>
  <c r="BK220" i="5"/>
  <c r="BK137" i="5"/>
  <c r="J381" i="5"/>
  <c r="J216" i="5"/>
  <c r="BK169" i="5"/>
  <c r="J108" i="5"/>
  <c r="J345" i="5"/>
  <c r="J155" i="6"/>
  <c r="BK127" i="6"/>
  <c r="BK110" i="6"/>
  <c r="BK499" i="7"/>
  <c r="BK592" i="7"/>
  <c r="J337" i="7"/>
  <c r="BK194" i="7"/>
  <c r="J289" i="8"/>
  <c r="BK205" i="8"/>
  <c r="J223" i="8"/>
  <c r="J1934" i="9"/>
  <c r="J2200" i="9"/>
  <c r="J2072" i="9"/>
  <c r="BK1828" i="9"/>
  <c r="BK411" i="9"/>
  <c r="BK1814" i="9"/>
  <c r="BK1324" i="9"/>
  <c r="J468" i="9"/>
  <c r="J1641" i="9"/>
  <c r="BK748" i="9"/>
  <c r="BK378" i="9"/>
  <c r="BK138" i="9"/>
  <c r="BK172" i="9"/>
  <c r="J243" i="11"/>
  <c r="J247" i="13"/>
  <c r="BK370" i="13"/>
  <c r="J196" i="13"/>
  <c r="BK233" i="2"/>
  <c r="J215" i="3"/>
  <c r="BK393" i="3"/>
  <c r="BK365" i="4"/>
  <c r="J1393" i="5"/>
  <c r="BK1753" i="5"/>
  <c r="BK99" i="5"/>
  <c r="J528" i="5"/>
  <c r="BK1054" i="5"/>
  <c r="BK142" i="6"/>
  <c r="J122" i="6"/>
  <c r="J568" i="7"/>
  <c r="J179" i="7"/>
  <c r="BK668" i="7"/>
  <c r="BK1957" i="9"/>
  <c r="BK674" i="9"/>
  <c r="BK1057" i="9"/>
  <c r="BK230" i="9"/>
  <c r="J339" i="11"/>
  <c r="J132" i="11"/>
  <c r="J388" i="13"/>
  <c r="BK388" i="13"/>
  <c r="J336" i="15"/>
  <c r="BK308" i="16"/>
  <c r="AS61" i="1"/>
  <c r="J1632" i="5"/>
  <c r="J805" i="5"/>
  <c r="J200" i="5"/>
  <c r="J1793" i="9"/>
  <c r="J1866" i="9"/>
  <c r="BK1850" i="9"/>
  <c r="BK1268" i="9"/>
  <c r="J448" i="9"/>
  <c r="BK161" i="9"/>
  <c r="BK178" i="11"/>
  <c r="J575" i="13"/>
  <c r="BK558" i="13"/>
  <c r="BK143" i="14"/>
  <c r="BK235" i="15"/>
  <c r="J117" i="19"/>
  <c r="J437" i="3"/>
  <c r="BK620" i="3"/>
  <c r="BK1543" i="5"/>
  <c r="J1587" i="5"/>
  <c r="J1483" i="5"/>
  <c r="J406" i="7"/>
  <c r="BK541" i="7"/>
  <c r="J499" i="7"/>
  <c r="J107" i="7"/>
  <c r="BK826" i="9"/>
  <c r="BK1914" i="9"/>
  <c r="J1854" i="9"/>
  <c r="J679" i="9"/>
  <c r="J438" i="9"/>
  <c r="BK1305" i="9"/>
  <c r="BK895" i="9"/>
  <c r="J382" i="9"/>
  <c r="BK125" i="9"/>
  <c r="BK295" i="9"/>
  <c r="BK131" i="10"/>
  <c r="J178" i="11"/>
  <c r="BK167" i="11"/>
  <c r="J162" i="11"/>
  <c r="J99" i="12"/>
  <c r="BK188" i="12"/>
  <c r="J516" i="13"/>
  <c r="BK469" i="13"/>
  <c r="J95" i="14"/>
  <c r="J569" i="15"/>
  <c r="BK550" i="15"/>
  <c r="J299" i="15"/>
  <c r="BK262" i="15"/>
  <c r="BK111" i="2"/>
  <c r="BK267" i="3"/>
  <c r="BK407" i="4"/>
  <c r="J1820" i="5"/>
  <c r="BK1467" i="5"/>
  <c r="BK415" i="5"/>
  <c r="BK1267" i="5"/>
  <c r="BK368" i="5"/>
  <c r="J1105" i="5"/>
  <c r="BK1411" i="5"/>
  <c r="BK1778" i="9"/>
  <c r="J1374" i="9"/>
  <c r="BK1698" i="9"/>
  <c r="J1091" i="9"/>
  <c r="BK725" i="9"/>
  <c r="BK184" i="11"/>
  <c r="BK155" i="12"/>
  <c r="BK305" i="13"/>
  <c r="BK299" i="15"/>
  <c r="BK109" i="16"/>
  <c r="BK85" i="17"/>
  <c r="J97" i="18"/>
  <c r="BK424" i="3"/>
  <c r="J365" i="4"/>
  <c r="J524" i="5"/>
  <c r="BK622" i="5"/>
  <c r="BK646" i="5"/>
  <c r="BK444" i="7"/>
  <c r="J221" i="7"/>
  <c r="J174" i="7"/>
  <c r="J254" i="8"/>
  <c r="J185" i="8"/>
  <c r="J1919" i="9"/>
  <c r="J1904" i="9"/>
  <c r="BK782" i="9"/>
  <c r="J826" i="9"/>
  <c r="BK850" i="9"/>
  <c r="J138" i="9"/>
  <c r="BK314" i="11"/>
  <c r="BK322" i="11"/>
  <c r="BK145" i="12"/>
  <c r="BK498" i="13"/>
  <c r="J441" i="13"/>
  <c r="BK406" i="13"/>
  <c r="J305" i="13"/>
  <c r="BK171" i="14"/>
  <c r="J387" i="15"/>
  <c r="BK569" i="15"/>
  <c r="J453" i="15"/>
  <c r="BK211" i="16"/>
  <c r="BK204" i="3"/>
  <c r="J532" i="3"/>
  <c r="BK247" i="3"/>
  <c r="BK396" i="4"/>
  <c r="BK496" i="5"/>
  <c r="BK226" i="5"/>
  <c r="J618" i="5"/>
  <c r="BK1129" i="5"/>
  <c r="J1380" i="5"/>
  <c r="J131" i="6"/>
  <c r="J116" i="6"/>
  <c r="BK466" i="7"/>
  <c r="BK221" i="7"/>
  <c r="J296" i="7"/>
  <c r="BK1934" i="9"/>
  <c r="BK448" i="9"/>
  <c r="J190" i="9"/>
  <c r="J157" i="11"/>
  <c r="J236" i="12"/>
  <c r="BK285" i="16"/>
  <c r="AS71" i="1"/>
  <c r="BK2143" i="9"/>
  <c r="BK2062" i="9"/>
  <c r="BK1886" i="9"/>
  <c r="J846" i="9"/>
  <c r="BK373" i="9"/>
  <c r="BK421" i="9"/>
  <c r="BK146" i="10"/>
  <c r="BK137" i="11"/>
  <c r="J504" i="13"/>
  <c r="BK338" i="13"/>
  <c r="J545" i="15"/>
  <c r="J293" i="16"/>
  <c r="BK172" i="2"/>
  <c r="BK640" i="3"/>
  <c r="BK1092" i="5"/>
  <c r="J1493" i="5"/>
  <c r="J1543" i="5"/>
  <c r="BK454" i="7"/>
  <c r="BK427" i="7"/>
  <c r="J324" i="7"/>
  <c r="BK269" i="8"/>
  <c r="J711" i="9"/>
  <c r="J2031" i="9"/>
  <c r="BK1320" i="9"/>
  <c r="J563" i="9"/>
  <c r="J1208" i="9"/>
  <c r="BK924" i="9"/>
  <c r="J761" i="9"/>
  <c r="BK265" i="9"/>
  <c r="J453" i="9"/>
  <c r="BK479" i="9"/>
  <c r="J94" i="9"/>
  <c r="BK131" i="9"/>
  <c r="BK98" i="10"/>
  <c r="J291" i="11"/>
  <c r="BK243" i="11"/>
  <c r="J135" i="12"/>
  <c r="BK181" i="12"/>
  <c r="J143" i="13"/>
  <c r="J169" i="13"/>
  <c r="J162" i="14"/>
  <c r="BK360" i="15"/>
  <c r="BK497" i="15"/>
  <c r="BK436" i="15"/>
  <c r="BK167" i="16"/>
  <c r="BK269" i="2"/>
  <c r="BK133" i="2"/>
  <c r="J407" i="4"/>
  <c r="BK235" i="4"/>
  <c r="J883" i="5"/>
  <c r="BK1743" i="5"/>
  <c r="BK164" i="5"/>
  <c r="J1551" i="5"/>
  <c r="BK1519" i="5"/>
  <c r="J721" i="5"/>
  <c r="J604" i="5"/>
  <c r="J1487" i="5"/>
  <c r="BK741" i="5"/>
  <c r="J454" i="7"/>
  <c r="J2007" i="9"/>
  <c r="BK948" i="9"/>
  <c r="BK679" i="9"/>
  <c r="J1049" i="9"/>
  <c r="J400" i="9"/>
  <c r="BK211" i="12"/>
  <c r="J108" i="13"/>
  <c r="J176" i="14"/>
  <c r="J238" i="16"/>
  <c r="BK101" i="16"/>
  <c r="BK103" i="18"/>
  <c r="J125" i="19"/>
  <c r="BK94" i="3"/>
  <c r="BK1505" i="5"/>
  <c r="J1734" i="5"/>
  <c r="J127" i="6"/>
  <c r="BK179" i="7"/>
  <c r="BK514" i="7"/>
  <c r="J149" i="7"/>
  <c r="BK154" i="8"/>
  <c r="J333" i="8"/>
  <c r="J1804" i="9"/>
  <c r="J2039" i="9"/>
  <c r="J1179" i="9"/>
  <c r="BK119" i="9"/>
  <c r="BK325" i="9"/>
  <c r="J161" i="9"/>
  <c r="J98" i="10"/>
  <c r="J213" i="11"/>
  <c r="J184" i="11"/>
  <c r="BK227" i="12"/>
  <c r="BK524" i="13"/>
  <c r="J474" i="13"/>
  <c r="J531" i="13"/>
  <c r="BK92" i="13"/>
  <c r="BK99" i="14"/>
  <c r="BK213" i="15"/>
  <c r="J124" i="15"/>
  <c r="J117" i="2"/>
  <c r="BK461" i="3"/>
  <c r="BK1622" i="5"/>
  <c r="BK1587" i="5"/>
  <c r="BK883" i="5"/>
  <c r="J212" i="8"/>
  <c r="J205" i="8"/>
  <c r="BK1121" i="9"/>
  <c r="J235" i="9"/>
  <c r="BK284" i="2"/>
  <c r="BK189" i="2"/>
  <c r="J159" i="3"/>
  <c r="J539" i="3"/>
  <c r="BK342" i="4"/>
  <c r="J301" i="4"/>
  <c r="J1289" i="5"/>
  <c r="BK505" i="5"/>
  <c r="J1461" i="5"/>
  <c r="BK1828" i="5"/>
  <c r="J1345" i="5"/>
  <c r="J2177" i="9"/>
  <c r="BK2017" i="9"/>
  <c r="J1689" i="9"/>
  <c r="J707" i="9"/>
  <c r="J782" i="9"/>
  <c r="J1952" i="9"/>
  <c r="J1460" i="9"/>
  <c r="J500" i="9"/>
  <c r="J1324" i="9"/>
  <c r="J1150" i="9"/>
  <c r="J518" i="9"/>
  <c r="BK155" i="9"/>
  <c r="BK441" i="13"/>
  <c r="J217" i="13"/>
  <c r="BK491" i="15"/>
  <c r="BK560" i="15"/>
  <c r="J285" i="16"/>
  <c r="BK260" i="16"/>
  <c r="J88" i="18"/>
  <c r="J640" i="3"/>
  <c r="BK603" i="3"/>
  <c r="BK452" i="4"/>
  <c r="J1803" i="5"/>
  <c r="J765" i="5"/>
  <c r="J1844" i="5"/>
  <c r="J894" i="5"/>
  <c r="BK561" i="5"/>
  <c r="BK1355" i="5"/>
  <c r="BK1019" i="5"/>
  <c r="J2206" i="9"/>
  <c r="BK2058" i="9"/>
  <c r="BK1818" i="9"/>
  <c r="BK369" i="9"/>
  <c r="BK546" i="9"/>
  <c r="J103" i="9"/>
  <c r="BK291" i="11"/>
  <c r="J173" i="11"/>
  <c r="J168" i="12"/>
  <c r="BK167" i="14"/>
  <c r="J94" i="15"/>
  <c r="J109" i="16"/>
  <c r="BK112" i="19"/>
  <c r="J102" i="2"/>
  <c r="J467" i="3"/>
  <c r="BK515" i="3"/>
  <c r="J515" i="3"/>
  <c r="BK303" i="3"/>
  <c r="J126" i="4"/>
  <c r="BK1547" i="5"/>
  <c r="BK1853" i="5"/>
  <c r="J1567" i="5"/>
  <c r="J248" i="5"/>
  <c r="BK689" i="5"/>
  <c r="BK92" i="6"/>
  <c r="BK324" i="7"/>
  <c r="J367" i="7"/>
  <c r="BK385" i="7"/>
  <c r="J259" i="8"/>
  <c r="BK94" i="8"/>
  <c r="BK259" i="8"/>
  <c r="BK1854" i="9"/>
  <c r="BK2072" i="9"/>
  <c r="BK1822" i="9"/>
  <c r="BK2113" i="9"/>
  <c r="BK1641" i="9"/>
  <c r="J625" i="9"/>
  <c r="J1650" i="9"/>
  <c r="J665" i="9"/>
  <c r="BK582" i="9"/>
  <c r="J112" i="9"/>
  <c r="BK297" i="11"/>
  <c r="BK253" i="11"/>
  <c r="J94" i="12"/>
  <c r="J510" i="13"/>
  <c r="J98" i="13"/>
  <c r="J321" i="13"/>
  <c r="BK527" i="15"/>
  <c r="J165" i="15"/>
  <c r="J260" i="16"/>
  <c r="J194" i="16"/>
  <c r="J82" i="17"/>
  <c r="J120" i="18"/>
  <c r="BK117" i="19"/>
  <c r="BK176" i="2"/>
  <c r="BK180" i="2"/>
  <c r="BK579" i="3"/>
  <c r="BK545" i="3"/>
  <c r="J303" i="3"/>
  <c r="J464" i="4"/>
  <c r="J1828" i="5"/>
  <c r="BK721" i="5"/>
  <c r="BK1402" i="5"/>
  <c r="J646" i="5"/>
  <c r="J1853" i="5"/>
  <c r="J1335" i="5"/>
  <c r="BK199" i="7"/>
  <c r="BK136" i="8"/>
  <c r="BK2206" i="9"/>
  <c r="BK1208" i="9"/>
  <c r="BK1909" i="9"/>
  <c r="J1603" i="9"/>
  <c r="BK235" i="9"/>
  <c r="J271" i="11"/>
  <c r="J189" i="2"/>
  <c r="BK140" i="2"/>
  <c r="BK122" i="2"/>
  <c r="J566" i="3"/>
  <c r="BK301" i="4"/>
  <c r="J107" i="4"/>
  <c r="BK1652" i="5"/>
  <c r="BK1289" i="5"/>
  <c r="J1577" i="5"/>
  <c r="BK1607" i="5"/>
  <c r="J1359" i="5"/>
  <c r="J668" i="7"/>
  <c r="BK1367" i="9"/>
  <c r="J1305" i="9"/>
  <c r="J655" i="9"/>
  <c r="J364" i="9"/>
  <c r="BK203" i="12"/>
  <c r="J278" i="13"/>
  <c r="BK442" i="15"/>
  <c r="BK139" i="16"/>
  <c r="J97" i="2"/>
  <c r="J202" i="2"/>
  <c r="J129" i="2"/>
  <c r="J413" i="4"/>
  <c r="J120" i="4"/>
  <c r="J636" i="5"/>
  <c r="J1859" i="5"/>
  <c r="BK1310" i="5"/>
  <c r="BK1617" i="5"/>
  <c r="J1786" i="5"/>
  <c r="J1138" i="5"/>
  <c r="J269" i="7"/>
  <c r="J159" i="8"/>
  <c r="BK289" i="8"/>
  <c r="J275" i="8"/>
  <c r="BK842" i="9"/>
  <c r="J2158" i="9"/>
  <c r="BK1518" i="9"/>
  <c r="J2166" i="9"/>
  <c r="J204" i="9"/>
  <c r="BK1548" i="9"/>
  <c r="J1039" i="9"/>
  <c r="BK494" i="9"/>
  <c r="BK563" i="9"/>
  <c r="BK208" i="11"/>
  <c r="BK213" i="11"/>
  <c r="BK94" i="12"/>
  <c r="BK493" i="13"/>
  <c r="BK285" i="13"/>
  <c r="J159" i="13"/>
  <c r="BK164" i="13"/>
  <c r="BK510" i="15"/>
  <c r="BK448" i="15"/>
  <c r="J254" i="16"/>
  <c r="J303" i="16"/>
  <c r="BK106" i="18"/>
  <c r="BK122" i="19"/>
  <c r="BK97" i="2"/>
  <c r="BK539" i="3"/>
  <c r="J485" i="3"/>
  <c r="J430" i="4"/>
  <c r="J342" i="4"/>
  <c r="BK1734" i="5"/>
  <c r="J431" i="5"/>
  <c r="BK1839" i="5"/>
  <c r="J1366" i="5"/>
  <c r="J192" i="8"/>
  <c r="J1860" i="9"/>
  <c r="J2143" i="9"/>
  <c r="J1899" i="9"/>
  <c r="J948" i="9"/>
  <c r="J743" i="9"/>
  <c r="BK204" i="9"/>
  <c r="BK271" i="11"/>
  <c r="J338" i="13"/>
  <c r="J448" i="15"/>
  <c r="J491" i="3"/>
  <c r="BK179" i="3"/>
  <c r="J444" i="3"/>
  <c r="J115" i="4"/>
  <c r="BK933" i="5"/>
  <c r="BK1710" i="5"/>
  <c r="J669" i="5"/>
  <c r="BK216" i="5"/>
  <c r="BK705" i="5"/>
  <c r="J594" i="5"/>
  <c r="BK1359" i="5"/>
  <c r="BK777" i="5"/>
  <c r="BK1335" i="5"/>
  <c r="J1168" i="5"/>
  <c r="J1129" i="5"/>
  <c r="BK977" i="5"/>
  <c r="J683" i="5"/>
  <c r="BK618" i="5"/>
  <c r="J519" i="5"/>
  <c r="J410" i="5"/>
  <c r="BK533" i="5"/>
  <c r="J479" i="5"/>
  <c r="BK431" i="5"/>
  <c r="BK323" i="5"/>
  <c r="BK237" i="5"/>
  <c r="J188" i="5"/>
  <c r="J119" i="5"/>
  <c r="J386" i="5"/>
  <c r="J253" i="5"/>
  <c r="J154" i="5"/>
  <c r="J103" i="5"/>
  <c r="J231" i="5"/>
  <c r="J150" i="6"/>
  <c r="BK116" i="6"/>
  <c r="BK144" i="7"/>
  <c r="BK215" i="7"/>
  <c r="BK355" i="7"/>
  <c r="J178" i="8"/>
  <c r="BK333" i="8"/>
  <c r="BK159" i="8"/>
  <c r="BK195" i="4"/>
  <c r="J1478" i="5"/>
  <c r="BK154" i="7"/>
  <c r="J2186" i="9"/>
  <c r="J2092" i="9"/>
  <c r="BK1972" i="9"/>
  <c r="J136" i="2"/>
  <c r="BK165" i="2"/>
  <c r="BK431" i="3"/>
  <c r="BK455" i="3"/>
  <c r="BK413" i="4"/>
  <c r="J1572" i="5"/>
  <c r="BK1493" i="5"/>
  <c r="J447" i="5"/>
  <c r="J998" i="5"/>
  <c r="BK112" i="5"/>
  <c r="J1499" i="5"/>
  <c r="J1054" i="5"/>
  <c r="BK2182" i="9"/>
  <c r="J1886" i="9"/>
  <c r="BK2097" i="9"/>
  <c r="J1814" i="9"/>
  <c r="BK1878" i="9"/>
  <c r="J573" i="9"/>
  <c r="J1634" i="9"/>
  <c r="J155" i="9"/>
  <c r="J387" i="9"/>
  <c r="J184" i="9"/>
  <c r="BK173" i="11"/>
  <c r="BK354" i="13"/>
  <c r="BK132" i="13"/>
  <c r="J171" i="14"/>
  <c r="BK503" i="15"/>
  <c r="BK481" i="15"/>
  <c r="J251" i="16"/>
  <c r="J128" i="16"/>
  <c r="BK100" i="18"/>
  <c r="J112" i="19"/>
  <c r="J660" i="3"/>
  <c r="BK107" i="4"/>
  <c r="BK504" i="4"/>
  <c r="J1617" i="5"/>
  <c r="J420" i="5"/>
  <c r="J828" i="5"/>
  <c r="BK907" i="5"/>
  <c r="J599" i="5"/>
  <c r="BK1472" i="5"/>
  <c r="J622" i="5"/>
  <c r="J1822" i="9"/>
  <c r="J1834" i="9"/>
  <c r="J1818" i="9"/>
  <c r="BK761" i="9"/>
  <c r="J360" i="9"/>
  <c r="J103" i="10"/>
  <c r="J306" i="11"/>
  <c r="BK142" i="11"/>
  <c r="BK516" i="13"/>
  <c r="BK462" i="15"/>
  <c r="BK336" i="15"/>
  <c r="J203" i="16"/>
  <c r="J109" i="18"/>
  <c r="J92" i="2"/>
  <c r="J591" i="3"/>
  <c r="J102" i="3"/>
  <c r="BK485" i="3"/>
  <c r="J452" i="4"/>
  <c r="BK443" i="4"/>
  <c r="BK1786" i="5"/>
  <c r="BK515" i="5"/>
  <c r="J178" i="5"/>
  <c r="J197" i="5"/>
  <c r="BK998" i="5"/>
  <c r="J427" i="7"/>
  <c r="BK412" i="7"/>
  <c r="J154" i="7"/>
  <c r="J488" i="7"/>
  <c r="BK164" i="7"/>
  <c r="BK198" i="8"/>
  <c r="BK223" i="8"/>
  <c r="J318" i="8"/>
  <c r="BK1987" i="9"/>
  <c r="BK1328" i="9"/>
  <c r="J702" i="9"/>
  <c r="BK1603" i="9"/>
  <c r="J1967" i="9"/>
  <c r="BK1834" i="9"/>
  <c r="BK683" i="9"/>
  <c r="J430" i="9"/>
  <c r="J793" i="9"/>
  <c r="BK434" i="9"/>
  <c r="J172" i="9"/>
  <c r="BK127" i="10"/>
  <c r="J284" i="11"/>
  <c r="BK223" i="11"/>
  <c r="J211" i="12"/>
  <c r="BK104" i="12"/>
  <c r="BK446" i="13"/>
  <c r="BK415" i="15"/>
  <c r="J601" i="15"/>
  <c r="J415" i="15"/>
  <c r="J298" i="16"/>
  <c r="J245" i="16"/>
  <c r="BK112" i="18"/>
  <c r="J106" i="18"/>
  <c r="J114" i="19"/>
  <c r="BK202" i="2"/>
  <c r="BK467" i="3"/>
  <c r="J154" i="3"/>
  <c r="BK144" i="3"/>
  <c r="BK241" i="4"/>
  <c r="J241" i="4"/>
  <c r="BK1121" i="5"/>
  <c r="BK1725" i="5"/>
  <c r="BK1145" i="5"/>
  <c r="J206" i="5"/>
  <c r="BK1572" i="5"/>
  <c r="J509" i="7"/>
  <c r="BK102" i="7"/>
  <c r="J172" i="8"/>
  <c r="BK2123" i="9"/>
  <c r="BK2007" i="9"/>
  <c r="J479" i="9"/>
  <c r="J616" i="9"/>
  <c r="J127" i="10"/>
  <c r="BK264" i="11"/>
  <c r="BK158" i="2"/>
  <c r="J206" i="2"/>
  <c r="BK199" i="3"/>
  <c r="J615" i="3"/>
  <c r="BK498" i="3"/>
  <c r="J322" i="4"/>
  <c r="J1669" i="5"/>
  <c r="J1607" i="5"/>
  <c r="BK604" i="5"/>
  <c r="J1730" i="5"/>
  <c r="BK1416" i="5"/>
  <c r="BK165" i="8"/>
  <c r="J1909" i="9"/>
  <c r="BK387" i="9"/>
  <c r="BK1743" i="9"/>
  <c r="BK430" i="9"/>
  <c r="J131" i="10"/>
  <c r="BK135" i="12"/>
  <c r="BK143" i="13"/>
  <c r="J308" i="16"/>
  <c r="BK117" i="18"/>
  <c r="BK114" i="19"/>
  <c r="J176" i="2"/>
  <c r="BK147" i="2"/>
  <c r="BK680" i="3"/>
  <c r="J205" i="4"/>
  <c r="J389" i="4"/>
  <c r="J1525" i="5"/>
  <c r="BK955" i="5"/>
  <c r="BK1684" i="5"/>
  <c r="BK410" i="5"/>
  <c r="BK1715" i="5"/>
  <c r="BK103" i="6"/>
  <c r="BK504" i="7"/>
  <c r="J125" i="7"/>
  <c r="J198" i="8"/>
  <c r="BK1942" i="9"/>
  <c r="BK1784" i="9"/>
  <c r="BK2173" i="9"/>
  <c r="BK2012" i="9"/>
  <c r="J1057" i="9"/>
  <c r="J1977" i="9"/>
  <c r="BK396" i="9"/>
  <c r="BK426" i="9"/>
  <c r="BK1449" i="9"/>
  <c r="BK858" i="9"/>
  <c r="BK400" i="9"/>
  <c r="BK625" i="9"/>
  <c r="BK104" i="11"/>
  <c r="J147" i="11"/>
  <c r="J181" i="12"/>
  <c r="BK541" i="13"/>
  <c r="J446" i="13"/>
  <c r="BK601" i="15"/>
  <c r="J497" i="15"/>
  <c r="J101" i="16"/>
  <c r="BK88" i="17"/>
  <c r="J103" i="18"/>
  <c r="J120" i="19"/>
  <c r="BK174" i="3"/>
  <c r="BK169" i="3"/>
  <c r="J120" i="3"/>
  <c r="J329" i="4"/>
  <c r="J174" i="4"/>
  <c r="BK1642" i="5"/>
  <c r="J678" i="5"/>
  <c r="BK182" i="5"/>
  <c r="J1684" i="5"/>
  <c r="BK1206" i="5"/>
  <c r="J136" i="8"/>
  <c r="BK1650" i="9"/>
  <c r="J2017" i="9"/>
  <c r="J1845" i="9"/>
  <c r="BK1039" i="9"/>
  <c r="J558" i="9"/>
  <c r="BK190" i="11"/>
  <c r="J451" i="13"/>
  <c r="BK577" i="15"/>
  <c r="BK118" i="16"/>
  <c r="BK136" i="2"/>
  <c r="J158" i="2"/>
  <c r="J273" i="3"/>
  <c r="BK566" i="3"/>
  <c r="BK273" i="3"/>
  <c r="BK363" i="3"/>
  <c r="J1519" i="5"/>
  <c r="BK500" i="5"/>
  <c r="BK1478" i="5"/>
  <c r="J220" i="5"/>
  <c r="J777" i="5"/>
  <c r="J696" i="5"/>
  <c r="BK491" i="5"/>
  <c r="J226" i="5"/>
  <c r="BK1116" i="5"/>
  <c r="BK664" i="5"/>
  <c r="J1321" i="5"/>
  <c r="J1145" i="5"/>
  <c r="J1068" i="5"/>
  <c r="J781" i="5"/>
  <c r="BK655" i="5"/>
  <c r="BK594" i="5"/>
  <c r="J505" i="5"/>
  <c r="BK390" i="5"/>
  <c r="J515" i="5"/>
  <c r="BK381" i="5"/>
  <c r="BK253" i="5"/>
  <c r="J211" i="5"/>
  <c r="J173" i="5"/>
  <c r="J99" i="5"/>
  <c r="BK372" i="5"/>
  <c r="BK173" i="5"/>
  <c r="BK128" i="5"/>
  <c r="J354" i="5"/>
  <c r="J137" i="5"/>
  <c r="BK131" i="6"/>
  <c r="J142" i="6"/>
  <c r="J514" i="7"/>
  <c r="BK406" i="7"/>
  <c r="J477" i="7"/>
  <c r="J466" i="7"/>
  <c r="BK94" i="7"/>
  <c r="BK107" i="8"/>
  <c r="J239" i="8"/>
  <c r="BK1997" i="9"/>
  <c r="BK1840" i="9"/>
  <c r="J1044" i="9"/>
  <c r="BK2102" i="9"/>
  <c r="BK2031" i="9"/>
  <c r="J660" i="9"/>
  <c r="J1889" i="9"/>
  <c r="BK1634" i="9"/>
  <c r="J669" i="9"/>
  <c r="J434" i="9"/>
  <c r="J1268" i="9"/>
  <c r="J295" i="9"/>
  <c r="BK463" i="9"/>
  <c r="BK382" i="9"/>
  <c r="J146" i="10"/>
  <c r="BK339" i="11"/>
  <c r="BK575" i="13"/>
  <c r="BK138" i="13"/>
  <c r="BK154" i="13"/>
  <c r="J254" i="2"/>
  <c r="J553" i="3"/>
  <c r="J164" i="3"/>
  <c r="J126" i="3"/>
  <c r="J1531" i="5"/>
  <c r="J660" i="5"/>
  <c r="BK1567" i="5"/>
  <c r="J1766" i="5"/>
  <c r="BK1366" i="5"/>
  <c r="BK211" i="5"/>
  <c r="J110" i="6"/>
  <c r="BK98" i="6"/>
  <c r="BK568" i="7"/>
  <c r="BK174" i="7"/>
  <c r="J361" i="7"/>
  <c r="BK542" i="9"/>
  <c r="J378" i="9"/>
  <c r="J142" i="10"/>
  <c r="J277" i="11"/>
  <c r="J493" i="13"/>
  <c r="J271" i="13"/>
  <c r="BK124" i="15"/>
  <c r="J150" i="16"/>
  <c r="J477" i="4"/>
  <c r="BK184" i="4"/>
  <c r="BK1487" i="5"/>
  <c r="BK524" i="5"/>
  <c r="J1320" i="9"/>
  <c r="BK453" i="9"/>
  <c r="J1332" i="9"/>
  <c r="J989" i="9"/>
  <c r="BK112" i="9"/>
  <c r="BK152" i="11"/>
  <c r="BK112" i="12"/>
  <c r="J488" i="13"/>
  <c r="BK411" i="13"/>
  <c r="BK328" i="15"/>
  <c r="J188" i="16"/>
  <c r="J269" i="2"/>
  <c r="J603" i="3"/>
  <c r="J1402" i="5"/>
  <c r="J1776" i="5"/>
  <c r="J872" i="5"/>
  <c r="BK617" i="7"/>
  <c r="J194" i="7"/>
  <c r="J642" i="7"/>
  <c r="BK125" i="7"/>
  <c r="BK112" i="7"/>
  <c r="J1809" i="9"/>
  <c r="BK213" i="9"/>
  <c r="BK1860" i="9"/>
  <c r="BK1707" i="9"/>
  <c r="BK660" i="9"/>
  <c r="J1606" i="9"/>
  <c r="J458" i="9"/>
  <c r="J143" i="9"/>
  <c r="J542" i="9"/>
  <c r="BK702" i="9"/>
  <c r="J391" i="9"/>
  <c r="J177" i="9"/>
  <c r="BK190" i="9"/>
  <c r="J122" i="10"/>
  <c r="BK330" i="11"/>
  <c r="J264" i="11"/>
  <c r="BK112" i="11"/>
  <c r="J227" i="12"/>
  <c r="BK236" i="12"/>
  <c r="BK121" i="12"/>
  <c r="BK479" i="13"/>
  <c r="J90" i="14"/>
  <c r="J560" i="15"/>
  <c r="BK94" i="15"/>
  <c r="J577" i="15"/>
  <c r="BK453" i="15"/>
  <c r="BK245" i="16"/>
  <c r="J90" i="19"/>
  <c r="BK185" i="2"/>
  <c r="J261" i="4"/>
  <c r="J102" i="4"/>
  <c r="J585" i="5"/>
  <c r="BK1844" i="5"/>
  <c r="J664" i="5"/>
  <c r="J159" i="5"/>
  <c r="J1602" i="5"/>
  <c r="J920" i="5"/>
  <c r="J701" i="5"/>
  <c r="J590" i="5"/>
  <c r="BK1393" i="5"/>
  <c r="BK678" i="5"/>
  <c r="BK212" i="8"/>
  <c r="J2097" i="9"/>
  <c r="J2128" i="9"/>
  <c r="J1367" i="9"/>
  <c r="BK99" i="9"/>
  <c r="J621" i="9"/>
  <c r="BK127" i="11"/>
  <c r="BK592" i="13"/>
  <c r="BK190" i="15"/>
  <c r="J118" i="16"/>
  <c r="J167" i="16"/>
  <c r="J112" i="18"/>
  <c r="BK532" i="3"/>
  <c r="J359" i="4"/>
  <c r="J1710" i="5"/>
  <c r="J850" i="5"/>
  <c r="J955" i="5"/>
  <c r="J169" i="7"/>
  <c r="BK488" i="7"/>
  <c r="J199" i="7"/>
  <c r="J94" i="7"/>
  <c r="J304" i="8"/>
  <c r="J1992" i="9"/>
  <c r="BK1590" i="9"/>
  <c r="J2123" i="9"/>
  <c r="BK1763" i="9"/>
  <c r="BK184" i="9"/>
  <c r="BK1179" i="9"/>
  <c r="J99" i="9"/>
  <c r="BK177" i="9"/>
  <c r="J104" i="11"/>
  <c r="J253" i="11"/>
  <c r="J94" i="11"/>
  <c r="J112" i="12"/>
  <c r="BK451" i="13"/>
  <c r="BK125" i="13"/>
  <c r="BK117" i="13"/>
  <c r="J132" i="13"/>
  <c r="BK95" i="14"/>
  <c r="J288" i="15"/>
  <c r="J494" i="15"/>
  <c r="J269" i="16"/>
  <c r="J172" i="2"/>
  <c r="BK419" i="4"/>
  <c r="BK781" i="5"/>
  <c r="J1743" i="5"/>
  <c r="BK477" i="7"/>
  <c r="J2191" i="9"/>
  <c r="J1590" i="9"/>
  <c r="BK716" i="9"/>
  <c r="J1670" i="9"/>
  <c r="J210" i="2"/>
  <c r="J227" i="3"/>
  <c r="J194" i="3"/>
  <c r="J107" i="3"/>
  <c r="BK115" i="4"/>
  <c r="J907" i="5"/>
  <c r="J1839" i="5"/>
  <c r="BK660" i="5"/>
  <c r="BK146" i="5"/>
  <c r="J1449" i="9"/>
  <c r="BK2128" i="9"/>
  <c r="BK1992" i="9"/>
  <c r="BK1252" i="9"/>
  <c r="BK2002" i="9"/>
  <c r="BK2067" i="9"/>
  <c r="J1577" i="9"/>
  <c r="BK669" i="9"/>
  <c r="BK1809" i="9"/>
  <c r="J1336" i="9"/>
  <c r="BK736" i="9"/>
  <c r="BK364" i="9"/>
  <c r="J137" i="10"/>
  <c r="J424" i="13"/>
  <c r="J190" i="13"/>
  <c r="J117" i="13"/>
  <c r="J262" i="15"/>
  <c r="BK426" i="15"/>
  <c r="BK92" i="16"/>
  <c r="J124" i="18"/>
  <c r="J91" i="18"/>
  <c r="BK129" i="2"/>
  <c r="J620" i="3"/>
  <c r="J419" i="4"/>
  <c r="J164" i="4"/>
  <c r="J977" i="5"/>
  <c r="BK1859" i="5"/>
  <c r="BK1720" i="5"/>
  <c r="J496" i="5"/>
  <c r="BK641" i="5"/>
  <c r="J363" i="5"/>
  <c r="J1092" i="5"/>
  <c r="J2182" i="9"/>
  <c r="J1354" i="9"/>
  <c r="J810" i="9"/>
  <c r="J1840" i="9"/>
  <c r="BK1403" i="9"/>
  <c r="J474" i="9"/>
  <c r="J131" i="9"/>
  <c r="J110" i="10"/>
  <c r="BK284" i="11"/>
  <c r="BK130" i="12"/>
  <c r="J125" i="13"/>
  <c r="J213" i="15"/>
  <c r="BK128" i="16"/>
  <c r="BK124" i="18"/>
  <c r="J94" i="18"/>
  <c r="J221" i="3"/>
  <c r="J204" i="3"/>
  <c r="BK444" i="3"/>
  <c r="J455" i="3"/>
  <c r="J115" i="3"/>
  <c r="BK430" i="4"/>
  <c r="BK1515" i="5"/>
  <c r="J435" i="5"/>
  <c r="BK1820" i="5"/>
  <c r="J1411" i="5"/>
  <c r="J655" i="5"/>
  <c r="BK296" i="7"/>
  <c r="J184" i="7"/>
  <c r="BK242" i="7"/>
  <c r="BK210" i="7"/>
  <c r="BK120" i="7"/>
  <c r="J264" i="8"/>
  <c r="J112" i="8"/>
  <c r="J1878" i="9"/>
  <c r="J1061" i="9"/>
  <c r="BK1982" i="9"/>
  <c r="J494" i="9"/>
  <c r="J1747" i="9"/>
  <c r="J693" i="9"/>
  <c r="BK549" i="9"/>
  <c r="J1021" i="9"/>
  <c r="BK518" i="9"/>
  <c r="BK224" i="9"/>
  <c r="BK200" i="9"/>
  <c r="BK137" i="10"/>
  <c r="BK162" i="11"/>
  <c r="BK99" i="11"/>
  <c r="BK150" i="12"/>
  <c r="BK510" i="13"/>
  <c r="BK432" i="13"/>
  <c r="BK494" i="15"/>
  <c r="BK593" i="15"/>
  <c r="J510" i="15"/>
  <c r="BK298" i="16"/>
  <c r="BK203" i="16"/>
  <c r="BK120" i="18"/>
  <c r="J92" i="19"/>
  <c r="J240" i="2"/>
  <c r="J126" i="2"/>
  <c r="BK154" i="3"/>
  <c r="BK491" i="3"/>
  <c r="J363" i="3"/>
  <c r="BK359" i="4"/>
  <c r="BK1577" i="5"/>
  <c r="BK528" i="5"/>
  <c r="BK1803" i="5"/>
  <c r="BK386" i="5"/>
  <c r="J1674" i="5"/>
  <c r="J1040" i="5"/>
  <c r="BK361" i="7"/>
  <c r="BK1738" i="9"/>
  <c r="J1972" i="9"/>
  <c r="J842" i="9"/>
  <c r="BK693" i="9"/>
  <c r="J748" i="9"/>
  <c r="J108" i="9"/>
  <c r="J233" i="11"/>
  <c r="AS66" i="1"/>
  <c r="BK149" i="3"/>
  <c r="J521" i="3"/>
  <c r="J443" i="4"/>
  <c r="J437" i="4"/>
  <c r="BK1626" i="5"/>
  <c r="BK769" i="5"/>
  <c r="J193" i="5"/>
  <c r="BK1531" i="5"/>
  <c r="J120" i="7"/>
  <c r="J204" i="7"/>
  <c r="BK1872" i="9"/>
  <c r="J1518" i="9"/>
  <c r="J586" i="9"/>
  <c r="J200" i="9"/>
  <c r="BK157" i="11"/>
  <c r="BK416" i="13"/>
  <c r="BK124" i="14"/>
  <c r="J211" i="16"/>
  <c r="BK94" i="18"/>
  <c r="BK126" i="2"/>
  <c r="J247" i="3"/>
  <c r="J353" i="4"/>
  <c r="J215" i="4"/>
  <c r="BK1499" i="5"/>
  <c r="J608" i="5"/>
  <c r="BK1551" i="5"/>
  <c r="BK178" i="5"/>
  <c r="J1626" i="5"/>
  <c r="J146" i="6"/>
  <c r="BK107" i="7"/>
  <c r="J210" i="7"/>
  <c r="J122" i="8"/>
  <c r="BK112" i="8"/>
  <c r="BK1606" i="9"/>
  <c r="BK2191" i="9"/>
  <c r="BK1866" i="9"/>
  <c r="J721" i="9"/>
  <c r="BK1882" i="9"/>
  <c r="J2023" i="9"/>
  <c r="BK810" i="9"/>
  <c r="J1252" i="9"/>
  <c r="J325" i="9"/>
  <c r="BK586" i="9"/>
  <c r="J92" i="10"/>
  <c r="BK199" i="11"/>
  <c r="J219" i="12"/>
  <c r="BK168" i="12"/>
  <c r="BK504" i="13"/>
  <c r="BK456" i="13"/>
  <c r="J524" i="13"/>
  <c r="BK238" i="13"/>
  <c r="J124" i="14"/>
  <c r="J518" i="15"/>
  <c r="J593" i="15"/>
  <c r="BK585" i="15"/>
  <c r="J317" i="16"/>
  <c r="J183" i="16"/>
  <c r="J100" i="18"/>
  <c r="BK97" i="18"/>
  <c r="J107" i="19"/>
  <c r="BK221" i="3"/>
  <c r="BK553" i="3"/>
  <c r="J393" i="3"/>
  <c r="BK477" i="4"/>
  <c r="J1547" i="5"/>
  <c r="BK805" i="5"/>
  <c r="BK103" i="5"/>
  <c r="J1450" i="5"/>
  <c r="BK1924" i="9"/>
  <c r="J2216" i="9"/>
  <c r="J1707" i="9"/>
  <c r="BK1061" i="9"/>
  <c r="BK500" i="9"/>
  <c r="J322" i="11"/>
  <c r="BK140" i="12"/>
  <c r="BK98" i="13"/>
  <c r="J535" i="15"/>
  <c r="BK82" i="17"/>
  <c r="J111" i="2"/>
  <c r="J179" i="3"/>
  <c r="BK120" i="3"/>
  <c r="J461" i="3"/>
  <c r="BK1612" i="5"/>
  <c r="J730" i="5"/>
  <c r="BK453" i="5"/>
  <c r="J510" i="5"/>
  <c r="BK188" i="5"/>
  <c r="BK613" i="5"/>
  <c r="J359" i="5"/>
  <c r="J1080" i="5"/>
  <c r="BK828" i="5"/>
  <c r="J674" i="5"/>
  <c r="BK585" i="5"/>
  <c r="BK447" i="5"/>
  <c r="BK519" i="5"/>
  <c r="BK469" i="5"/>
  <c r="BK363" i="5"/>
  <c r="BK350" i="5"/>
  <c r="J242" i="5"/>
  <c r="BK206" i="5"/>
  <c r="J164" i="5"/>
  <c r="J94" i="5"/>
  <c r="BK354" i="5"/>
  <c r="BK200" i="5"/>
  <c r="J146" i="5"/>
  <c r="J368" i="5"/>
  <c r="BK154" i="5"/>
  <c r="BK137" i="6"/>
  <c r="J92" i="6"/>
  <c r="BK204" i="7"/>
  <c r="BK169" i="7"/>
  <c r="J592" i="7"/>
  <c r="BK344" i="7"/>
  <c r="BK122" i="8"/>
  <c r="J102" i="8"/>
  <c r="J1894" i="9"/>
  <c r="BK1346" i="9"/>
  <c r="J2012" i="9"/>
  <c r="BK1952" i="9"/>
  <c r="J753" i="9"/>
  <c r="J2082" i="9"/>
  <c r="J1784" i="9"/>
  <c r="J697" i="9"/>
  <c r="BK577" i="9"/>
  <c r="BK1804" i="9"/>
  <c r="BK865" i="9"/>
  <c r="J582" i="9"/>
  <c r="J265" i="9"/>
  <c r="BK103" i="9"/>
  <c r="BK110" i="10"/>
  <c r="J484" i="13"/>
  <c r="J592" i="13"/>
  <c r="J99" i="14"/>
  <c r="BK387" i="15"/>
  <c r="J88" i="17"/>
  <c r="J94" i="4"/>
  <c r="BK464" i="4"/>
  <c r="BK1105" i="5"/>
  <c r="BK159" i="5"/>
  <c r="J730" i="9"/>
  <c r="BK2092" i="9"/>
  <c r="J797" i="9"/>
  <c r="BK143" i="9"/>
  <c r="J149" i="9"/>
  <c r="J223" i="11"/>
  <c r="BK219" i="12"/>
  <c r="BK461" i="13"/>
  <c r="J411" i="13"/>
  <c r="J585" i="15"/>
  <c r="J229" i="16"/>
  <c r="J180" i="2"/>
  <c r="J1554" i="5"/>
  <c r="BK537" i="5"/>
  <c r="BK108" i="5"/>
  <c r="J641" i="5"/>
  <c r="J164" i="7"/>
  <c r="J355" i="7"/>
  <c r="BK149" i="7"/>
  <c r="BK1962" i="9"/>
  <c r="J2102" i="9"/>
  <c r="BK1919" i="9"/>
  <c r="BK697" i="9"/>
  <c r="J1698" i="9"/>
  <c r="J854" i="9"/>
  <c r="J1121" i="9"/>
  <c r="BK474" i="9"/>
  <c r="BK616" i="9"/>
  <c r="J355" i="9"/>
  <c r="BK355" i="9"/>
  <c r="BK116" i="10"/>
  <c r="J137" i="11"/>
  <c r="J330" i="11"/>
  <c r="BK122" i="11"/>
  <c r="J174" i="12"/>
  <c r="BK531" i="13"/>
  <c r="J92" i="13"/>
  <c r="J154" i="13"/>
  <c r="BK90" i="19"/>
  <c r="J215" i="2"/>
  <c r="J490" i="4"/>
  <c r="BK1562" i="5"/>
  <c r="J491" i="5"/>
  <c r="BK773" i="5"/>
  <c r="J1582" i="5"/>
  <c r="BK1697" i="5"/>
  <c r="BK1438" i="5"/>
  <c r="J627" i="5"/>
  <c r="BK277" i="5"/>
  <c r="BK1321" i="5"/>
  <c r="BK650" i="5"/>
  <c r="J117" i="8"/>
  <c r="BK1150" i="9"/>
  <c r="BK1899" i="9"/>
  <c r="BK621" i="9"/>
  <c r="J716" i="9"/>
  <c r="J155" i="10"/>
  <c r="J461" i="13"/>
  <c r="BK162" i="14"/>
  <c r="BK518" i="15"/>
  <c r="BK269" i="16"/>
  <c r="J117" i="18"/>
  <c r="BK109" i="19"/>
  <c r="BK281" i="4"/>
  <c r="BK894" i="5"/>
  <c r="BK1582" i="5"/>
  <c r="J1537" i="5"/>
  <c r="J331" i="7"/>
  <c r="BK227" i="7"/>
  <c r="BK331" i="7"/>
  <c r="J112" i="7"/>
  <c r="BK254" i="8"/>
  <c r="BK233" i="8"/>
  <c r="J1929" i="9"/>
  <c r="BK1332" i="9"/>
  <c r="J1882" i="9"/>
  <c r="BK743" i="9"/>
  <c r="J1053" i="9"/>
  <c r="J195" i="9"/>
  <c r="J219" i="9"/>
  <c r="J150" i="10"/>
  <c r="J117" i="11"/>
  <c r="BK161" i="12"/>
  <c r="J194" i="12"/>
  <c r="BK488" i="13"/>
  <c r="BK271" i="13"/>
  <c r="BK169" i="13"/>
  <c r="BK176" i="14"/>
  <c r="J503" i="15"/>
  <c r="BK608" i="15"/>
  <c r="J190" i="15"/>
  <c r="BK109" i="18"/>
  <c r="J284" i="2"/>
  <c r="J184" i="3"/>
  <c r="J1310" i="5"/>
  <c r="BK400" i="5"/>
  <c r="J1332" i="5"/>
  <c r="J233" i="8"/>
  <c r="BK1577" i="9"/>
  <c r="J1942" i="9"/>
  <c r="BK1845" i="9"/>
  <c r="BK198" i="2"/>
  <c r="J545" i="3"/>
  <c r="BK107" i="3"/>
  <c r="BK126" i="3"/>
  <c r="BK164" i="4"/>
  <c r="BK1766" i="5"/>
  <c r="BK1068" i="5"/>
  <c r="J1869" i="5"/>
  <c r="J705" i="5"/>
  <c r="BK231" i="5"/>
  <c r="BK1380" i="5"/>
  <c r="BK2216" i="9"/>
  <c r="J2113" i="9"/>
  <c r="J1403" i="9"/>
  <c r="BK854" i="9"/>
  <c r="BK1889" i="9"/>
  <c r="BK209" i="9"/>
  <c r="BK1894" i="9"/>
  <c r="BK721" i="9"/>
  <c r="J443" i="9"/>
  <c r="BK1044" i="9"/>
  <c r="BK1284" i="9"/>
  <c r="J411" i="9"/>
  <c r="J209" i="9"/>
  <c r="J122" i="11"/>
  <c r="BK94" i="11"/>
  <c r="J164" i="13"/>
  <c r="J354" i="13"/>
  <c r="J180" i="14"/>
  <c r="BK293" i="15"/>
  <c r="BK317" i="16"/>
  <c r="BK183" i="16"/>
  <c r="J85" i="17"/>
  <c r="J122" i="19"/>
  <c r="J680" i="3"/>
  <c r="J195" i="4"/>
  <c r="BK94" i="4"/>
  <c r="BK1244" i="5"/>
  <c r="J1835" i="5"/>
  <c r="BK701" i="5"/>
  <c r="BK345" i="5"/>
  <c r="BK717" i="5"/>
  <c r="BK405" i="5"/>
  <c r="J1121" i="5"/>
  <c r="J2062" i="9"/>
  <c r="BK1030" i="9"/>
  <c r="J373" i="9"/>
  <c r="J1346" i="9"/>
  <c r="J119" i="9"/>
  <c r="J125" i="9"/>
  <c r="J297" i="11"/>
  <c r="J130" i="12"/>
  <c r="BK321" i="13"/>
  <c r="BK140" i="15"/>
  <c r="BK109" i="15"/>
  <c r="BK219" i="16"/>
  <c r="J88" i="19"/>
  <c r="J169" i="3"/>
  <c r="BK159" i="3"/>
  <c r="BK701" i="3"/>
  <c r="BK437" i="3"/>
  <c r="J376" i="4"/>
  <c r="J144" i="4"/>
  <c r="BK1461" i="5"/>
  <c r="BK1669" i="5"/>
  <c r="BK479" i="5"/>
  <c r="BK1332" i="5"/>
  <c r="J1416" i="5"/>
  <c r="BK509" i="7"/>
  <c r="BK642" i="7"/>
  <c r="J504" i="7"/>
  <c r="J144" i="7"/>
  <c r="BK264" i="8"/>
  <c r="J2002" i="9"/>
  <c r="BK989" i="9"/>
  <c r="J1924" i="9"/>
  <c r="J369" i="9"/>
  <c r="J1850" i="9"/>
  <c r="J1284" i="9"/>
  <c r="J483" i="9"/>
  <c r="BK1374" i="9"/>
  <c r="BK181" i="9"/>
  <c r="J426" i="9"/>
  <c r="BK94" i="9"/>
  <c r="J116" i="10"/>
  <c r="J142" i="11"/>
  <c r="BK277" i="11"/>
  <c r="J203" i="12"/>
  <c r="BK99" i="12"/>
  <c r="J479" i="13"/>
  <c r="J118" i="14"/>
  <c r="J436" i="15"/>
  <c r="J550" i="15"/>
  <c r="BK188" i="16"/>
  <c r="J134" i="16"/>
  <c r="J130" i="18"/>
  <c r="BK91" i="18"/>
  <c r="BK254" i="2"/>
  <c r="BK107" i="2"/>
  <c r="BK184" i="3"/>
  <c r="BK189" i="3"/>
  <c r="BK102" i="3"/>
  <c r="BK383" i="4"/>
  <c r="J383" i="4"/>
  <c r="J1510" i="5"/>
  <c r="J632" i="5"/>
  <c r="J1612" i="5"/>
  <c r="J128" i="5"/>
  <c r="BK1739" i="5"/>
  <c r="BK439" i="7"/>
  <c r="BK117" i="8"/>
  <c r="J1982" i="9"/>
  <c r="BK2177" i="9"/>
  <c r="J1962" i="9"/>
  <c r="BK665" i="9"/>
  <c r="J181" i="9"/>
  <c r="J165" i="2"/>
  <c r="J143" i="2"/>
  <c r="BK227" i="3"/>
  <c r="BK591" i="3"/>
  <c r="J509" i="3"/>
  <c r="BK389" i="4"/>
  <c r="J184" i="4"/>
  <c r="BK1776" i="5"/>
  <c r="J1725" i="5"/>
  <c r="J689" i="5"/>
  <c r="BK119" i="5"/>
  <c r="J112" i="5"/>
  <c r="J1467" i="5"/>
  <c r="J107" i="8"/>
  <c r="J1947" i="9"/>
  <c r="BK846" i="9"/>
  <c r="J463" i="9"/>
  <c r="J530" i="9"/>
  <c r="J121" i="12"/>
  <c r="BK217" i="13"/>
  <c r="BK165" i="15"/>
  <c r="BK254" i="16"/>
  <c r="BK206" i="2"/>
  <c r="BK240" i="2"/>
  <c r="BK117" i="2"/>
  <c r="J396" i="4"/>
  <c r="BK102" i="4"/>
  <c r="BK1597" i="5"/>
  <c r="J1355" i="5"/>
  <c r="J1739" i="5"/>
  <c r="BK435" i="5"/>
  <c r="J1848" i="5"/>
  <c r="J1562" i="5"/>
  <c r="J617" i="7"/>
  <c r="BK396" i="7"/>
  <c r="BK275" i="8"/>
  <c r="BK149" i="8"/>
  <c r="J1914" i="9"/>
  <c r="BK2200" i="9"/>
  <c r="BK1977" i="9"/>
  <c r="BK1021" i="9"/>
  <c r="BK2039" i="9"/>
  <c r="BK558" i="9"/>
  <c r="J1738" i="9"/>
  <c r="BK730" i="9"/>
  <c r="BK797" i="9"/>
  <c r="BK707" i="9"/>
  <c r="BK438" i="9"/>
  <c r="BK233" i="11"/>
  <c r="BK306" i="11"/>
  <c r="J155" i="12"/>
  <c r="BK474" i="13"/>
  <c r="BK159" i="13"/>
  <c r="J238" i="13"/>
  <c r="J285" i="13"/>
  <c r="BK118" i="14"/>
  <c r="J109" i="15"/>
  <c r="BK471" i="15"/>
  <c r="J140" i="15"/>
  <c r="BK229" i="16"/>
  <c r="J92" i="16"/>
  <c r="BK114" i="18"/>
  <c r="BK92" i="2"/>
  <c r="J144" i="3"/>
  <c r="BK115" i="3"/>
  <c r="J333" i="3"/>
  <c r="BK126" i="4"/>
  <c r="BK353" i="4"/>
  <c r="BK1835" i="5"/>
  <c r="BK301" i="5"/>
  <c r="J1748" i="5"/>
  <c r="J933" i="5"/>
  <c r="J94" i="8"/>
  <c r="BK1053" i="9"/>
  <c r="BK2023" i="9"/>
  <c r="BK1489" i="9"/>
  <c r="BK166" i="9"/>
  <c r="J421" i="9"/>
  <c r="BK132" i="11"/>
  <c r="J161" i="12"/>
  <c r="BK247" i="13"/>
  <c r="J426" i="15"/>
  <c r="BK95" i="19"/>
  <c r="J122" i="2"/>
  <c r="J94" i="3"/>
  <c r="BK210" i="3"/>
  <c r="BK478" i="3"/>
  <c r="J149" i="3"/>
  <c r="J1472" i="5"/>
  <c r="BK590" i="5"/>
  <c r="BK1674" i="5"/>
  <c r="J453" i="5"/>
  <c r="BK608" i="5"/>
  <c r="BK242" i="5"/>
  <c r="J1267" i="5"/>
  <c r="BK696" i="5"/>
  <c r="J1221" i="5"/>
  <c r="BK1138" i="5"/>
  <c r="BK1080" i="5"/>
  <c r="BK850" i="5"/>
  <c r="J769" i="5"/>
  <c r="BK599" i="5"/>
  <c r="BK420" i="5"/>
  <c r="BK377" i="5"/>
  <c r="BK458" i="5"/>
  <c r="BK359" i="5"/>
  <c r="BK248" i="5"/>
  <c r="BK197" i="5"/>
  <c r="J169" i="5"/>
  <c r="J377" i="5"/>
  <c r="J301" i="5"/>
  <c r="J182" i="5"/>
  <c r="BK94" i="5"/>
  <c r="J323" i="5"/>
  <c r="BK146" i="6"/>
  <c r="J103" i="6"/>
  <c r="BK122" i="6"/>
  <c r="BK367" i="7"/>
  <c r="BK269" i="7"/>
  <c r="J412" i="7"/>
  <c r="J215" i="7"/>
  <c r="J159" i="7"/>
  <c r="J269" i="8"/>
  <c r="BK304" i="8"/>
  <c r="BK1670" i="9"/>
  <c r="BK2166" i="9"/>
  <c r="J2173" i="9"/>
  <c r="J1763" i="9"/>
  <c r="BK2158" i="9"/>
  <c r="J1872" i="9"/>
  <c r="J683" i="9"/>
  <c r="J505" i="9"/>
  <c r="BK1354" i="9"/>
  <c r="J224" i="9"/>
  <c r="BK530" i="9"/>
  <c r="BK195" i="9"/>
  <c r="J213" i="9"/>
  <c r="BK147" i="11"/>
  <c r="J498" i="13"/>
  <c r="BK196" i="13"/>
  <c r="J406" i="13"/>
  <c r="J185" i="2"/>
  <c r="AS56" i="1"/>
  <c r="J235" i="4"/>
  <c r="BK920" i="5"/>
  <c r="BK1191" i="5"/>
  <c r="BK1525" i="5"/>
  <c r="J372" i="5"/>
  <c r="BK674" i="5"/>
  <c r="J137" i="6"/>
  <c r="BK155" i="6"/>
  <c r="J378" i="7"/>
  <c r="J385" i="7"/>
  <c r="BK449" i="7"/>
  <c r="BK1432" i="9"/>
  <c r="BK1620" i="9"/>
  <c r="BK573" i="9"/>
  <c r="BK92" i="10"/>
  <c r="J167" i="11"/>
  <c r="J456" i="13"/>
  <c r="J243" i="13"/>
  <c r="BK180" i="14"/>
  <c r="J219" i="16"/>
  <c r="J114" i="18"/>
  <c r="J424" i="3"/>
  <c r="BK205" i="4"/>
  <c r="BK1592" i="5"/>
  <c r="J561" i="5"/>
  <c r="BK1221" i="5"/>
  <c r="J924" i="9"/>
  <c r="J858" i="9"/>
  <c r="J1778" i="9"/>
  <c r="J1432" i="9"/>
  <c r="BK554" i="9"/>
  <c r="J554" i="9"/>
  <c r="BK122" i="10"/>
  <c r="J190" i="11"/>
  <c r="J140" i="12"/>
  <c r="J370" i="13"/>
  <c r="BK149" i="13"/>
  <c r="BK303" i="16"/>
  <c r="BK92" i="19"/>
  <c r="J701" i="3"/>
  <c r="BK120" i="4"/>
  <c r="BK1869" i="5"/>
  <c r="J1753" i="5"/>
  <c r="BK150" i="6"/>
  <c r="BK337" i="7"/>
  <c r="BK378" i="7"/>
  <c r="BK184" i="7"/>
  <c r="BK185" i="8"/>
  <c r="BK468" i="9"/>
  <c r="J442" i="15"/>
  <c r="BK545" i="15"/>
  <c r="J139" i="16"/>
  <c r="J198" i="2"/>
  <c r="AS75" i="1"/>
  <c r="BK437" i="4"/>
  <c r="J1679" i="5"/>
  <c r="BK669" i="5"/>
  <c r="J1438" i="5"/>
  <c r="J426" i="5"/>
  <c r="J237" i="5"/>
  <c r="BK1040" i="5"/>
  <c r="J154" i="8"/>
  <c r="J2195" i="9"/>
  <c r="BK483" i="9"/>
  <c r="J1957" i="9"/>
  <c r="BK443" i="9"/>
  <c r="J546" i="9"/>
  <c r="BK174" i="12"/>
  <c r="BK108" i="13"/>
  <c r="J608" i="15"/>
  <c r="BK293" i="16"/>
  <c r="BK277" i="16"/>
  <c r="BK134" i="18"/>
  <c r="BK120" i="19"/>
  <c r="J504" i="4"/>
  <c r="BK1602" i="5"/>
  <c r="BK426" i="5"/>
  <c r="J415" i="5"/>
  <c r="BK730" i="5"/>
  <c r="J541" i="7"/>
  <c r="BK130" i="7"/>
  <c r="J396" i="7"/>
  <c r="J130" i="7"/>
  <c r="J165" i="8"/>
  <c r="J149" i="8"/>
  <c r="J1030" i="9"/>
  <c r="J1828" i="9"/>
  <c r="BK1230" i="9"/>
  <c r="J865" i="9"/>
  <c r="BK360" i="9"/>
  <c r="BK150" i="10"/>
  <c r="J199" i="11"/>
  <c r="J152" i="11"/>
  <c r="J145" i="12"/>
  <c r="BK194" i="12"/>
  <c r="J138" i="13"/>
  <c r="J416" i="13"/>
  <c r="BK278" i="13"/>
  <c r="BK190" i="13"/>
  <c r="BK535" i="15"/>
  <c r="J481" i="15"/>
  <c r="J328" i="15"/>
  <c r="J527" i="15"/>
  <c r="BK238" i="16"/>
  <c r="T93" i="5" l="1"/>
  <c r="T92" i="5"/>
  <c r="R1631" i="5"/>
  <c r="P513" i="7"/>
  <c r="P426" i="7"/>
  <c r="R263" i="8"/>
  <c r="R253" i="8"/>
  <c r="BK93" i="9"/>
  <c r="J93" i="9"/>
  <c r="J65" i="9" s="1"/>
  <c r="T93" i="9"/>
  <c r="T92" i="9"/>
  <c r="T263" i="11"/>
  <c r="P93" i="12"/>
  <c r="BK202" i="12"/>
  <c r="J202" i="12"/>
  <c r="J68" i="12"/>
  <c r="R93" i="5"/>
  <c r="R92" i="5"/>
  <c r="R91" i="5" s="1"/>
  <c r="P1631" i="5"/>
  <c r="R93" i="7"/>
  <c r="BK263" i="8"/>
  <c r="J263" i="8" s="1"/>
  <c r="J68" i="8" s="1"/>
  <c r="R2022" i="9"/>
  <c r="T109" i="10"/>
  <c r="T108" i="10"/>
  <c r="P305" i="11"/>
  <c r="P304" i="11"/>
  <c r="R93" i="12"/>
  <c r="P202" i="12"/>
  <c r="P201" i="12" s="1"/>
  <c r="T91" i="2"/>
  <c r="BK184" i="2"/>
  <c r="J184" i="2"/>
  <c r="J67" i="2"/>
  <c r="P423" i="3"/>
  <c r="T321" i="4"/>
  <c r="P425" i="5"/>
  <c r="BK91" i="6"/>
  <c r="J91" i="6"/>
  <c r="J65" i="6"/>
  <c r="T93" i="7"/>
  <c r="R118" i="9"/>
  <c r="T93" i="11"/>
  <c r="P160" i="12"/>
  <c r="P121" i="2"/>
  <c r="P115" i="2" s="1"/>
  <c r="T184" i="2"/>
  <c r="P93" i="3"/>
  <c r="BK97" i="13"/>
  <c r="J97" i="13" s="1"/>
  <c r="J66" i="13" s="1"/>
  <c r="BK415" i="13"/>
  <c r="J415" i="13"/>
  <c r="J67" i="13"/>
  <c r="P184" i="2"/>
  <c r="BK423" i="3"/>
  <c r="J423" i="3"/>
  <c r="J66" i="3"/>
  <c r="P93" i="9"/>
  <c r="P92" i="9"/>
  <c r="R93" i="9"/>
  <c r="R92" i="9"/>
  <c r="R91" i="10"/>
  <c r="R90" i="10"/>
  <c r="P93" i="11"/>
  <c r="T93" i="12"/>
  <c r="R202" i="12"/>
  <c r="R201" i="12" s="1"/>
  <c r="P415" i="13"/>
  <c r="BK157" i="2"/>
  <c r="R93" i="3"/>
  <c r="T415" i="13"/>
  <c r="P89" i="14"/>
  <c r="P88" i="14"/>
  <c r="P87" i="14"/>
  <c r="AU70" i="1"/>
  <c r="T157" i="2"/>
  <c r="P619" i="3"/>
  <c r="R321" i="4"/>
  <c r="R92" i="4" s="1"/>
  <c r="R91" i="4" s="1"/>
  <c r="BK93" i="5"/>
  <c r="J93" i="5"/>
  <c r="J65" i="5"/>
  <c r="BK1631" i="5"/>
  <c r="J1631" i="5"/>
  <c r="J69" i="5" s="1"/>
  <c r="BK109" i="6"/>
  <c r="J109" i="6"/>
  <c r="J67" i="6" s="1"/>
  <c r="R323" i="7"/>
  <c r="T164" i="8"/>
  <c r="P118" i="9"/>
  <c r="P91" i="10"/>
  <c r="P90" i="10"/>
  <c r="T305" i="11"/>
  <c r="T304" i="11"/>
  <c r="R415" i="13"/>
  <c r="R89" i="14"/>
  <c r="R88" i="14"/>
  <c r="R87" i="14"/>
  <c r="R91" i="2"/>
  <c r="T214" i="2"/>
  <c r="T156" i="2"/>
  <c r="T619" i="3"/>
  <c r="BK321" i="4"/>
  <c r="J321" i="4" s="1"/>
  <c r="J66" i="4" s="1"/>
  <c r="P451" i="4"/>
  <c r="P450" i="4" s="1"/>
  <c r="P92" i="4" s="1"/>
  <c r="P91" i="4" s="1"/>
  <c r="AU58" i="1" s="1"/>
  <c r="R425" i="5"/>
  <c r="R117" i="5"/>
  <c r="T91" i="6"/>
  <c r="T90" i="6"/>
  <c r="T323" i="7"/>
  <c r="P164" i="8"/>
  <c r="T118" i="9"/>
  <c r="T117" i="9" s="1"/>
  <c r="T91" i="9" s="1"/>
  <c r="R121" i="2"/>
  <c r="R115" i="2"/>
  <c r="R184" i="2"/>
  <c r="R423" i="3"/>
  <c r="T160" i="12"/>
  <c r="P97" i="13"/>
  <c r="P90" i="13" s="1"/>
  <c r="P89" i="13" s="1"/>
  <c r="AU69" i="1" s="1"/>
  <c r="P93" i="15"/>
  <c r="P92" i="15"/>
  <c r="P91" i="15" s="1"/>
  <c r="AU72" i="1" s="1"/>
  <c r="BK121" i="2"/>
  <c r="J121" i="2"/>
  <c r="J64" i="2"/>
  <c r="P214" i="2"/>
  <c r="R619" i="3"/>
  <c r="T93" i="4"/>
  <c r="R451" i="4"/>
  <c r="R450" i="4"/>
  <c r="P93" i="5"/>
  <c r="P92" i="5"/>
  <c r="P118" i="5"/>
  <c r="T513" i="7"/>
  <c r="T426" i="7"/>
  <c r="BK93" i="8"/>
  <c r="J93" i="8"/>
  <c r="J65" i="8" s="1"/>
  <c r="P263" i="8"/>
  <c r="P253" i="8" s="1"/>
  <c r="P2022" i="9"/>
  <c r="P109" i="10"/>
  <c r="P108" i="10" s="1"/>
  <c r="T97" i="13"/>
  <c r="T90" i="13"/>
  <c r="T89" i="13"/>
  <c r="T89" i="14"/>
  <c r="T88" i="14"/>
  <c r="T87" i="14"/>
  <c r="BK93" i="15"/>
  <c r="BK92" i="15" s="1"/>
  <c r="J92" i="15" s="1"/>
  <c r="J64" i="15" s="1"/>
  <c r="J93" i="15"/>
  <c r="J65" i="15"/>
  <c r="T93" i="15"/>
  <c r="T92" i="15"/>
  <c r="T91" i="15" s="1"/>
  <c r="R552" i="3"/>
  <c r="BK93" i="4"/>
  <c r="J93" i="4" s="1"/>
  <c r="J65" i="4" s="1"/>
  <c r="T118" i="5"/>
  <c r="T117" i="5" s="1"/>
  <c r="P109" i="6"/>
  <c r="P108" i="6"/>
  <c r="P93" i="7"/>
  <c r="T2022" i="9"/>
  <c r="T91" i="10"/>
  <c r="T90" i="10" s="1"/>
  <c r="R189" i="15"/>
  <c r="R138" i="15"/>
  <c r="T552" i="3"/>
  <c r="T473" i="9"/>
  <c r="R263" i="11"/>
  <c r="R97" i="13"/>
  <c r="R90" i="13"/>
  <c r="R89" i="13"/>
  <c r="R93" i="15"/>
  <c r="R92" i="15"/>
  <c r="R91" i="15" s="1"/>
  <c r="BK91" i="2"/>
  <c r="J91" i="2" s="1"/>
  <c r="J61" i="2" s="1"/>
  <c r="BK93" i="3"/>
  <c r="P321" i="4"/>
  <c r="T451" i="4"/>
  <c r="T450" i="4" s="1"/>
  <c r="R118" i="5"/>
  <c r="BK93" i="7"/>
  <c r="P93" i="8"/>
  <c r="T263" i="8"/>
  <c r="T253" i="8"/>
  <c r="BK118" i="9"/>
  <c r="P263" i="11"/>
  <c r="T189" i="15"/>
  <c r="T138" i="15"/>
  <c r="BK91" i="16"/>
  <c r="BK90" i="16" s="1"/>
  <c r="BK89" i="16" s="1"/>
  <c r="J89" i="16" s="1"/>
  <c r="J63" i="16" s="1"/>
  <c r="J91" i="16"/>
  <c r="J65" i="16"/>
  <c r="R91" i="16"/>
  <c r="R90" i="16" s="1"/>
  <c r="P91" i="2"/>
  <c r="R214" i="2"/>
  <c r="P552" i="3"/>
  <c r="R91" i="6"/>
  <c r="R90" i="6" s="1"/>
  <c r="R89" i="6" s="1"/>
  <c r="BK323" i="7"/>
  <c r="J323" i="7"/>
  <c r="J66" i="7"/>
  <c r="T93" i="8"/>
  <c r="BK2022" i="9"/>
  <c r="J2022" i="9"/>
  <c r="J69" i="9"/>
  <c r="BK263" i="11"/>
  <c r="J263" i="11"/>
  <c r="J66" i="11"/>
  <c r="P91" i="16"/>
  <c r="P90" i="16"/>
  <c r="P89" i="16" s="1"/>
  <c r="AU73" i="1" s="1"/>
  <c r="T91" i="16"/>
  <c r="T90" i="16"/>
  <c r="BK81" i="17"/>
  <c r="BK80" i="17"/>
  <c r="J80" i="17" s="1"/>
  <c r="T121" i="2"/>
  <c r="T115" i="2" s="1"/>
  <c r="T93" i="3"/>
  <c r="R93" i="4"/>
  <c r="BK425" i="5"/>
  <c r="J425" i="5"/>
  <c r="J68" i="5"/>
  <c r="T109" i="6"/>
  <c r="T108" i="6"/>
  <c r="T89" i="6"/>
  <c r="P323" i="7"/>
  <c r="R93" i="8"/>
  <c r="R473" i="9"/>
  <c r="BK109" i="10"/>
  <c r="BK108" i="10" s="1"/>
  <c r="J108" i="10" s="1"/>
  <c r="J66" i="10" s="1"/>
  <c r="R305" i="11"/>
  <c r="R304" i="11"/>
  <c r="T202" i="12"/>
  <c r="T201" i="12"/>
  <c r="BK127" i="16"/>
  <c r="BK126" i="16"/>
  <c r="J126" i="16" s="1"/>
  <c r="J66" i="16" s="1"/>
  <c r="P81" i="17"/>
  <c r="P80" i="17"/>
  <c r="AU74" i="1"/>
  <c r="P93" i="4"/>
  <c r="BK451" i="4"/>
  <c r="J451" i="4" s="1"/>
  <c r="J68" i="4" s="1"/>
  <c r="BK118" i="5"/>
  <c r="J118" i="5" s="1"/>
  <c r="J67" i="5" s="1"/>
  <c r="T1631" i="5"/>
  <c r="R109" i="6"/>
  <c r="R108" i="6" s="1"/>
  <c r="R513" i="7"/>
  <c r="R426" i="7" s="1"/>
  <c r="R164" i="8"/>
  <c r="P473" i="9"/>
  <c r="R109" i="10"/>
  <c r="R108" i="10" s="1"/>
  <c r="R89" i="10" s="1"/>
  <c r="BK93" i="11"/>
  <c r="J93" i="11"/>
  <c r="J65" i="11"/>
  <c r="BK189" i="15"/>
  <c r="J189" i="15" s="1"/>
  <c r="J68" i="15" s="1"/>
  <c r="R127" i="16"/>
  <c r="R126" i="16"/>
  <c r="BK87" i="18"/>
  <c r="J87" i="18"/>
  <c r="J64" i="18"/>
  <c r="R157" i="2"/>
  <c r="R156" i="2" s="1"/>
  <c r="T423" i="3"/>
  <c r="T425" i="5"/>
  <c r="P91" i="6"/>
  <c r="P90" i="6" s="1"/>
  <c r="P89" i="6" s="1"/>
  <c r="AU60" i="1" s="1"/>
  <c r="BK513" i="7"/>
  <c r="J513" i="7" s="1"/>
  <c r="J68" i="7" s="1"/>
  <c r="BK164" i="8"/>
  <c r="J164" i="8"/>
  <c r="J66" i="8"/>
  <c r="BK473" i="9"/>
  <c r="J473" i="9"/>
  <c r="J68" i="9"/>
  <c r="BK305" i="11"/>
  <c r="BK304" i="11" s="1"/>
  <c r="J304" i="11" s="1"/>
  <c r="J67" i="11" s="1"/>
  <c r="J305" i="11"/>
  <c r="J68" i="11"/>
  <c r="R160" i="12"/>
  <c r="T87" i="18"/>
  <c r="T86" i="18" s="1"/>
  <c r="BK214" i="2"/>
  <c r="J214" i="2"/>
  <c r="J68" i="2" s="1"/>
  <c r="BK552" i="3"/>
  <c r="J552" i="3"/>
  <c r="J67" i="3"/>
  <c r="BK91" i="10"/>
  <c r="J91" i="10"/>
  <c r="J65" i="10"/>
  <c r="R93" i="11"/>
  <c r="R92" i="11"/>
  <c r="R91" i="11"/>
  <c r="BK160" i="12"/>
  <c r="J160" i="12"/>
  <c r="J66" i="12"/>
  <c r="BK89" i="14"/>
  <c r="BK88" i="14" s="1"/>
  <c r="BK87" i="14" s="1"/>
  <c r="J87" i="14" s="1"/>
  <c r="J32" i="14" s="1"/>
  <c r="J89" i="14"/>
  <c r="J65" i="14" s="1"/>
  <c r="P189" i="15"/>
  <c r="P138" i="15" s="1"/>
  <c r="T127" i="16"/>
  <c r="T126" i="16"/>
  <c r="T81" i="17"/>
  <c r="T80" i="17"/>
  <c r="R87" i="18"/>
  <c r="R86" i="18"/>
  <c r="R87" i="19"/>
  <c r="R86" i="19"/>
  <c r="P157" i="2"/>
  <c r="P156" i="2"/>
  <c r="BK619" i="3"/>
  <c r="J619" i="3"/>
  <c r="J68" i="3"/>
  <c r="BK93" i="12"/>
  <c r="J93" i="12"/>
  <c r="J65" i="12" s="1"/>
  <c r="P127" i="16"/>
  <c r="P126" i="16" s="1"/>
  <c r="R81" i="17"/>
  <c r="R80" i="17"/>
  <c r="P87" i="18"/>
  <c r="P86" i="18"/>
  <c r="AU76" i="1" s="1"/>
  <c r="BK87" i="19"/>
  <c r="J87" i="19"/>
  <c r="J64" i="19"/>
  <c r="P87" i="19"/>
  <c r="P86" i="19"/>
  <c r="AU77" i="1"/>
  <c r="T87" i="19"/>
  <c r="T86" i="19"/>
  <c r="BK91" i="13"/>
  <c r="J91" i="13"/>
  <c r="J65" i="13" s="1"/>
  <c r="BK700" i="3"/>
  <c r="J700" i="3" s="1"/>
  <c r="J69" i="3" s="1"/>
  <c r="BK283" i="2"/>
  <c r="J283" i="2" s="1"/>
  <c r="J69" i="2" s="1"/>
  <c r="BK139" i="15"/>
  <c r="J139" i="15"/>
  <c r="J67" i="15" s="1"/>
  <c r="BK667" i="7"/>
  <c r="J667" i="7"/>
  <c r="J69" i="7"/>
  <c r="BK116" i="2"/>
  <c r="J116" i="2"/>
  <c r="J63" i="2"/>
  <c r="BK426" i="7"/>
  <c r="J426" i="7"/>
  <c r="J67" i="7"/>
  <c r="BK503" i="4"/>
  <c r="J503" i="4" s="1"/>
  <c r="J69" i="4" s="1"/>
  <c r="BK338" i="11"/>
  <c r="J338" i="11" s="1"/>
  <c r="J69" i="11" s="1"/>
  <c r="BK615" i="15"/>
  <c r="J615" i="15"/>
  <c r="J69" i="15"/>
  <c r="BK332" i="8"/>
  <c r="J332" i="8" s="1"/>
  <c r="J69" i="8" s="1"/>
  <c r="BK235" i="12"/>
  <c r="J235" i="12"/>
  <c r="J69" i="12"/>
  <c r="E74" i="19"/>
  <c r="F59" i="19"/>
  <c r="BK86" i="18"/>
  <c r="J86" i="18"/>
  <c r="J32" i="18" s="1"/>
  <c r="J56" i="19"/>
  <c r="BE88" i="19"/>
  <c r="BE90" i="19"/>
  <c r="BE109" i="19"/>
  <c r="BE120" i="19"/>
  <c r="BE92" i="19"/>
  <c r="BE107" i="19"/>
  <c r="BE112" i="19"/>
  <c r="BE117" i="19"/>
  <c r="BE122" i="19"/>
  <c r="BE95" i="19"/>
  <c r="BE114" i="19"/>
  <c r="BE125" i="19"/>
  <c r="J81" i="17"/>
  <c r="J60" i="17"/>
  <c r="BE88" i="18"/>
  <c r="BE103" i="18"/>
  <c r="BE106" i="18"/>
  <c r="E50" i="18"/>
  <c r="BE120" i="18"/>
  <c r="F59" i="18"/>
  <c r="J80" i="18"/>
  <c r="BE100" i="18"/>
  <c r="BE112" i="18"/>
  <c r="BE124" i="18"/>
  <c r="BE91" i="18"/>
  <c r="BE94" i="18"/>
  <c r="BE97" i="18"/>
  <c r="BE109" i="18"/>
  <c r="BE114" i="18"/>
  <c r="BE117" i="18"/>
  <c r="BE130" i="18"/>
  <c r="BE134" i="18"/>
  <c r="J127" i="16"/>
  <c r="J67" i="16"/>
  <c r="E48" i="17"/>
  <c r="J52" i="17"/>
  <c r="F77" i="17"/>
  <c r="BE85" i="17"/>
  <c r="BE82" i="17"/>
  <c r="BE88" i="17"/>
  <c r="J56" i="16"/>
  <c r="BE101" i="16"/>
  <c r="BE118" i="16"/>
  <c r="BE150" i="16"/>
  <c r="BE194" i="16"/>
  <c r="BE245" i="16"/>
  <c r="E50" i="16"/>
  <c r="F59" i="16"/>
  <c r="BE139" i="16"/>
  <c r="BE145" i="16"/>
  <c r="BE211" i="16"/>
  <c r="BE203" i="16"/>
  <c r="BE254" i="16"/>
  <c r="BE92" i="16"/>
  <c r="BE128" i="16"/>
  <c r="BE134" i="16"/>
  <c r="BE188" i="16"/>
  <c r="BE238" i="16"/>
  <c r="BE285" i="16"/>
  <c r="BE109" i="16"/>
  <c r="BE219" i="16"/>
  <c r="BE277" i="16"/>
  <c r="BE303" i="16"/>
  <c r="BE308" i="16"/>
  <c r="BE317" i="16"/>
  <c r="BE167" i="16"/>
  <c r="BE183" i="16"/>
  <c r="BE229" i="16"/>
  <c r="BE251" i="16"/>
  <c r="BE260" i="16"/>
  <c r="BE269" i="16"/>
  <c r="BE293" i="16"/>
  <c r="BE298" i="16"/>
  <c r="E79" i="15"/>
  <c r="J85" i="15"/>
  <c r="BE109" i="15"/>
  <c r="F88" i="15"/>
  <c r="BE94" i="15"/>
  <c r="BE165" i="15"/>
  <c r="BE328" i="15"/>
  <c r="BE503" i="15"/>
  <c r="BE518" i="15"/>
  <c r="BE140" i="15"/>
  <c r="BE360" i="15"/>
  <c r="BE124" i="15"/>
  <c r="BE190" i="15"/>
  <c r="BE235" i="15"/>
  <c r="BE288" i="15"/>
  <c r="BE299" i="15"/>
  <c r="BE415" i="15"/>
  <c r="BE494" i="15"/>
  <c r="BE510" i="15"/>
  <c r="BE577" i="15"/>
  <c r="BE608" i="15"/>
  <c r="BE426" i="15"/>
  <c r="BE462" i="15"/>
  <c r="BE471" i="15"/>
  <c r="BE585" i="15"/>
  <c r="BE601" i="15"/>
  <c r="BE616" i="15"/>
  <c r="BE213" i="15"/>
  <c r="BE262" i="15"/>
  <c r="BE293" i="15"/>
  <c r="BE336" i="15"/>
  <c r="BE436" i="15"/>
  <c r="BE442" i="15"/>
  <c r="BE448" i="15"/>
  <c r="BE453" i="15"/>
  <c r="BE481" i="15"/>
  <c r="BE491" i="15"/>
  <c r="BE527" i="15"/>
  <c r="BE545" i="15"/>
  <c r="BE387" i="15"/>
  <c r="BE497" i="15"/>
  <c r="BE535" i="15"/>
  <c r="BE550" i="15"/>
  <c r="BE560" i="15"/>
  <c r="BE569" i="15"/>
  <c r="BE593" i="15"/>
  <c r="BE90" i="14"/>
  <c r="F59" i="14"/>
  <c r="E50" i="14"/>
  <c r="BE124" i="14"/>
  <c r="BE171" i="14"/>
  <c r="BE176" i="14"/>
  <c r="J56" i="14"/>
  <c r="BE95" i="14"/>
  <c r="BE162" i="14"/>
  <c r="BE167" i="14"/>
  <c r="BE99" i="14"/>
  <c r="BE118" i="14"/>
  <c r="BE143" i="14"/>
  <c r="BE180" i="14"/>
  <c r="F86" i="13"/>
  <c r="BE169" i="13"/>
  <c r="BE196" i="13"/>
  <c r="BE243" i="13"/>
  <c r="BE271" i="13"/>
  <c r="BE305" i="13"/>
  <c r="BE321" i="13"/>
  <c r="BE370" i="13"/>
  <c r="BE406" i="13"/>
  <c r="BE416" i="13"/>
  <c r="E50" i="13"/>
  <c r="BE92" i="13"/>
  <c r="BE217" i="13"/>
  <c r="BE247" i="13"/>
  <c r="BE278" i="13"/>
  <c r="BE285" i="13"/>
  <c r="J56" i="13"/>
  <c r="BE98" i="13"/>
  <c r="BE125" i="13"/>
  <c r="BE149" i="13"/>
  <c r="BE159" i="13"/>
  <c r="BE338" i="13"/>
  <c r="BE354" i="13"/>
  <c r="BE388" i="13"/>
  <c r="BE411" i="13"/>
  <c r="BE432" i="13"/>
  <c r="BE493" i="13"/>
  <c r="BE498" i="13"/>
  <c r="BE510" i="13"/>
  <c r="BE524" i="13"/>
  <c r="BE531" i="13"/>
  <c r="BE541" i="13"/>
  <c r="BE108" i="13"/>
  <c r="BE138" i="13"/>
  <c r="BE143" i="13"/>
  <c r="BE154" i="13"/>
  <c r="BE190" i="13"/>
  <c r="BE238" i="13"/>
  <c r="BE424" i="13"/>
  <c r="BE441" i="13"/>
  <c r="BE446" i="13"/>
  <c r="BE451" i="13"/>
  <c r="BE456" i="13"/>
  <c r="BE461" i="13"/>
  <c r="BE469" i="13"/>
  <c r="BE474" i="13"/>
  <c r="BE479" i="13"/>
  <c r="BE504" i="13"/>
  <c r="BK201" i="12"/>
  <c r="J201" i="12"/>
  <c r="J67" i="12"/>
  <c r="BE117" i="13"/>
  <c r="BE132" i="13"/>
  <c r="BE164" i="13"/>
  <c r="BE484" i="13"/>
  <c r="BE488" i="13"/>
  <c r="BE516" i="13"/>
  <c r="BE558" i="13"/>
  <c r="BE575" i="13"/>
  <c r="BE592" i="13"/>
  <c r="J85" i="12"/>
  <c r="BE94" i="12"/>
  <c r="BE155" i="12"/>
  <c r="BE203" i="12"/>
  <c r="BE121" i="12"/>
  <c r="BE135" i="12"/>
  <c r="BE150" i="12"/>
  <c r="BE174" i="12"/>
  <c r="E50" i="12"/>
  <c r="F59" i="12"/>
  <c r="BE104" i="12"/>
  <c r="BE161" i="12"/>
  <c r="BE181" i="12"/>
  <c r="BE219" i="12"/>
  <c r="BE236" i="12"/>
  <c r="BE112" i="12"/>
  <c r="BE140" i="12"/>
  <c r="BE168" i="12"/>
  <c r="BE211" i="12"/>
  <c r="BE227" i="12"/>
  <c r="BE99" i="12"/>
  <c r="BE130" i="12"/>
  <c r="BE145" i="12"/>
  <c r="BE188" i="12"/>
  <c r="BE194" i="12"/>
  <c r="BE99" i="11"/>
  <c r="BE104" i="11"/>
  <c r="BE147" i="11"/>
  <c r="BE167" i="11"/>
  <c r="BE178" i="11"/>
  <c r="BE184" i="11"/>
  <c r="BE190" i="11"/>
  <c r="BK90" i="10"/>
  <c r="J90" i="10" s="1"/>
  <c r="J64" i="10" s="1"/>
  <c r="J56" i="11"/>
  <c r="BE117" i="11"/>
  <c r="BE137" i="11"/>
  <c r="BE208" i="11"/>
  <c r="BE264" i="11"/>
  <c r="BE306" i="11"/>
  <c r="BE314" i="11"/>
  <c r="BE162" i="11"/>
  <c r="BE223" i="11"/>
  <c r="BE233" i="11"/>
  <c r="BE253" i="11"/>
  <c r="BE277" i="11"/>
  <c r="BE284" i="11"/>
  <c r="BE291" i="11"/>
  <c r="BE94" i="11"/>
  <c r="BE112" i="11"/>
  <c r="BE127" i="11"/>
  <c r="BE132" i="11"/>
  <c r="BE142" i="11"/>
  <c r="BE152" i="11"/>
  <c r="BE213" i="11"/>
  <c r="BE297" i="11"/>
  <c r="E50" i="11"/>
  <c r="F59" i="11"/>
  <c r="BE122" i="11"/>
  <c r="BE157" i="11"/>
  <c r="BE173" i="11"/>
  <c r="BE199" i="11"/>
  <c r="BE243" i="11"/>
  <c r="BE271" i="11"/>
  <c r="BE322" i="11"/>
  <c r="BE330" i="11"/>
  <c r="BE339" i="11"/>
  <c r="BD67" i="1"/>
  <c r="E50" i="10"/>
  <c r="J83" i="10"/>
  <c r="BE92" i="10"/>
  <c r="BE110" i="10"/>
  <c r="BE127" i="10"/>
  <c r="BE103" i="10"/>
  <c r="BE122" i="10"/>
  <c r="BE137" i="10"/>
  <c r="BE142" i="10"/>
  <c r="BE146" i="10"/>
  <c r="J118" i="9"/>
  <c r="J67" i="9"/>
  <c r="F86" i="10"/>
  <c r="BE116" i="10"/>
  <c r="BE150" i="10"/>
  <c r="BE98" i="10"/>
  <c r="BE131" i="10"/>
  <c r="BE155" i="10"/>
  <c r="R92" i="8"/>
  <c r="R91" i="8" s="1"/>
  <c r="J85" i="9"/>
  <c r="BE94" i="9"/>
  <c r="BE143" i="9"/>
  <c r="BE172" i="9"/>
  <c r="BE181" i="9"/>
  <c r="BE195" i="9"/>
  <c r="E50" i="9"/>
  <c r="BE119" i="9"/>
  <c r="BE125" i="9"/>
  <c r="BE184" i="9"/>
  <c r="BE213" i="9"/>
  <c r="BE224" i="9"/>
  <c r="BE230" i="9"/>
  <c r="F59" i="9"/>
  <c r="BE99" i="9"/>
  <c r="BE108" i="9"/>
  <c r="BE138" i="9"/>
  <c r="BE149" i="9"/>
  <c r="BE161" i="9"/>
  <c r="BE204" i="9"/>
  <c r="BE209" i="9"/>
  <c r="BE325" i="9"/>
  <c r="BE378" i="9"/>
  <c r="BE411" i="9"/>
  <c r="BE421" i="9"/>
  <c r="BE103" i="9"/>
  <c r="BE131" i="9"/>
  <c r="BE155" i="9"/>
  <c r="BE190" i="9"/>
  <c r="BE200" i="9"/>
  <c r="BE219" i="9"/>
  <c r="BE235" i="9"/>
  <c r="BE355" i="9"/>
  <c r="BE295" i="9"/>
  <c r="BE479" i="9"/>
  <c r="BE518" i="9"/>
  <c r="BE577" i="9"/>
  <c r="BE382" i="9"/>
  <c r="BE387" i="9"/>
  <c r="BE396" i="9"/>
  <c r="BE426" i="9"/>
  <c r="BE458" i="9"/>
  <c r="BE468" i="9"/>
  <c r="BE494" i="9"/>
  <c r="BE505" i="9"/>
  <c r="BE166" i="9"/>
  <c r="BE177" i="9"/>
  <c r="BE373" i="9"/>
  <c r="BE743" i="9"/>
  <c r="BE434" i="9"/>
  <c r="BE453" i="9"/>
  <c r="BE483" i="9"/>
  <c r="BE530" i="9"/>
  <c r="BE549" i="9"/>
  <c r="BE563" i="9"/>
  <c r="BE702" i="9"/>
  <c r="BE711" i="9"/>
  <c r="BE730" i="9"/>
  <c r="BE782" i="9"/>
  <c r="BE854" i="9"/>
  <c r="BE972" i="9"/>
  <c r="BE1021" i="9"/>
  <c r="BE1030" i="9"/>
  <c r="BE1305" i="9"/>
  <c r="BE112" i="9"/>
  <c r="BE810" i="9"/>
  <c r="BE858" i="9"/>
  <c r="BE948" i="9"/>
  <c r="BE1044" i="9"/>
  <c r="BE1049" i="9"/>
  <c r="BE1061" i="9"/>
  <c r="BE1121" i="9"/>
  <c r="BE1208" i="9"/>
  <c r="BE1284" i="9"/>
  <c r="BE1367" i="9"/>
  <c r="BE1518" i="9"/>
  <c r="BE265" i="9"/>
  <c r="BE369" i="9"/>
  <c r="BE443" i="9"/>
  <c r="BE707" i="9"/>
  <c r="BE716" i="9"/>
  <c r="BE725" i="9"/>
  <c r="BE748" i="9"/>
  <c r="BE797" i="9"/>
  <c r="BE850" i="9"/>
  <c r="BE989" i="9"/>
  <c r="BE1039" i="9"/>
  <c r="BE1252" i="9"/>
  <c r="BE1320" i="9"/>
  <c r="BE1328" i="9"/>
  <c r="BE1489" i="9"/>
  <c r="BE1689" i="9"/>
  <c r="BE1707" i="9"/>
  <c r="BE1738" i="9"/>
  <c r="BE1778" i="9"/>
  <c r="BE1784" i="9"/>
  <c r="BE1814" i="9"/>
  <c r="BE1834" i="9"/>
  <c r="BE1872" i="9"/>
  <c r="BE1942" i="9"/>
  <c r="BE448" i="9"/>
  <c r="BE463" i="9"/>
  <c r="BE474" i="9"/>
  <c r="BE546" i="9"/>
  <c r="BE554" i="9"/>
  <c r="BE558" i="9"/>
  <c r="BE568" i="9"/>
  <c r="BE573" i="9"/>
  <c r="BE616" i="9"/>
  <c r="BE625" i="9"/>
  <c r="BE655" i="9"/>
  <c r="BE660" i="9"/>
  <c r="BE669" i="9"/>
  <c r="BE674" i="9"/>
  <c r="BE679" i="9"/>
  <c r="BE683" i="9"/>
  <c r="BE688" i="9"/>
  <c r="BE693" i="9"/>
  <c r="BE697" i="9"/>
  <c r="BE1230" i="9"/>
  <c r="BE1268" i="9"/>
  <c r="BE1336" i="9"/>
  <c r="BE1354" i="9"/>
  <c r="BE1374" i="9"/>
  <c r="BE1403" i="9"/>
  <c r="BE1449" i="9"/>
  <c r="BE1460" i="9"/>
  <c r="BE1620" i="9"/>
  <c r="BE1650" i="9"/>
  <c r="BE1698" i="9"/>
  <c r="BE1809" i="9"/>
  <c r="BE1889" i="9"/>
  <c r="BE1899" i="9"/>
  <c r="BE1904" i="9"/>
  <c r="BE1743" i="9"/>
  <c r="BE1822" i="9"/>
  <c r="BE1866" i="9"/>
  <c r="BE1894" i="9"/>
  <c r="BE1909" i="9"/>
  <c r="BE1947" i="9"/>
  <c r="BE1987" i="9"/>
  <c r="BE1992" i="9"/>
  <c r="BE2007" i="9"/>
  <c r="BE2039" i="9"/>
  <c r="BE2072" i="9"/>
  <c r="BE2097" i="9"/>
  <c r="BE2143" i="9"/>
  <c r="BE360" i="9"/>
  <c r="BE364" i="9"/>
  <c r="BE391" i="9"/>
  <c r="BE400" i="9"/>
  <c r="BE430" i="9"/>
  <c r="BE438" i="9"/>
  <c r="BE500" i="9"/>
  <c r="BE542" i="9"/>
  <c r="BE582" i="9"/>
  <c r="BE586" i="9"/>
  <c r="BE621" i="9"/>
  <c r="BE665" i="9"/>
  <c r="BE721" i="9"/>
  <c r="BE753" i="9"/>
  <c r="BE761" i="9"/>
  <c r="BE793" i="9"/>
  <c r="BE842" i="9"/>
  <c r="BE865" i="9"/>
  <c r="BE1590" i="9"/>
  <c r="BE1641" i="9"/>
  <c r="BE1793" i="9"/>
  <c r="BE1798" i="9"/>
  <c r="BE1840" i="9"/>
  <c r="BE1878" i="9"/>
  <c r="BE1886" i="9"/>
  <c r="BE1919" i="9"/>
  <c r="BE1967" i="9"/>
  <c r="BE1972" i="9"/>
  <c r="BE1997" i="9"/>
  <c r="BE2113" i="9"/>
  <c r="BE2158" i="9"/>
  <c r="BE2177" i="9"/>
  <c r="BE736" i="9"/>
  <c r="BE768" i="9"/>
  <c r="BE826" i="9"/>
  <c r="BE924" i="9"/>
  <c r="BE1053" i="9"/>
  <c r="BE1150" i="9"/>
  <c r="BE1332" i="9"/>
  <c r="BE1346" i="9"/>
  <c r="BE1577" i="9"/>
  <c r="BE1606" i="9"/>
  <c r="BE1634" i="9"/>
  <c r="BE1670" i="9"/>
  <c r="BE1747" i="9"/>
  <c r="BE1804" i="9"/>
  <c r="BE1818" i="9"/>
  <c r="BE1828" i="9"/>
  <c r="BE1860" i="9"/>
  <c r="BE1882" i="9"/>
  <c r="BE1924" i="9"/>
  <c r="BE1929" i="9"/>
  <c r="BE1952" i="9"/>
  <c r="BE1962" i="9"/>
  <c r="BE1982" i="9"/>
  <c r="BE2023" i="9"/>
  <c r="BE2062" i="9"/>
  <c r="BE2067" i="9"/>
  <c r="BE2082" i="9"/>
  <c r="BE2102" i="9"/>
  <c r="BE2123" i="9"/>
  <c r="BE2128" i="9"/>
  <c r="BE2191" i="9"/>
  <c r="BE2195" i="9"/>
  <c r="BE2200" i="9"/>
  <c r="BE2002" i="9"/>
  <c r="BE2012" i="9"/>
  <c r="BE2031" i="9"/>
  <c r="BE2058" i="9"/>
  <c r="BE2092" i="9"/>
  <c r="BE2166" i="9"/>
  <c r="BE2173" i="9"/>
  <c r="BE2182" i="9"/>
  <c r="BE2186" i="9"/>
  <c r="BE2206" i="9"/>
  <c r="BE2216" i="9"/>
  <c r="BE846" i="9"/>
  <c r="BE895" i="9"/>
  <c r="BE1006" i="9"/>
  <c r="BE1057" i="9"/>
  <c r="BE1091" i="9"/>
  <c r="BE1179" i="9"/>
  <c r="BE1324" i="9"/>
  <c r="BE1432" i="9"/>
  <c r="BE1548" i="9"/>
  <c r="BE1603" i="9"/>
  <c r="BE1763" i="9"/>
  <c r="BE1845" i="9"/>
  <c r="BE1850" i="9"/>
  <c r="BE1854" i="9"/>
  <c r="BE1914" i="9"/>
  <c r="BE1934" i="9"/>
  <c r="BE1957" i="9"/>
  <c r="BE1977" i="9"/>
  <c r="BE2017" i="9"/>
  <c r="J93" i="7"/>
  <c r="J65" i="7" s="1"/>
  <c r="J56" i="8"/>
  <c r="BE117" i="8"/>
  <c r="BE178" i="8"/>
  <c r="BE198" i="8"/>
  <c r="BE233" i="8"/>
  <c r="F59" i="8"/>
  <c r="BE154" i="8"/>
  <c r="BE172" i="8"/>
  <c r="BE205" i="8"/>
  <c r="BE239" i="8"/>
  <c r="BE304" i="8"/>
  <c r="BE318" i="8"/>
  <c r="BE333" i="8"/>
  <c r="E50" i="8"/>
  <c r="BE112" i="8"/>
  <c r="BE165" i="8"/>
  <c r="BE185" i="8"/>
  <c r="BE192" i="8"/>
  <c r="BE264" i="8"/>
  <c r="BE289" i="8"/>
  <c r="BE94" i="8"/>
  <c r="BE102" i="8"/>
  <c r="BE107" i="8"/>
  <c r="BE122" i="8"/>
  <c r="BE136" i="8"/>
  <c r="BE149" i="8"/>
  <c r="BE159" i="8"/>
  <c r="BE212" i="8"/>
  <c r="BE223" i="8"/>
  <c r="BE254" i="8"/>
  <c r="BE259" i="8"/>
  <c r="BE269" i="8"/>
  <c r="BE275" i="8"/>
  <c r="BK108" i="6"/>
  <c r="J108" i="6"/>
  <c r="J66" i="6" s="1"/>
  <c r="J85" i="7"/>
  <c r="BE120" i="7"/>
  <c r="BE94" i="7"/>
  <c r="F59" i="7"/>
  <c r="BE130" i="7"/>
  <c r="BE169" i="7"/>
  <c r="BE179" i="7"/>
  <c r="BE194" i="7"/>
  <c r="BE210" i="7"/>
  <c r="BE215" i="7"/>
  <c r="BE227" i="7"/>
  <c r="BE221" i="7"/>
  <c r="BE242" i="7"/>
  <c r="BE344" i="7"/>
  <c r="BE412" i="7"/>
  <c r="BE427" i="7"/>
  <c r="BE439" i="7"/>
  <c r="BE449" i="7"/>
  <c r="BE454" i="7"/>
  <c r="BE477" i="7"/>
  <c r="BE514" i="7"/>
  <c r="BE592" i="7"/>
  <c r="BE617" i="7"/>
  <c r="BE199" i="7"/>
  <c r="BE269" i="7"/>
  <c r="BE331" i="7"/>
  <c r="BE355" i="7"/>
  <c r="BE361" i="7"/>
  <c r="BE367" i="7"/>
  <c r="BE406" i="7"/>
  <c r="BE444" i="7"/>
  <c r="BE466" i="7"/>
  <c r="BE499" i="7"/>
  <c r="BE504" i="7"/>
  <c r="BE541" i="7"/>
  <c r="BE568" i="7"/>
  <c r="BE642" i="7"/>
  <c r="BE102" i="7"/>
  <c r="BE112" i="7"/>
  <c r="BE144" i="7"/>
  <c r="BE154" i="7"/>
  <c r="BE174" i="7"/>
  <c r="BE189" i="7"/>
  <c r="BE204" i="7"/>
  <c r="BE296" i="7"/>
  <c r="BE337" i="7"/>
  <c r="BE378" i="7"/>
  <c r="BE509" i="7"/>
  <c r="BE668" i="7"/>
  <c r="E50" i="7"/>
  <c r="BE107" i="7"/>
  <c r="BE125" i="7"/>
  <c r="BE149" i="7"/>
  <c r="BE159" i="7"/>
  <c r="BE164" i="7"/>
  <c r="BE184" i="7"/>
  <c r="BE324" i="7"/>
  <c r="BE385" i="7"/>
  <c r="BE396" i="7"/>
  <c r="BE488" i="7"/>
  <c r="E50" i="6"/>
  <c r="J83" i="6"/>
  <c r="F86" i="6"/>
  <c r="BE92" i="6"/>
  <c r="BE98" i="6"/>
  <c r="BE127" i="6"/>
  <c r="BE131" i="6"/>
  <c r="BE103" i="6"/>
  <c r="BE110" i="6"/>
  <c r="BE116" i="6"/>
  <c r="BE122" i="6"/>
  <c r="BE137" i="6"/>
  <c r="BE142" i="6"/>
  <c r="BE146" i="6"/>
  <c r="BE150" i="6"/>
  <c r="BE155" i="6"/>
  <c r="BE146" i="5"/>
  <c r="BE197" i="5"/>
  <c r="BE206" i="5"/>
  <c r="BE226" i="5"/>
  <c r="BE363" i="5"/>
  <c r="F59" i="5"/>
  <c r="BE137" i="5"/>
  <c r="BE164" i="5"/>
  <c r="BE178" i="5"/>
  <c r="BE188" i="5"/>
  <c r="BE220" i="5"/>
  <c r="BE323" i="5"/>
  <c r="BE350" i="5"/>
  <c r="BE359" i="5"/>
  <c r="E50" i="5"/>
  <c r="J56" i="5"/>
  <c r="BE99" i="5"/>
  <c r="BE103" i="5"/>
  <c r="BE108" i="5"/>
  <c r="BE119" i="5"/>
  <c r="BE159" i="5"/>
  <c r="BE182" i="5"/>
  <c r="BE193" i="5"/>
  <c r="BE216" i="5"/>
  <c r="BE277" i="5"/>
  <c r="BE301" i="5"/>
  <c r="BE345" i="5"/>
  <c r="BE377" i="5"/>
  <c r="BE386" i="5"/>
  <c r="BE505" i="5"/>
  <c r="BE400" i="5"/>
  <c r="BE415" i="5"/>
  <c r="BE496" i="5"/>
  <c r="BE500" i="5"/>
  <c r="BE515" i="5"/>
  <c r="BE528" i="5"/>
  <c r="BE585" i="5"/>
  <c r="BE604" i="5"/>
  <c r="BE632" i="5"/>
  <c r="BE636" i="5"/>
  <c r="BE650" i="5"/>
  <c r="BE669" i="5"/>
  <c r="BE678" i="5"/>
  <c r="BE705" i="5"/>
  <c r="BE741" i="5"/>
  <c r="BE765" i="5"/>
  <c r="BE805" i="5"/>
  <c r="BE977" i="5"/>
  <c r="BE998" i="5"/>
  <c r="BE1092" i="5"/>
  <c r="BE1129" i="5"/>
  <c r="BE1145" i="5"/>
  <c r="BE1206" i="5"/>
  <c r="BE1244" i="5"/>
  <c r="BE1366" i="5"/>
  <c r="BE1393" i="5"/>
  <c r="BE1402" i="5"/>
  <c r="BE1438" i="5"/>
  <c r="BE660" i="5"/>
  <c r="BE689" i="5"/>
  <c r="BE721" i="5"/>
  <c r="BE781" i="5"/>
  <c r="BE850" i="5"/>
  <c r="BE872" i="5"/>
  <c r="BE1080" i="5"/>
  <c r="BE1168" i="5"/>
  <c r="BE1191" i="5"/>
  <c r="BE1335" i="5"/>
  <c r="BE200" i="5"/>
  <c r="BE231" i="5"/>
  <c r="BE242" i="5"/>
  <c r="BE253" i="5"/>
  <c r="BE354" i="5"/>
  <c r="BE368" i="5"/>
  <c r="BE372" i="5"/>
  <c r="BE381" i="5"/>
  <c r="BE390" i="5"/>
  <c r="BE405" i="5"/>
  <c r="BE435" i="5"/>
  <c r="BE469" i="5"/>
  <c r="BE524" i="5"/>
  <c r="BE622" i="5"/>
  <c r="BE655" i="5"/>
  <c r="BE769" i="5"/>
  <c r="BE894" i="5"/>
  <c r="BE1138" i="5"/>
  <c r="BE1310" i="5"/>
  <c r="BE1345" i="5"/>
  <c r="BE1461" i="5"/>
  <c r="BE1467" i="5"/>
  <c r="BE1487" i="5"/>
  <c r="BE1499" i="5"/>
  <c r="BE1505" i="5"/>
  <c r="BE1515" i="5"/>
  <c r="BE1519" i="5"/>
  <c r="BE1525" i="5"/>
  <c r="BE1567" i="5"/>
  <c r="BE1612" i="5"/>
  <c r="BE1617" i="5"/>
  <c r="BE1669" i="5"/>
  <c r="BE1715" i="5"/>
  <c r="BE1753" i="5"/>
  <c r="BE1786" i="5"/>
  <c r="BE1828" i="5"/>
  <c r="BE1839" i="5"/>
  <c r="BE1844" i="5"/>
  <c r="BE112" i="5"/>
  <c r="BE128" i="5"/>
  <c r="BE169" i="5"/>
  <c r="BE173" i="5"/>
  <c r="BE211" i="5"/>
  <c r="BE1572" i="5"/>
  <c r="BE1607" i="5"/>
  <c r="BE1626" i="5"/>
  <c r="BE94" i="5"/>
  <c r="BE154" i="5"/>
  <c r="BE237" i="5"/>
  <c r="BE248" i="5"/>
  <c r="BE420" i="5"/>
  <c r="BE426" i="5"/>
  <c r="BE458" i="5"/>
  <c r="BE491" i="5"/>
  <c r="BE533" i="5"/>
  <c r="BE537" i="5"/>
  <c r="BE561" i="5"/>
  <c r="BE590" i="5"/>
  <c r="BE599" i="5"/>
  <c r="BE608" i="5"/>
  <c r="BE641" i="5"/>
  <c r="BE674" i="5"/>
  <c r="BE683" i="5"/>
  <c r="BE717" i="5"/>
  <c r="BE730" i="5"/>
  <c r="BE773" i="5"/>
  <c r="BE777" i="5"/>
  <c r="BE955" i="5"/>
  <c r="BE1054" i="5"/>
  <c r="BE1068" i="5"/>
  <c r="BE1105" i="5"/>
  <c r="BE1121" i="5"/>
  <c r="BE1411" i="5"/>
  <c r="BE1416" i="5"/>
  <c r="BE1450" i="5"/>
  <c r="BE1472" i="5"/>
  <c r="BE1562" i="5"/>
  <c r="BE1577" i="5"/>
  <c r="BE1582" i="5"/>
  <c r="BE1632" i="5"/>
  <c r="BE1642" i="5"/>
  <c r="BE1697" i="5"/>
  <c r="BE1725" i="5"/>
  <c r="BE1734" i="5"/>
  <c r="BE1743" i="5"/>
  <c r="BE1766" i="5"/>
  <c r="BE1776" i="5"/>
  <c r="BE1602" i="5"/>
  <c r="BE1622" i="5"/>
  <c r="BE1652" i="5"/>
  <c r="BE1674" i="5"/>
  <c r="BE1679" i="5"/>
  <c r="BE1684" i="5"/>
  <c r="BE1710" i="5"/>
  <c r="BE1720" i="5"/>
  <c r="BE1730" i="5"/>
  <c r="BE1739" i="5"/>
  <c r="BE1748" i="5"/>
  <c r="BE1820" i="5"/>
  <c r="BE1848" i="5"/>
  <c r="BE1853" i="5"/>
  <c r="BE1859" i="5"/>
  <c r="BE1869" i="5"/>
  <c r="BE410" i="5"/>
  <c r="BE431" i="5"/>
  <c r="BE447" i="5"/>
  <c r="BE453" i="5"/>
  <c r="BE479" i="5"/>
  <c r="BE510" i="5"/>
  <c r="BE519" i="5"/>
  <c r="BE594" i="5"/>
  <c r="BE613" i="5"/>
  <c r="BE618" i="5"/>
  <c r="BE627" i="5"/>
  <c r="BE646" i="5"/>
  <c r="BE664" i="5"/>
  <c r="BE696" i="5"/>
  <c r="BE701" i="5"/>
  <c r="BE753" i="5"/>
  <c r="BE828" i="5"/>
  <c r="BE883" i="5"/>
  <c r="BE907" i="5"/>
  <c r="BE920" i="5"/>
  <c r="BE933" i="5"/>
  <c r="BE1019" i="5"/>
  <c r="BE1040" i="5"/>
  <c r="BE1116" i="5"/>
  <c r="BE1221" i="5"/>
  <c r="BE1267" i="5"/>
  <c r="BE1289" i="5"/>
  <c r="BE1321" i="5"/>
  <c r="BE1332" i="5"/>
  <c r="BE1355" i="5"/>
  <c r="BE1359" i="5"/>
  <c r="BE1380" i="5"/>
  <c r="BE1478" i="5"/>
  <c r="BE1483" i="5"/>
  <c r="BE1493" i="5"/>
  <c r="BE1510" i="5"/>
  <c r="BE1531" i="5"/>
  <c r="BE1537" i="5"/>
  <c r="BE1543" i="5"/>
  <c r="BE1547" i="5"/>
  <c r="BE1554" i="5"/>
  <c r="BE1592" i="5"/>
  <c r="BE1803" i="5"/>
  <c r="BE1835" i="5"/>
  <c r="BE1551" i="5"/>
  <c r="BE1587" i="5"/>
  <c r="BE1597" i="5"/>
  <c r="J93" i="3"/>
  <c r="J65" i="3"/>
  <c r="BE107" i="4"/>
  <c r="BE126" i="4"/>
  <c r="BE195" i="4"/>
  <c r="J56" i="4"/>
  <c r="E79" i="4"/>
  <c r="BE164" i="4"/>
  <c r="BE184" i="4"/>
  <c r="BE383" i="4"/>
  <c r="BE205" i="4"/>
  <c r="BE235" i="4"/>
  <c r="BE301" i="4"/>
  <c r="BE322" i="4"/>
  <c r="BE353" i="4"/>
  <c r="BE376" i="4"/>
  <c r="BE396" i="4"/>
  <c r="BE407" i="4"/>
  <c r="BE419" i="4"/>
  <c r="BE430" i="4"/>
  <c r="BE342" i="4"/>
  <c r="BE437" i="4"/>
  <c r="BE443" i="4"/>
  <c r="BE452" i="4"/>
  <c r="BE464" i="4"/>
  <c r="BE477" i="4"/>
  <c r="BE490" i="4"/>
  <c r="F59" i="4"/>
  <c r="BE94" i="4"/>
  <c r="BE102" i="4"/>
  <c r="BE115" i="4"/>
  <c r="BE120" i="4"/>
  <c r="BE144" i="4"/>
  <c r="BE174" i="4"/>
  <c r="BE215" i="4"/>
  <c r="BE281" i="4"/>
  <c r="BE329" i="4"/>
  <c r="BE335" i="4"/>
  <c r="BE359" i="4"/>
  <c r="BE365" i="4"/>
  <c r="BE413" i="4"/>
  <c r="BE241" i="4"/>
  <c r="BE261" i="4"/>
  <c r="BE389" i="4"/>
  <c r="BE504" i="4"/>
  <c r="E50" i="3"/>
  <c r="F88" i="3"/>
  <c r="J157" i="2"/>
  <c r="J66" i="2"/>
  <c r="BE102" i="3"/>
  <c r="BE159" i="3"/>
  <c r="BE247" i="3"/>
  <c r="BE267" i="3"/>
  <c r="BE273" i="3"/>
  <c r="BE333" i="3"/>
  <c r="BE424" i="3"/>
  <c r="BE431" i="3"/>
  <c r="BE437" i="3"/>
  <c r="BE455" i="3"/>
  <c r="BE461" i="3"/>
  <c r="BE485" i="3"/>
  <c r="BE521" i="3"/>
  <c r="BE566" i="3"/>
  <c r="BE591" i="3"/>
  <c r="BE603" i="3"/>
  <c r="BE615" i="3"/>
  <c r="BE620" i="3"/>
  <c r="BE640" i="3"/>
  <c r="BE660" i="3"/>
  <c r="BE680" i="3"/>
  <c r="BE701" i="3"/>
  <c r="BE303" i="3"/>
  <c r="BE363" i="3"/>
  <c r="BE467" i="3"/>
  <c r="BE515" i="3"/>
  <c r="BE579" i="3"/>
  <c r="J56" i="3"/>
  <c r="BE115" i="3"/>
  <c r="BE126" i="3"/>
  <c r="BE154" i="3"/>
  <c r="BE164" i="3"/>
  <c r="BE179" i="3"/>
  <c r="BE184" i="3"/>
  <c r="BE189" i="3"/>
  <c r="BE199" i="3"/>
  <c r="BE204" i="3"/>
  <c r="BE227" i="3"/>
  <c r="BE444" i="3"/>
  <c r="BE478" i="3"/>
  <c r="BE491" i="3"/>
  <c r="BE498" i="3"/>
  <c r="BE509" i="3"/>
  <c r="BE532" i="3"/>
  <c r="BE94" i="3"/>
  <c r="BE107" i="3"/>
  <c r="BE120" i="3"/>
  <c r="BE144" i="3"/>
  <c r="BE149" i="3"/>
  <c r="BE169" i="3"/>
  <c r="BE174" i="3"/>
  <c r="BE194" i="3"/>
  <c r="BE210" i="3"/>
  <c r="BE215" i="3"/>
  <c r="BE221" i="3"/>
  <c r="BE393" i="3"/>
  <c r="BE539" i="3"/>
  <c r="BE545" i="3"/>
  <c r="BE553" i="3"/>
  <c r="F86" i="2"/>
  <c r="BE136" i="2"/>
  <c r="BE165" i="2"/>
  <c r="BE176" i="2"/>
  <c r="BE210" i="2"/>
  <c r="BE215" i="2"/>
  <c r="BE254" i="2"/>
  <c r="E79" i="2"/>
  <c r="BE92" i="2"/>
  <c r="BE102" i="2"/>
  <c r="BE117" i="2"/>
  <c r="BE143" i="2"/>
  <c r="BE158" i="2"/>
  <c r="BE233" i="2"/>
  <c r="BE126" i="2"/>
  <c r="BE189" i="2"/>
  <c r="BE198" i="2"/>
  <c r="BE206" i="2"/>
  <c r="BE97" i="2"/>
  <c r="BE111" i="2"/>
  <c r="BE122" i="2"/>
  <c r="BE129" i="2"/>
  <c r="BE140" i="2"/>
  <c r="BE172" i="2"/>
  <c r="BE185" i="2"/>
  <c r="BE202" i="2"/>
  <c r="BE240" i="2"/>
  <c r="J52" i="2"/>
  <c r="BE107" i="2"/>
  <c r="BE133" i="2"/>
  <c r="BE147" i="2"/>
  <c r="BE180" i="2"/>
  <c r="BE269" i="2"/>
  <c r="BE284" i="2"/>
  <c r="F37" i="6"/>
  <c r="BB60" i="1" s="1"/>
  <c r="J36" i="7"/>
  <c r="AW62" i="1"/>
  <c r="J36" i="9"/>
  <c r="AW64" i="1"/>
  <c r="F38" i="4"/>
  <c r="BC58" i="1"/>
  <c r="F36" i="8"/>
  <c r="BA63" i="1"/>
  <c r="J34" i="17"/>
  <c r="AW74" i="1"/>
  <c r="F35" i="17"/>
  <c r="BB74" i="1"/>
  <c r="F36" i="19"/>
  <c r="BA77" i="1" s="1"/>
  <c r="J36" i="12"/>
  <c r="AW68" i="1" s="1"/>
  <c r="F39" i="3"/>
  <c r="BD57" i="1"/>
  <c r="F37" i="13"/>
  <c r="BB69" i="1" s="1"/>
  <c r="F36" i="14"/>
  <c r="BA70" i="1"/>
  <c r="F37" i="10"/>
  <c r="BB65" i="1"/>
  <c r="J34" i="2"/>
  <c r="AW55" i="1"/>
  <c r="F38" i="7"/>
  <c r="BC62" i="1"/>
  <c r="J36" i="6"/>
  <c r="AW60" i="1"/>
  <c r="F39" i="13"/>
  <c r="BD69" i="1"/>
  <c r="F37" i="7"/>
  <c r="BB62" i="1" s="1"/>
  <c r="F36" i="5"/>
  <c r="BA59" i="1"/>
  <c r="F36" i="6"/>
  <c r="BA60" i="1"/>
  <c r="F38" i="6"/>
  <c r="BC60" i="1"/>
  <c r="F37" i="11"/>
  <c r="BB67" i="1"/>
  <c r="F39" i="7"/>
  <c r="BD62" i="1"/>
  <c r="F38" i="12"/>
  <c r="BC68" i="1"/>
  <c r="J36" i="3"/>
  <c r="AW57" i="1"/>
  <c r="F39" i="14"/>
  <c r="BD70" i="1" s="1"/>
  <c r="F39" i="8"/>
  <c r="BD63" i="1" s="1"/>
  <c r="F38" i="10"/>
  <c r="BC65" i="1"/>
  <c r="F39" i="12"/>
  <c r="BD68" i="1"/>
  <c r="F37" i="18"/>
  <c r="BB76" i="1"/>
  <c r="AS54" i="1"/>
  <c r="J36" i="8"/>
  <c r="AW63" i="1"/>
  <c r="J36" i="19"/>
  <c r="AW77" i="1"/>
  <c r="F37" i="2"/>
  <c r="BD55" i="1"/>
  <c r="J36" i="18"/>
  <c r="AW76" i="1"/>
  <c r="F37" i="16"/>
  <c r="BB73" i="1"/>
  <c r="F36" i="16"/>
  <c r="BA73" i="1" s="1"/>
  <c r="F38" i="11"/>
  <c r="BC67" i="1"/>
  <c r="J36" i="11"/>
  <c r="AW67" i="1"/>
  <c r="J36" i="15"/>
  <c r="AW72" i="1"/>
  <c r="F34" i="17"/>
  <c r="BA74" i="1"/>
  <c r="F39" i="18"/>
  <c r="BD76" i="1"/>
  <c r="F36" i="9"/>
  <c r="BA64" i="1"/>
  <c r="F37" i="9"/>
  <c r="BB64" i="1"/>
  <c r="F38" i="14"/>
  <c r="BC70" i="1"/>
  <c r="J36" i="5"/>
  <c r="AW59" i="1" s="1"/>
  <c r="F38" i="9"/>
  <c r="BC64" i="1" s="1"/>
  <c r="F39" i="10"/>
  <c r="BD65" i="1"/>
  <c r="F37" i="14"/>
  <c r="BB70" i="1"/>
  <c r="F38" i="5"/>
  <c r="BC59" i="1"/>
  <c r="F38" i="3"/>
  <c r="BC57" i="1"/>
  <c r="F38" i="8"/>
  <c r="BC63" i="1"/>
  <c r="F36" i="7"/>
  <c r="BA62" i="1"/>
  <c r="F38" i="15"/>
  <c r="BC72" i="1"/>
  <c r="F37" i="12"/>
  <c r="BB68" i="1"/>
  <c r="F36" i="17"/>
  <c r="BC74" i="1" s="1"/>
  <c r="F37" i="17"/>
  <c r="BD74" i="1" s="1"/>
  <c r="F39" i="19"/>
  <c r="BD77" i="1"/>
  <c r="F39" i="6"/>
  <c r="BD60" i="1"/>
  <c r="F38" i="18"/>
  <c r="BC76" i="1"/>
  <c r="F37" i="8"/>
  <c r="BB63" i="1"/>
  <c r="F38" i="19"/>
  <c r="BC77" i="1"/>
  <c r="J36" i="13"/>
  <c r="AW69" i="1"/>
  <c r="J36" i="10"/>
  <c r="AW65" i="1"/>
  <c r="F36" i="4"/>
  <c r="BA58" i="1"/>
  <c r="J36" i="16"/>
  <c r="AW73" i="1" s="1"/>
  <c r="F36" i="3"/>
  <c r="BA57" i="1" s="1"/>
  <c r="F36" i="10"/>
  <c r="BA65" i="1"/>
  <c r="F36" i="12"/>
  <c r="BA68" i="1"/>
  <c r="F39" i="15"/>
  <c r="BD72" i="1"/>
  <c r="F39" i="9"/>
  <c r="BD64" i="1"/>
  <c r="F37" i="3"/>
  <c r="BB57" i="1"/>
  <c r="J36" i="4"/>
  <c r="AW58" i="1"/>
  <c r="F38" i="16"/>
  <c r="BC73" i="1"/>
  <c r="F39" i="5"/>
  <c r="BD59" i="1"/>
  <c r="F36" i="2"/>
  <c r="BC55" i="1" s="1"/>
  <c r="F37" i="15"/>
  <c r="BB72" i="1" s="1"/>
  <c r="F36" i="13"/>
  <c r="BA69" i="1"/>
  <c r="F36" i="11"/>
  <c r="BA67" i="1"/>
  <c r="F35" i="2"/>
  <c r="BB55" i="1"/>
  <c r="F39" i="16"/>
  <c r="BD73" i="1"/>
  <c r="F38" i="13"/>
  <c r="BC69" i="1"/>
  <c r="F37" i="5"/>
  <c r="BB59" i="1"/>
  <c r="F34" i="2"/>
  <c r="BA55" i="1"/>
  <c r="F39" i="4"/>
  <c r="BD58" i="1"/>
  <c r="F36" i="15"/>
  <c r="BA72" i="1"/>
  <c r="J36" i="14"/>
  <c r="AW70" i="1" s="1"/>
  <c r="F37" i="4"/>
  <c r="BB58" i="1" s="1"/>
  <c r="F36" i="18"/>
  <c r="BA76" i="1"/>
  <c r="F37" i="19"/>
  <c r="BB77" i="1" s="1"/>
  <c r="P92" i="8" l="1"/>
  <c r="P91" i="8" s="1"/>
  <c r="AU63" i="1" s="1"/>
  <c r="J59" i="17"/>
  <c r="J30" i="17"/>
  <c r="J109" i="10"/>
  <c r="J67" i="10" s="1"/>
  <c r="T91" i="5"/>
  <c r="BK92" i="11"/>
  <c r="J92" i="11"/>
  <c r="J64" i="11"/>
  <c r="BK117" i="9"/>
  <c r="J117" i="9" s="1"/>
  <c r="J66" i="9" s="1"/>
  <c r="T92" i="3"/>
  <c r="T91" i="3"/>
  <c r="T92" i="8"/>
  <c r="T91" i="8"/>
  <c r="P92" i="7"/>
  <c r="P91" i="7" s="1"/>
  <c r="AU62" i="1" s="1"/>
  <c r="T90" i="2"/>
  <c r="T89" i="2"/>
  <c r="T92" i="12"/>
  <c r="T91" i="12"/>
  <c r="BK156" i="2"/>
  <c r="P117" i="5"/>
  <c r="P91" i="5"/>
  <c r="AU59" i="1" s="1"/>
  <c r="T92" i="7"/>
  <c r="T91" i="7"/>
  <c r="P90" i="2"/>
  <c r="P89" i="2" s="1"/>
  <c r="AU55" i="1" s="1"/>
  <c r="BK92" i="3"/>
  <c r="J92" i="3"/>
  <c r="J64" i="3"/>
  <c r="BK117" i="5"/>
  <c r="J117" i="5"/>
  <c r="J66" i="5"/>
  <c r="BK92" i="7"/>
  <c r="J92" i="7" s="1"/>
  <c r="J64" i="7" s="1"/>
  <c r="BK450" i="4"/>
  <c r="J450" i="4"/>
  <c r="J67" i="4"/>
  <c r="R90" i="2"/>
  <c r="R89" i="2"/>
  <c r="P89" i="10"/>
  <c r="AU65" i="1"/>
  <c r="BK90" i="13"/>
  <c r="J90" i="13"/>
  <c r="J64" i="13" s="1"/>
  <c r="T89" i="10"/>
  <c r="T89" i="16"/>
  <c r="P117" i="9"/>
  <c r="P91" i="9"/>
  <c r="AU64" i="1"/>
  <c r="P92" i="11"/>
  <c r="P91" i="11" s="1"/>
  <c r="AU67" i="1" s="1"/>
  <c r="R89" i="16"/>
  <c r="R92" i="3"/>
  <c r="R91" i="3" s="1"/>
  <c r="R92" i="7"/>
  <c r="R91" i="7"/>
  <c r="P92" i="3"/>
  <c r="P91" i="3"/>
  <c r="AU57" i="1" s="1"/>
  <c r="P92" i="12"/>
  <c r="P91" i="12"/>
  <c r="AU68" i="1"/>
  <c r="BK138" i="15"/>
  <c r="J138" i="15"/>
  <c r="J66" i="15" s="1"/>
  <c r="R117" i="9"/>
  <c r="R92" i="12"/>
  <c r="R91" i="12"/>
  <c r="R91" i="9"/>
  <c r="T92" i="4"/>
  <c r="T91" i="4"/>
  <c r="T92" i="11"/>
  <c r="T91" i="11"/>
  <c r="BK253" i="8"/>
  <c r="J253" i="8"/>
  <c r="J67" i="8"/>
  <c r="BK92" i="9"/>
  <c r="J92" i="9"/>
  <c r="J64" i="9" s="1"/>
  <c r="BK92" i="5"/>
  <c r="J92" i="5"/>
  <c r="J64" i="5"/>
  <c r="BK90" i="6"/>
  <c r="J90" i="6"/>
  <c r="J64" i="6" s="1"/>
  <c r="BK115" i="2"/>
  <c r="J115" i="2"/>
  <c r="J62" i="2"/>
  <c r="BK86" i="19"/>
  <c r="J86" i="19"/>
  <c r="J63" i="19"/>
  <c r="AG76" i="1"/>
  <c r="J63" i="18"/>
  <c r="AG74" i="1"/>
  <c r="J90" i="16"/>
  <c r="J64" i="16"/>
  <c r="BK91" i="15"/>
  <c r="J91" i="15"/>
  <c r="J63" i="15" s="1"/>
  <c r="AG70" i="1"/>
  <c r="J88" i="14"/>
  <c r="J64" i="14"/>
  <c r="J63" i="14"/>
  <c r="BK92" i="12"/>
  <c r="J92" i="12" s="1"/>
  <c r="J64" i="12" s="1"/>
  <c r="BK91" i="11"/>
  <c r="J91" i="11"/>
  <c r="J32" i="11" s="1"/>
  <c r="AG67" i="1" s="1"/>
  <c r="BK89" i="10"/>
  <c r="J89" i="10"/>
  <c r="J32" i="10" s="1"/>
  <c r="AG65" i="1" s="1"/>
  <c r="BK89" i="6"/>
  <c r="J89" i="6"/>
  <c r="J32" i="6" s="1"/>
  <c r="AG60" i="1" s="1"/>
  <c r="BC66" i="1"/>
  <c r="AY66" i="1" s="1"/>
  <c r="BD75" i="1"/>
  <c r="BA61" i="1"/>
  <c r="AW61" i="1" s="1"/>
  <c r="J35" i="12"/>
  <c r="AV68" i="1"/>
  <c r="AT68" i="1"/>
  <c r="J35" i="6"/>
  <c r="AV60" i="1"/>
  <c r="AT60" i="1" s="1"/>
  <c r="AU75" i="1"/>
  <c r="F35" i="18"/>
  <c r="AZ76" i="1"/>
  <c r="BC61" i="1"/>
  <c r="AY61" i="1"/>
  <c r="F35" i="6"/>
  <c r="AZ60" i="1"/>
  <c r="J35" i="14"/>
  <c r="AV70" i="1" s="1"/>
  <c r="AT70" i="1" s="1"/>
  <c r="AN70" i="1" s="1"/>
  <c r="BB66" i="1"/>
  <c r="AX66" i="1"/>
  <c r="F35" i="4"/>
  <c r="AZ58" i="1"/>
  <c r="F35" i="12"/>
  <c r="AZ68" i="1"/>
  <c r="F35" i="8"/>
  <c r="AZ63" i="1"/>
  <c r="J35" i="3"/>
  <c r="AV57" i="1"/>
  <c r="AT57" i="1"/>
  <c r="AU71" i="1"/>
  <c r="F35" i="19"/>
  <c r="AZ77" i="1"/>
  <c r="J35" i="16"/>
  <c r="AV73" i="1" s="1"/>
  <c r="AT73" i="1" s="1"/>
  <c r="BA75" i="1"/>
  <c r="AW75" i="1" s="1"/>
  <c r="J35" i="19"/>
  <c r="AV77" i="1" s="1"/>
  <c r="AT77" i="1" s="1"/>
  <c r="F35" i="5"/>
  <c r="AZ59" i="1" s="1"/>
  <c r="J35" i="4"/>
  <c r="AV58" i="1"/>
  <c r="AT58" i="1" s="1"/>
  <c r="BB71" i="1"/>
  <c r="AX71" i="1"/>
  <c r="F33" i="17"/>
  <c r="AZ74" i="1" s="1"/>
  <c r="F35" i="15"/>
  <c r="AZ72" i="1"/>
  <c r="J33" i="17"/>
  <c r="AV74" i="1"/>
  <c r="AT74" i="1" s="1"/>
  <c r="AN74" i="1" s="1"/>
  <c r="J35" i="15"/>
  <c r="AV72" i="1" s="1"/>
  <c r="AT72" i="1" s="1"/>
  <c r="F35" i="11"/>
  <c r="AZ67" i="1"/>
  <c r="F33" i="2"/>
  <c r="AZ55" i="1"/>
  <c r="BC75" i="1"/>
  <c r="AY75" i="1"/>
  <c r="BD56" i="1"/>
  <c r="BC71" i="1"/>
  <c r="AY71" i="1"/>
  <c r="BA56" i="1"/>
  <c r="AW56" i="1"/>
  <c r="F35" i="3"/>
  <c r="AZ57" i="1"/>
  <c r="F35" i="14"/>
  <c r="AZ70" i="1"/>
  <c r="F35" i="10"/>
  <c r="AZ65" i="1"/>
  <c r="BB75" i="1"/>
  <c r="AX75" i="1" s="1"/>
  <c r="BA66" i="1"/>
  <c r="AW66" i="1" s="1"/>
  <c r="F35" i="16"/>
  <c r="AZ73" i="1"/>
  <c r="J35" i="11"/>
  <c r="AV67" i="1" s="1"/>
  <c r="AT67" i="1" s="1"/>
  <c r="BC56" i="1"/>
  <c r="AY56" i="1"/>
  <c r="BD66" i="1"/>
  <c r="J35" i="5"/>
  <c r="AV59" i="1"/>
  <c r="AT59" i="1"/>
  <c r="BD61" i="1"/>
  <c r="J35" i="18"/>
  <c r="AV76" i="1"/>
  <c r="AT76" i="1" s="1"/>
  <c r="BB61" i="1"/>
  <c r="AX61" i="1" s="1"/>
  <c r="F35" i="13"/>
  <c r="AZ69" i="1" s="1"/>
  <c r="J35" i="7"/>
  <c r="AV62" i="1"/>
  <c r="AT62" i="1"/>
  <c r="BB56" i="1"/>
  <c r="AX56" i="1"/>
  <c r="J32" i="16"/>
  <c r="AG73" i="1"/>
  <c r="J35" i="13"/>
  <c r="AV69" i="1"/>
  <c r="AT69" i="1"/>
  <c r="BA71" i="1"/>
  <c r="AW71" i="1"/>
  <c r="BD71" i="1"/>
  <c r="J33" i="2"/>
  <c r="AV55" i="1" s="1"/>
  <c r="AT55" i="1" s="1"/>
  <c r="F35" i="7"/>
  <c r="AZ62" i="1" s="1"/>
  <c r="J35" i="8"/>
  <c r="AV63" i="1" s="1"/>
  <c r="AT63" i="1" s="1"/>
  <c r="J35" i="10"/>
  <c r="AV65" i="1"/>
  <c r="AT65" i="1" s="1"/>
  <c r="J35" i="9"/>
  <c r="AV64" i="1"/>
  <c r="AT64" i="1"/>
  <c r="F35" i="9"/>
  <c r="AZ64" i="1" s="1"/>
  <c r="AN76" i="1" l="1"/>
  <c r="BK90" i="2"/>
  <c r="BK89" i="2"/>
  <c r="J89" i="2"/>
  <c r="J59" i="2"/>
  <c r="BK91" i="5"/>
  <c r="J91" i="5"/>
  <c r="J63" i="5"/>
  <c r="BK91" i="3"/>
  <c r="J91" i="3" s="1"/>
  <c r="J63" i="3" s="1"/>
  <c r="BK91" i="7"/>
  <c r="J91" i="7"/>
  <c r="J32" i="7" s="1"/>
  <c r="AG62" i="1" s="1"/>
  <c r="J156" i="2"/>
  <c r="J65" i="2"/>
  <c r="BK92" i="4"/>
  <c r="BK91" i="4"/>
  <c r="J91" i="4"/>
  <c r="J63" i="4" s="1"/>
  <c r="BK91" i="9"/>
  <c r="J91" i="9" s="1"/>
  <c r="J63" i="9" s="1"/>
  <c r="BK92" i="8"/>
  <c r="J92" i="8"/>
  <c r="J64" i="8"/>
  <c r="BK89" i="13"/>
  <c r="J89" i="13"/>
  <c r="J63" i="13"/>
  <c r="J41" i="18"/>
  <c r="AN73" i="1"/>
  <c r="J39" i="17"/>
  <c r="J41" i="16"/>
  <c r="J41" i="14"/>
  <c r="BK91" i="12"/>
  <c r="J91" i="12"/>
  <c r="J63" i="12"/>
  <c r="AN67" i="1"/>
  <c r="J63" i="11"/>
  <c r="AN65" i="1"/>
  <c r="J63" i="10"/>
  <c r="J41" i="11"/>
  <c r="J41" i="10"/>
  <c r="AN60" i="1"/>
  <c r="J63" i="6"/>
  <c r="J41" i="6"/>
  <c r="AU56" i="1"/>
  <c r="AZ75" i="1"/>
  <c r="AV75" i="1" s="1"/>
  <c r="AT75" i="1" s="1"/>
  <c r="AU66" i="1"/>
  <c r="AU61" i="1"/>
  <c r="J32" i="19"/>
  <c r="AG77" i="1"/>
  <c r="AG75" i="1"/>
  <c r="AZ61" i="1"/>
  <c r="AV61" i="1"/>
  <c r="AT61" i="1"/>
  <c r="AZ71" i="1"/>
  <c r="AV71" i="1" s="1"/>
  <c r="AT71" i="1" s="1"/>
  <c r="BC54" i="1"/>
  <c r="AY54" i="1"/>
  <c r="AZ56" i="1"/>
  <c r="AV56" i="1"/>
  <c r="AT56" i="1"/>
  <c r="BD54" i="1"/>
  <c r="W33" i="1"/>
  <c r="BA54" i="1"/>
  <c r="AW54" i="1"/>
  <c r="AK30" i="1"/>
  <c r="J32" i="15"/>
  <c r="AG72" i="1"/>
  <c r="AG71" i="1"/>
  <c r="AZ66" i="1"/>
  <c r="AV66" i="1"/>
  <c r="AT66" i="1"/>
  <c r="BB54" i="1"/>
  <c r="W31" i="1"/>
  <c r="J41" i="19" l="1"/>
  <c r="J41" i="7"/>
  <c r="J63" i="7"/>
  <c r="BK91" i="8"/>
  <c r="J91" i="8" s="1"/>
  <c r="J32" i="8" s="1"/>
  <c r="AG63" i="1" s="1"/>
  <c r="AN63" i="1" s="1"/>
  <c r="J92" i="4"/>
  <c r="J64" i="4" s="1"/>
  <c r="J90" i="2"/>
  <c r="J60" i="2" s="1"/>
  <c r="J41" i="15"/>
  <c r="AN72" i="1"/>
  <c r="AN71" i="1"/>
  <c r="AN62" i="1"/>
  <c r="AN77" i="1"/>
  <c r="AN75" i="1"/>
  <c r="J32" i="4"/>
  <c r="AG58" i="1"/>
  <c r="W30" i="1"/>
  <c r="AU54" i="1"/>
  <c r="J30" i="2"/>
  <c r="AG55" i="1"/>
  <c r="J32" i="9"/>
  <c r="AG64" i="1"/>
  <c r="AN64" i="1"/>
  <c r="J32" i="3"/>
  <c r="AG57" i="1"/>
  <c r="AN57" i="1"/>
  <c r="J32" i="5"/>
  <c r="AG59" i="1" s="1"/>
  <c r="AN59" i="1" s="1"/>
  <c r="J32" i="13"/>
  <c r="AG69" i="1" s="1"/>
  <c r="AN69" i="1" s="1"/>
  <c r="J32" i="12"/>
  <c r="AG68" i="1"/>
  <c r="AZ54" i="1"/>
  <c r="AV54" i="1" s="1"/>
  <c r="AK29" i="1" s="1"/>
  <c r="AX54" i="1"/>
  <c r="W32" i="1"/>
  <c r="J41" i="4" l="1"/>
  <c r="J41" i="3"/>
  <c r="J63" i="8"/>
  <c r="J41" i="9"/>
  <c r="J41" i="13"/>
  <c r="J39" i="2"/>
  <c r="J41" i="5"/>
  <c r="J41" i="8"/>
  <c r="AN68" i="1"/>
  <c r="J41" i="12"/>
  <c r="AN58" i="1"/>
  <c r="AN55" i="1"/>
  <c r="AG56" i="1"/>
  <c r="AN56" i="1"/>
  <c r="AG61" i="1"/>
  <c r="AN61" i="1" s="1"/>
  <c r="W29" i="1"/>
  <c r="AG66" i="1"/>
  <c r="AT54" i="1"/>
  <c r="AN66" i="1" l="1"/>
  <c r="AG54" i="1"/>
  <c r="AK26" i="1"/>
  <c r="AK35" i="1"/>
  <c r="AN54" i="1" l="1"/>
</calcChain>
</file>

<file path=xl/sharedStrings.xml><?xml version="1.0" encoding="utf-8"?>
<sst xmlns="http://schemas.openxmlformats.org/spreadsheetml/2006/main" count="79832" uniqueCount="4023">
  <si>
    <t>Export Komplet</t>
  </si>
  <si>
    <t>VZ</t>
  </si>
  <si>
    <t>2.0</t>
  </si>
  <si>
    <t>ZAMOK</t>
  </si>
  <si>
    <t>False</t>
  </si>
  <si>
    <t>{220a305a-b77f-40e5-8e2e-c9d89265e4aa}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</si>
  <si>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</si>
  <si>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</si>
  <si>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</si>
  <si>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</si>
  <si>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</si>
  <si>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</si>
  <si>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</si>
  <si>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</si>
  <si>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Olomouc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</si>
  <si>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</si>
  <si>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</si>
  <si>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Nám. Národních hrdinů – Havlíčkova – koordinovaný tah SSZ (2025)</t>
  </si>
  <si>
    <t>KSO:</t>
  </si>
  <si>
    <t>822 22 72</t>
  </si>
  <si>
    <t>CC-CZ:</t>
  </si>
  <si>
    <t>21129</t>
  </si>
  <si>
    <t>Místo:</t>
  </si>
  <si>
    <t>Olomouc, třída Svobody</t>
  </si>
  <si>
    <t>Datum:</t>
  </si>
  <si>
    <t>15. 1. 2025</t>
  </si>
  <si>
    <t>CZ-CPV:</t>
  </si>
  <si>
    <t>45316212-4</t>
  </si>
  <si>
    <t>CZ-CPA:</t>
  </si>
  <si>
    <t>42.22.22</t>
  </si>
  <si>
    <t>Zadavatel:</t>
  </si>
  <si>
    <t>IČ:</t>
  </si>
  <si>
    <t>00299308</t>
  </si>
  <si>
    <t>Statutární město Olomouc</t>
  </si>
  <si>
    <t>DIČ:</t>
  </si>
  <si>
    <t>CZ00299308</t>
  </si>
  <si>
    <t>Účastník:</t>
  </si>
  <si>
    <t>Vyplň údaj</t>
  </si>
  <si>
    <t>Projektant:</t>
  </si>
  <si>
    <t>11941707</t>
  </si>
  <si>
    <t>PK SSZ Obrdlík, s.r.o.</t>
  </si>
  <si>
    <t>CZ11941707</t>
  </si>
  <si>
    <t>True</t>
  </si>
  <si>
    <t>Zpracovatel:</t>
  </si>
  <si>
    <t/>
  </si>
  <si>
    <t>Ing. Luděk Obrdlík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</si>
  <si>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</si>
  <si>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</si>
  <si>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</si>
  <si>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</si>
  <si>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</si>
  <si>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</si>
  <si>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</si>
  <si>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</si>
  <si>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</si>
  <si>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</si>
  <si>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</si>
  <si>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</si>
  <si>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</si>
  <si>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</si>
  <si>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</si>
  <si>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</si>
  <si>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</si>
  <si>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</si>
  <si>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</si>
  <si>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</si>
  <si>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</si>
  <si>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</si>
  <si>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</si>
  <si>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</si>
  <si>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</si>
  <si>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</si>
  <si>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</si>
  <si>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</si>
  <si>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</si>
  <si>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</si>
  <si>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</si>
  <si>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</si>
  <si>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</si>
  <si>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</si>
  <si>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</si>
  <si>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</si>
  <si>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</si>
  <si>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</si>
  <si>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</si>
  <si>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</si>
  <si>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</si>
  <si>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</si>
  <si>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Místní komunikace</t>
  </si>
  <si>
    <t>STA</t>
  </si>
  <si>
    <t>1</t>
  </si>
  <si>
    <t>{092eacaa-9b44-403f-89de-832769f60590}</t>
  </si>
  <si>
    <t>822 27 32</t>
  </si>
  <si>
    <t>2</t>
  </si>
  <si>
    <t>PS451</t>
  </si>
  <si>
    <t>SSZ nám. Národních hrdinů</t>
  </si>
  <si>
    <t>PRO</t>
  </si>
  <si>
    <t>{04492a23-4d58-4bbe-9694-a7111df0af13}</t>
  </si>
  <si>
    <t>PS451.1</t>
  </si>
  <si>
    <t>Soupis stavebních prací - obnova po výkopech</t>
  </si>
  <si>
    <t>Soupis</t>
  </si>
  <si>
    <t>{efc5be9b-34ec-499d-aac2-bbb572a69953}</t>
  </si>
  <si>
    <t>822 29</t>
  </si>
  <si>
    <t>PS451.2</t>
  </si>
  <si>
    <t>Soupis stavebních prací - obnova  stávajících ploch (předláždění)</t>
  </si>
  <si>
    <t>{086d1083-877d-4d7d-8096-315ae4ff719d}</t>
  </si>
  <si>
    <t>PS451.3</t>
  </si>
  <si>
    <t>Soupis dodávek a montážních prací</t>
  </si>
  <si>
    <t>{dad089a9-0046-466c-946d-2c75ca236a54}</t>
  </si>
  <si>
    <t>PS451.4</t>
  </si>
  <si>
    <t>C2X SSZ nám. Národních hrdinů - soupis dodávek a montážních prací</t>
  </si>
  <si>
    <t>{680d3736-545d-42ae-96fd-60053b057599}</t>
  </si>
  <si>
    <t>PS452</t>
  </si>
  <si>
    <t>SSZ třída Svobody x Havlíčkova</t>
  </si>
  <si>
    <t>{ebf3972e-bf98-43ae-84b3-36244e8b6dba}</t>
  </si>
  <si>
    <t>PS452.1</t>
  </si>
  <si>
    <t>{18e27e1f-b66a-43bb-bfea-fec9e2b6c37d}</t>
  </si>
  <si>
    <t>PS452.2</t>
  </si>
  <si>
    <t>{e0ef81be-3215-4a5d-83d4-0ef8bfa4a0f8}</t>
  </si>
  <si>
    <t>PS452.3</t>
  </si>
  <si>
    <t>{5b204a45-1652-4139-afef-982a591fd393}</t>
  </si>
  <si>
    <t>PS452.4</t>
  </si>
  <si>
    <t>C2X SSZ třída Svobody x Havlíčkova - soupis dodávek a montážních prací</t>
  </si>
  <si>
    <t>{318bb987-73ed-4172-b5cb-3c3f48211ae4}</t>
  </si>
  <si>
    <t>PS453</t>
  </si>
  <si>
    <t>Koordinační kabely na třídě Svobody</t>
  </si>
  <si>
    <t>{23911c9c-29ad-4fd5-94bd-a66008608088}</t>
  </si>
  <si>
    <t>PS453.1</t>
  </si>
  <si>
    <t>{456b1a0e-2aa3-4d54-9301-59234bf73165}</t>
  </si>
  <si>
    <t>PS453.2</t>
  </si>
  <si>
    <t>{9a3b4cf1-2e06-40b7-9524-fb8d941447e8}</t>
  </si>
  <si>
    <t>PS453.3</t>
  </si>
  <si>
    <t>{64348f2f-cad2-4884-b677-ed4b07031b8f}</t>
  </si>
  <si>
    <t>PS453.4</t>
  </si>
  <si>
    <t>Soupis dodávek a montážních prací - pokládka záložní HDPE trubky</t>
  </si>
  <si>
    <t>{dd1dc640-48fb-4eb4-8697-8e04a4079add}</t>
  </si>
  <si>
    <t>PS461</t>
  </si>
  <si>
    <t>Kamerový systém</t>
  </si>
  <si>
    <t>{99da6e88-b1d8-47dd-8826-b20b87c54540}</t>
  </si>
  <si>
    <t>PS461.1</t>
  </si>
  <si>
    <t>Dohledové kamery a kabelové rozvody na křižovatkách</t>
  </si>
  <si>
    <t>{ce6db873-d1fd-4791-b488-d718f625b4c2}</t>
  </si>
  <si>
    <t>PS461.2</t>
  </si>
  <si>
    <t>Hlavní trasa optické sítě</t>
  </si>
  <si>
    <t>{88969577-dabb-448b-8cff-da406b50c286}</t>
  </si>
  <si>
    <t>PP</t>
  </si>
  <si>
    <t>Publicita projektu</t>
  </si>
  <si>
    <t>{ba93df1d-3ddc-45d0-89e1-eee3b863bcf9}</t>
  </si>
  <si>
    <t>VON</t>
  </si>
  <si>
    <t>Vedlejší a ostatní rozpočtové náklady</t>
  </si>
  <si>
    <t>{3d295ed4-bfb1-4dd4-ab08-6e55ce04827d}</t>
  </si>
  <si>
    <t>VON.1</t>
  </si>
  <si>
    <t>Ostatní náklady</t>
  </si>
  <si>
    <t>{be3b65cb-5879-4a3e-9bfe-df1ceec2e53d}</t>
  </si>
  <si>
    <t>VON.2</t>
  </si>
  <si>
    <t>Vedlejší rozpočtové náklady</t>
  </si>
  <si>
    <t>{c4107d4f-3cce-482e-88e5-9394a8f75218}</t>
  </si>
  <si>
    <t>KRYCÍ LIST SOUPISU PRACÍ</t>
  </si>
  <si>
    <t>Objekt:</t>
  </si>
  <si>
    <t>SO101 - Místní komunikace</t>
  </si>
  <si>
    <t>21121</t>
  </si>
  <si>
    <t>42.11.10</t>
  </si>
  <si>
    <t>Ing. Petr Doležel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</si>
  <si>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</si>
  <si>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</si>
  <si>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</si>
  <si>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</si>
  <si>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</si>
  <si>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Zemní práce</t>
  </si>
  <si>
    <t xml:space="preserve">    5 - Komunikace pozemní</t>
  </si>
  <si>
    <t xml:space="preserve">      57 -  Kryty pozemních komunikací letišť a ploch z kameniva nebo živičné</t>
  </si>
  <si>
    <t xml:space="preserve">      59 - Kryty pozemních komunikací, letišť a ploch dlážděné</t>
  </si>
  <si>
    <t xml:space="preserve">    9 - Ostatní konstrukce a práce, bourání</t>
  </si>
  <si>
    <t xml:space="preserve">      91 -  Doplňující konstrukce a práce pozemních komunikací, letišť a ploch</t>
  </si>
  <si>
    <t xml:space="preserve">      96 - Bourání konstrukcí</t>
  </si>
  <si>
    <t xml:space="preserve">      997 - Doprava suti a vybouraných hmot</t>
  </si>
  <si>
    <t xml:space="preserve">  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</si>
  <si>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</si>
  <si>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</si>
  <si>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</si>
  <si>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</si>
  <si>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</si>
  <si>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</si>
  <si>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</si>
  <si>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</si>
  <si>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</si>
  <si>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</si>
  <si>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</si>
  <si>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</si>
  <si>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</si>
  <si>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</si>
  <si>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</si>
  <si>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</si>
  <si>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</si>
  <si>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</si>
  <si>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122151104</t>
  </si>
  <si>
    <t>Odkopávky a prokopávky nezapažené strojně v hornině třídy těžitelnosti I skupiny 1 a 2 přes 100 do 500 m3</t>
  </si>
  <si>
    <t>m3</t>
  </si>
  <si>
    <t>CS ÚRS 2025 01</t>
  </si>
  <si>
    <t>4</t>
  </si>
  <si>
    <t>Online PSC</t>
  </si>
  <si>
    <t>https://podminky.urs.cz/item/CS_URS_2025_01/122151104</t>
  </si>
  <si>
    <t>VV</t>
  </si>
  <si>
    <t>položka výkazu výměr 1</t>
  </si>
  <si>
    <t>222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</si>
  <si>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</si>
  <si>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</si>
  <si>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</si>
  <si>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https://podminky.urs.cz/item/CS_URS_2025_01/162351104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</si>
  <si>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</si>
  <si>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</si>
  <si>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</si>
  <si>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</t>
  </si>
  <si>
    <t>https://podminky.urs.cz/item/CS_URS_2025_01/162751119</t>
  </si>
  <si>
    <t>16 km</t>
  </si>
  <si>
    <t>222*15</t>
  </si>
  <si>
    <t>171201231</t>
  </si>
  <si>
    <t>Poplatek za uložení stavebního odpadu na recyklační skládce (skládkovné) zeminy a kamení zatříděného do Katalogu odpadů pod kódem 17 05 04</t>
  </si>
  <si>
    <t>t</t>
  </si>
  <si>
    <t>8</t>
  </si>
  <si>
    <t>https://podminky.urs.cz/item/CS_URS_2025_01/171201231</t>
  </si>
  <si>
    <t>222*1,8</t>
  </si>
  <si>
    <t>5</t>
  </si>
  <si>
    <t>181951112</t>
  </si>
  <si>
    <t>Úprava pláně vyrovnáním výškových rozdílů strojně v hornině třídy těžitelnosti I, skupiny 1 až 3 se zhutněním</t>
  </si>
  <si>
    <t>m2</t>
  </si>
  <si>
    <t>10</t>
  </si>
  <si>
    <t>https://podminky.urs.cz/item/CS_URS_2025_01/181951112</t>
  </si>
  <si>
    <t>položka výkazu výměr 10</t>
  </si>
  <si>
    <t>740</t>
  </si>
  <si>
    <t>Komunikace pozemní</t>
  </si>
  <si>
    <t>57</t>
  </si>
  <si>
    <t xml:space="preserve"> Kryty pozemních komunikací letišť a ploch z kameniva nebo živičné</t>
  </si>
  <si>
    <t>564871116</t>
  </si>
  <si>
    <t>Podklad ze štěrkodrti ŠD s rozprostřením a zhutněním plochy přes 100 m2, po zhutnění tl. 300 mm</t>
  </si>
  <si>
    <t>https://podminky.urs.cz/item/CS_URS_2025_01/564871116</t>
  </si>
  <si>
    <t>59</t>
  </si>
  <si>
    <t>Kryty pozemních komunikací, letišť a ploch dlážděné</t>
  </si>
  <si>
    <t>7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</si>
  <si>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</si>
  <si>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</si>
  <si>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14</t>
  </si>
  <si>
    <t>https://podminky.urs.cz/item/CS_URS_2025_01/591411111</t>
  </si>
  <si>
    <t>položka výkazu výměr 9</t>
  </si>
  <si>
    <t>93</t>
  </si>
  <si>
    <t>M</t>
  </si>
  <si>
    <t>58381005</t>
  </si>
  <si>
    <t>kostka štípaná dlažební mozaika žula 4/6 šedá</t>
  </si>
  <si>
    <t>-207186241</t>
  </si>
  <si>
    <t>93*1,01</t>
  </si>
  <si>
    <t>9</t>
  </si>
  <si>
    <t>596811222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</si>
  <si>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100 do 300 m2</t>
  </si>
  <si>
    <t>18</t>
  </si>
  <si>
    <t>https://podminky.urs.cz/item/CS_URS_2025_01/596811222</t>
  </si>
  <si>
    <t>položka výkazu výměr 7</t>
  </si>
  <si>
    <t>255</t>
  </si>
  <si>
    <t>58381154-R</t>
  </si>
  <si>
    <t>deska dlažební tryskaná žula 300x400mm tl 60mm</t>
  </si>
  <si>
    <t>R-položka</t>
  </si>
  <si>
    <t>534583214</t>
  </si>
  <si>
    <t>položka výkazu výměr 8</t>
  </si>
  <si>
    <t>255*1,01</t>
  </si>
  <si>
    <t>11</t>
  </si>
  <si>
    <t>596811223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</si>
  <si>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300 m2</t>
  </si>
  <si>
    <t>22</t>
  </si>
  <si>
    <t>https://podminky.urs.cz/item/CS_URS_2025_01/596811223</t>
  </si>
  <si>
    <t>392</t>
  </si>
  <si>
    <t>59245620-R</t>
  </si>
  <si>
    <t>dlažba desková betonová 400x400x60 mm přírodní</t>
  </si>
  <si>
    <t>1061869001</t>
  </si>
  <si>
    <t>392*1,01</t>
  </si>
  <si>
    <t>13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</si>
  <si>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</si>
  <si>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</si>
  <si>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26</t>
  </si>
  <si>
    <t>https://podminky.urs.cz/item/CS_URS_2025_01/596211120</t>
  </si>
  <si>
    <t>položka výkazu výměr 16</t>
  </si>
  <si>
    <t>17</t>
  </si>
  <si>
    <t>771591184</t>
  </si>
  <si>
    <t>Podlahy - dokončovací práce pracnější řezání dlaždic keramických rovné</t>
  </si>
  <si>
    <t>m</t>
  </si>
  <si>
    <t>28</t>
  </si>
  <si>
    <t>https://podminky.urs.cz/item/CS_URS_2025_01/771591184</t>
  </si>
  <si>
    <t>předpoklad</t>
  </si>
  <si>
    <t>150</t>
  </si>
  <si>
    <t>120</t>
  </si>
  <si>
    <t>Ostatní konstrukce a práce, bourání</t>
  </si>
  <si>
    <t>91</t>
  </si>
  <si>
    <t xml:space="preserve"> Doplňující konstrukce a práce pozemních komunikací, letišť a ploch</t>
  </si>
  <si>
    <t>15</t>
  </si>
  <si>
    <t>915231112</t>
  </si>
  <si>
    <t>Vodorovné dopravní značení stříkaným plastem přechody pro chodce, šipky, symboly nápisy bílé retroreflexní</t>
  </si>
  <si>
    <t>32</t>
  </si>
  <si>
    <t>https://podminky.urs.cz/item/CS_URS_2025_01/915231112</t>
  </si>
  <si>
    <t>položka výkazu výměr 12</t>
  </si>
  <si>
    <t>94,5</t>
  </si>
  <si>
    <t>položka výkazu výměr 13</t>
  </si>
  <si>
    <t>6*2</t>
  </si>
  <si>
    <t>16</t>
  </si>
  <si>
    <t>915621111</t>
  </si>
  <si>
    <t>Předznačení pro vodorovné značení stříkané barvou nebo prováděné z nátěrových hmot plošné šipky, symboly, nápisy</t>
  </si>
  <si>
    <t>34</t>
  </si>
  <si>
    <t>https://podminky.urs.cz/item/CS_URS_2025_01/915621111</t>
  </si>
  <si>
    <t>915321115</t>
  </si>
  <si>
    <t>Vodorovné značení předformovaným termoplastem vodící pás pro slabozraké z 6 proužků</t>
  </si>
  <si>
    <t>36</t>
  </si>
  <si>
    <t>https://podminky.urs.cz/item/CS_URS_2025_01/915321115</t>
  </si>
  <si>
    <t>položka výkazu výměr 11</t>
  </si>
  <si>
    <t>54</t>
  </si>
  <si>
    <t>915611111</t>
  </si>
  <si>
    <t>Předznačení pro vodorovné značení stříkané barvou nebo prováděné z nátěrových hmot liniové dělicí čáry, vodicí proužky</t>
  </si>
  <si>
    <t>38</t>
  </si>
  <si>
    <t>https://podminky.urs.cz/item/CS_URS_2025_01/915611111</t>
  </si>
  <si>
    <t>19</t>
  </si>
  <si>
    <t>966007113</t>
  </si>
  <si>
    <t>Odstranění vodorovného dopravního značení frézováním značeného barvou plošného</t>
  </si>
  <si>
    <t>40</t>
  </si>
  <si>
    <t>https://podminky.urs.cz/item/CS_URS_2025_01/966007113</t>
  </si>
  <si>
    <t>položka výkazu výměr 14</t>
  </si>
  <si>
    <t>258</t>
  </si>
  <si>
    <t>96</t>
  </si>
  <si>
    <t>Bourání konstrukcí</t>
  </si>
  <si>
    <t>20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</si>
  <si>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</si>
  <si>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</si>
  <si>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42</t>
  </si>
  <si>
    <t>https://podminky.urs.cz/item/CS_URS_2025_01/113106121</t>
  </si>
  <si>
    <t>položka výkazu výměr 3</t>
  </si>
  <si>
    <t>373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</si>
  <si>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</si>
  <si>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</si>
  <si>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44</t>
  </si>
  <si>
    <t>https://podminky.urs.cz/item/CS_URS_2025_01/113106171</t>
  </si>
  <si>
    <t>položka  výkazu výměr 4</t>
  </si>
  <si>
    <t>39</t>
  </si>
  <si>
    <t>položka výkazu výměr 5</t>
  </si>
  <si>
    <t>položka výkazu výměr 15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</si>
  <si>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</si>
  <si>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</si>
  <si>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46</t>
  </si>
  <si>
    <t>https://podminky.urs.cz/item/CS_URS_2025_01/113106571</t>
  </si>
  <si>
    <t>položka výkazu výměr 6</t>
  </si>
  <si>
    <t>308</t>
  </si>
  <si>
    <t>23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</si>
  <si>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</si>
  <si>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</si>
  <si>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48</t>
  </si>
  <si>
    <t>https://podminky.urs.cz/item/CS_URS_2025_01/979054451</t>
  </si>
  <si>
    <t>24</t>
  </si>
  <si>
    <t>113202111</t>
  </si>
  <si>
    <t>Vytrhání obrub s vybouráním lože, s přemístěním hmot na skládku na vzdálenost do 3 m nebo s naložením na dopravní prostředek z krajníků nebo obrubníků stojatých</t>
  </si>
  <si>
    <t>50</t>
  </si>
  <si>
    <t>https://podminky.urs.cz/item/CS_URS_2025_01/113202111</t>
  </si>
  <si>
    <t>položka výkazu výměr 2</t>
  </si>
  <si>
    <t>63</t>
  </si>
  <si>
    <t>25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</si>
  <si>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</si>
  <si>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</si>
  <si>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52</t>
  </si>
  <si>
    <t>https://podminky.urs.cz/item/CS_URS_2025_01/113107330</t>
  </si>
  <si>
    <t>položka  výkazu výměr 2</t>
  </si>
  <si>
    <t>63*0,3</t>
  </si>
  <si>
    <t>997</t>
  </si>
  <si>
    <t>Doprava suti a vybouraných hmot</t>
  </si>
  <si>
    <t>997221611</t>
  </si>
  <si>
    <t>Nakládání na dopravní prostředky pro vodorovnou dopravu suti</t>
  </si>
  <si>
    <t>-118982461</t>
  </si>
  <si>
    <t>https://podminky.urs.cz/item/CS_URS_2025_01/997221611</t>
  </si>
  <si>
    <t>63*0,25*0,240</t>
  </si>
  <si>
    <t>63*0,205</t>
  </si>
  <si>
    <t>373*0,255</t>
  </si>
  <si>
    <t>položka výkazu výměr 4</t>
  </si>
  <si>
    <t>39*0,295</t>
  </si>
  <si>
    <t>18*0,295</t>
  </si>
  <si>
    <t>"položka  výkazu výměr 6</t>
  </si>
  <si>
    <t>308*0,295</t>
  </si>
  <si>
    <t>17*0,295</t>
  </si>
  <si>
    <t>27</t>
  </si>
  <si>
    <t>997221151</t>
  </si>
  <si>
    <t>Vodorovná doprava suti stavebním kolečkem s naložením a se složením z kusových materiálů, na vzdálenost do 50 m</t>
  </si>
  <si>
    <t>252545404</t>
  </si>
  <si>
    <t>https://podminky.urs.cz/item/CS_URS_2025_01/997221151</t>
  </si>
  <si>
    <t>997221561</t>
  </si>
  <si>
    <t>Vodorovná doprava suti bez naložení, ale se složením a s hrubým urovnáním z kusových materiálů, na vzdálenost do 1 km</t>
  </si>
  <si>
    <t>1901472037</t>
  </si>
  <si>
    <t>https://podminky.urs.cz/item/CS_URS_2025_01/997221561</t>
  </si>
  <si>
    <t>63*0,255</t>
  </si>
  <si>
    <t>29</t>
  </si>
  <si>
    <t>997221569</t>
  </si>
  <si>
    <t>Vodorovná doprava suti bez naložení, ale se složením a s hrubým urovnáním Příplatek k ceně za každý další započatý 1 km přes 1 km</t>
  </si>
  <si>
    <t>1488561484</t>
  </si>
  <si>
    <t>https://podminky.urs.cz/item/CS_URS_2025_01/997221569</t>
  </si>
  <si>
    <t>skládka 7 km</t>
  </si>
  <si>
    <t>"položka  výkazu výměr 2</t>
  </si>
  <si>
    <t>63*0,25*0,240*6</t>
  </si>
  <si>
    <t>63*0,255*6</t>
  </si>
  <si>
    <t>373*0,255*6</t>
  </si>
  <si>
    <t>39*0,295*6</t>
  </si>
  <si>
    <t>18*0,295*6</t>
  </si>
  <si>
    <t>308*0,295*6</t>
  </si>
  <si>
    <t>30</t>
  </si>
  <si>
    <t>997221861</t>
  </si>
  <si>
    <t>Poplatek za uložení stavebního odpadu na recyklační skládce (skládkovné) z prostého betonu zatříděného do Katalogu odpadů pod kódem 17 01 01</t>
  </si>
  <si>
    <t>-1756601939</t>
  </si>
  <si>
    <t>https://podminky.urs.cz/item/CS_URS_2025_01/997221861</t>
  </si>
  <si>
    <t>998</t>
  </si>
  <si>
    <t>Přesun hmot</t>
  </si>
  <si>
    <t>31</t>
  </si>
  <si>
    <t>998223011</t>
  </si>
  <si>
    <t>Přesun hmot pro pozemní komunikace s krytem dlážděným dopravní vzdálenost do 200 m jakékoliv délky objektu</t>
  </si>
  <si>
    <t>362235319</t>
  </si>
  <si>
    <t>https://podminky.urs.cz/item/CS_URS_2025_01/998223011</t>
  </si>
  <si>
    <t>PS451 - SSZ nám. Národních hrdinů</t>
  </si>
  <si>
    <t>Soupis:</t>
  </si>
  <si>
    <t>PS451.1 - Soupis stavebních prací - obnova po výkopech</t>
  </si>
  <si>
    <t>HSV - Práce a dodávky HSV</t>
  </si>
  <si>
    <t xml:space="preserve">    5 - Komunikace</t>
  </si>
  <si>
    <t xml:space="preserve">    997 - Přesun sutě</t>
  </si>
  <si>
    <t xml:space="preserve">    998 - Přesun hmot</t>
  </si>
  <si>
    <t>Práce a dodávky HSV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</si>
  <si>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</si>
  <si>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</si>
  <si>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2095242366</t>
  </si>
  <si>
    <t>https://podminky.urs.cz/item/CS_URS_2025_01/113106021</t>
  </si>
  <si>
    <t>PS451 - v.č. 02 - Situace SSZ</t>
  </si>
  <si>
    <t>- rozebrání povrchu chodníku z betonové dlažby 30x30x5 - odměřeno v AutoCadu:</t>
  </si>
  <si>
    <t>127,445</t>
  </si>
  <si>
    <t>- rozebrání povrchu chodníku z betonové dlažby 40x40x6 - odměřeno v AutoCadu:</t>
  </si>
  <si>
    <t>190,136</t>
  </si>
  <si>
    <t>113106022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</si>
  <si>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</t>
  </si>
  <si>
    <t>-641437327</t>
  </si>
  <si>
    <t>https://podminky.urs.cz/item/CS_URS_2025_01/113106022</t>
  </si>
  <si>
    <t>- rozebrání povrchu chodníku z žulové dlažby 30/40/6 mm - odměřeno v AutoCadu:</t>
  </si>
  <si>
    <t>15,942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</si>
  <si>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</si>
  <si>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</si>
  <si>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-1237013437</t>
  </si>
  <si>
    <t>https://podminky.urs.cz/item/CS_URS_2025_01/113106023</t>
  </si>
  <si>
    <t>- rozebrání povrchu chodníku z přírodní reliéfní zámkové dlažby - odměřeno v AutoCadu</t>
  </si>
  <si>
    <t>13,928</t>
  </si>
  <si>
    <t>- rozebrání povrchu chodníku z šedé zámkové dlažby (dekor) - odměřeno v AutoCadu:</t>
  </si>
  <si>
    <t>8,248</t>
  </si>
  <si>
    <t>113106051</t>
  </si>
  <si>
    <t>Rozebrání dlažeb a dílců při překopech inženýrských sítí s přemístěním hmot na skládku na vzdálenost do 3 m nebo s naložením na dopravní prostředek ručně vozovek a ploch, s jakoukoliv výplní spár z velkých kostek s ložem z kameniva těženého</t>
  </si>
  <si>
    <t>-970947353</t>
  </si>
  <si>
    <t>https://podminky.urs.cz/item/CS_URS_2025_01/113106051</t>
  </si>
  <si>
    <t>- rozebrání povrchu vjezdu z žulové kostky 10x10x8 - odměřeno v AutoCadu</t>
  </si>
  <si>
    <t>5,360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</si>
  <si>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</si>
  <si>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</si>
  <si>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-1173754858</t>
  </si>
  <si>
    <t>https://podminky.urs.cz/item/CS_URS_2025_01/113106061</t>
  </si>
  <si>
    <t>PS451 - v.č. 01 - Technická zpráva</t>
  </si>
  <si>
    <t>- rozebrání varovných a signálních pásů a plochy na tramvajovém ostrůvku z žulové kostky 5x5x5 - odměřeno v AutoCadu</t>
  </si>
  <si>
    <t>22,662</t>
  </si>
  <si>
    <t>114203201</t>
  </si>
  <si>
    <t>Očištění lomového kamene nebo betonových tvárnic získaných při rozebrání dlažeb, záhozů, rovnanin a soustřeďovacích staveb od hlíny nebo písku</t>
  </si>
  <si>
    <t>-1395035522</t>
  </si>
  <si>
    <t>https://podminky.urs.cz/item/CS_URS_2025_01/114203201</t>
  </si>
  <si>
    <t>- rozebrání povrchu chodníku z betonové dlažby 30x30x5 - odměřeno v AutoCadu</t>
  </si>
  <si>
    <t>127,445*0,05</t>
  </si>
  <si>
    <t>- rozebrání povrchu chodníku z betonové dlažby 40x40x6 - odměřeno v AutoCadu</t>
  </si>
  <si>
    <t>190,136*0,06</t>
  </si>
  <si>
    <t>- rozebrání povrchu chodníku z reliéfní zámkové dlažby - odměřeno v AutoCadu</t>
  </si>
  <si>
    <t>13,928*0,06</t>
  </si>
  <si>
    <t>- rozebrání povrchu chodníku ze zámkové dlažby - odměřeno v AutoCadu</t>
  </si>
  <si>
    <t>8,248*0,06</t>
  </si>
  <si>
    <t>- rozebrání povrchu chodníku z žulové dlažby 30x40x6 - odměřeno v AutoCadu</t>
  </si>
  <si>
    <t>15,942*0,06</t>
  </si>
  <si>
    <t>- rozebrání povrchů vjezdů z žulové kostky 10x10x8 - odměřeno v AutoCadu</t>
  </si>
  <si>
    <t>5,360*0,1</t>
  </si>
  <si>
    <t>- rozebrání povrchu chodníku z žulové kostky 5x5x5 - odměřeno v AutoCadu</t>
  </si>
  <si>
    <t>22,662*0,1</t>
  </si>
  <si>
    <t>121112003</t>
  </si>
  <si>
    <t>Sejmutí ornice ručně při souvislé ploše, tl. vrstvy do 200 mm</t>
  </si>
  <si>
    <t>250223170</t>
  </si>
  <si>
    <t>https://podminky.urs.cz/item/CS_URS_2025_01/121112003</t>
  </si>
  <si>
    <t>- sejmutí ornice před výkopem kabelové trasy - odměřeno v AutoCadu</t>
  </si>
  <si>
    <t>49,373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</si>
  <si>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</si>
  <si>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</si>
  <si>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-182243733</t>
  </si>
  <si>
    <t>https://podminky.urs.cz/item/CS_URS_2025_01/181111111</t>
  </si>
  <si>
    <t>- příprava plochy kabelové trasy pro osetí - odměřeno v AutoCadu</t>
  </si>
  <si>
    <t>181351103</t>
  </si>
  <si>
    <t>Rozprostření a urovnání ornice v rovině nebo ve svahu sklonu do 1:5 strojně při souvislé ploše přes 100 do 500 m2, tl. vrstvy do 200 mm</t>
  </si>
  <si>
    <t>460599584</t>
  </si>
  <si>
    <t>https://podminky.urs.cz/item/CS_URS_2025_01/181351103</t>
  </si>
  <si>
    <t>181411141</t>
  </si>
  <si>
    <t>Založení trávníku na půdě předem připravené plochy do 1000 m2 výsevem včetně utažení parterového v rovině nebo na svahu do 1:5</t>
  </si>
  <si>
    <t>-174449875</t>
  </si>
  <si>
    <t>https://podminky.urs.cz/item/CS_URS_2025_01/181411141</t>
  </si>
  <si>
    <t>- osetí plochy kabelové trasy - odměřeno v AutoCadu</t>
  </si>
  <si>
    <t>00572420</t>
  </si>
  <si>
    <t>osivo směs travní parková okrasná</t>
  </si>
  <si>
    <t>kg</t>
  </si>
  <si>
    <t>1541325054</t>
  </si>
  <si>
    <t>1 kg travního semene na 50 m2 plochy</t>
  </si>
  <si>
    <t>49,373/50</t>
  </si>
  <si>
    <t>183205111</t>
  </si>
  <si>
    <t>Založení záhonu pro výsadbu rostlin v rovině nebo na svahu do 1:5 v zemině skupiny 1 až 2</t>
  </si>
  <si>
    <t>528043327</t>
  </si>
  <si>
    <t>https://podminky.urs.cz/item/CS_URS_2025_01/183205111</t>
  </si>
  <si>
    <t>183403114</t>
  </si>
  <si>
    <t>Obdělání půdy kultivátorováním v rovině nebo na svahu do 1:5</t>
  </si>
  <si>
    <t>-710023240</t>
  </si>
  <si>
    <t>https://podminky.urs.cz/item/CS_URS_2025_01/183403114</t>
  </si>
  <si>
    <t>183403153</t>
  </si>
  <si>
    <t>Obdělání půdy hrabáním v rovině nebo na svahu do 1:5</t>
  </si>
  <si>
    <t>-1707379109</t>
  </si>
  <si>
    <t>https://podminky.urs.cz/item/CS_URS_2025_01/183403153</t>
  </si>
  <si>
    <t>183403161</t>
  </si>
  <si>
    <t>Obdělání půdy válením v rovině nebo na svahu do 1:5</t>
  </si>
  <si>
    <t>749963762</t>
  </si>
  <si>
    <t>https://podminky.urs.cz/item/CS_URS_2025_01/183403161</t>
  </si>
  <si>
    <t>184813511</t>
  </si>
  <si>
    <t>Chemické odplevelení půdy před založením kultury, trávníku nebo zpevněných ploch ručně o jakékoli výměře postřikem na široko v rovině nebo na svahu do 1:5</t>
  </si>
  <si>
    <t>594731909</t>
  </si>
  <si>
    <t>https://podminky.urs.cz/item/CS_URS_2025_01/184813511</t>
  </si>
  <si>
    <t>184813521</t>
  </si>
  <si>
    <t>Chemické odplevelení po založení kultury ručně postřikem na široko v rovině nebo na svahu do 1:5</t>
  </si>
  <si>
    <t>-34374242</t>
  </si>
  <si>
    <t>https://podminky.urs.cz/item/CS_URS_2025_01/184813521</t>
  </si>
  <si>
    <t>185803111</t>
  </si>
  <si>
    <t>Ošetření trávníku jednorázové v rovině nebo na svahu do 1:5</t>
  </si>
  <si>
    <t>565505084</t>
  </si>
  <si>
    <t>https://podminky.urs.cz/item/CS_URS_2025_01/185803111</t>
  </si>
  <si>
    <t>- ošetření oseté plochy kabelové trasy - odměřeno v AutoCadu</t>
  </si>
  <si>
    <t>185804311</t>
  </si>
  <si>
    <t>Zalití rostlin vodou plochy záhonů jednotlivě do 20 m2</t>
  </si>
  <si>
    <t>1730886249</t>
  </si>
  <si>
    <t>https://podminky.urs.cz/item/CS_URS_2025_01/185804311</t>
  </si>
  <si>
    <t>- zálivka osetého povrchu kabelové trasy - odměřeno v AutoCadu</t>
  </si>
  <si>
    <t>Zalévání trávníku vodou 8x po 10 l/m2</t>
  </si>
  <si>
    <t>(49,373)*0,001*8</t>
  </si>
  <si>
    <t>08211320</t>
  </si>
  <si>
    <t>voda pitná pro smluvní odběratele</t>
  </si>
  <si>
    <t>-249884228</t>
  </si>
  <si>
    <t>185851121</t>
  </si>
  <si>
    <t>Dovoz vody pro zálivku rostlin na vzdálenost do 1000 m</t>
  </si>
  <si>
    <t>514068951</t>
  </si>
  <si>
    <t>https://podminky.urs.cz/item/CS_URS_2025_01/185851121</t>
  </si>
  <si>
    <t>185851129</t>
  </si>
  <si>
    <t>Dovoz vody pro zálivku rostlin Příplatek k ceně za každých dalších i započatých 1000 m</t>
  </si>
  <si>
    <t>-1502331422</t>
  </si>
  <si>
    <t>https://podminky.urs.cz/item/CS_URS_2025_01/185851129</t>
  </si>
  <si>
    <t>Zalévání trávníku vodou 8x po 10 l/m2 - příplatek za dalších 4 km</t>
  </si>
  <si>
    <t>(49,373)*0,001*8*4</t>
  </si>
  <si>
    <t>-2137820302</t>
  </si>
  <si>
    <t>P</t>
  </si>
  <si>
    <t>Poznámka k položce:_x000D_
ODDÍL 1 - Zemní práce celkem_x000D_
ODDÍL 5 - Komunikace</t>
  </si>
  <si>
    <t>- zřízení varovných a signálních pásů a plochy na tramvajovém ostrůvku z žulové kostky 5x5x5 - odměřeno v AutoCadu:</t>
  </si>
  <si>
    <t>- zřízení povrchu chodníku z betonové dlažby 40x40x6 - odměřeno v AutoCadu:</t>
  </si>
  <si>
    <t>- zřízení povrchu chodníku z betonové dlažby 30x30x5 - odměřeno v AutoCadu:</t>
  </si>
  <si>
    <t>- zřízení povrchů vjezdů z žulové kostky 10x10x8 - odměřeno v AutoCadu</t>
  </si>
  <si>
    <t>- zřízení povrchu chodníku z žulové dlažby 30/40/6 mm - odměřeno v AutoCadu:</t>
  </si>
  <si>
    <t>- zřízení povrchu chodníku z přírodní reliéfní zámkové dlažby - odměřeno v AutoCadu</t>
  </si>
  <si>
    <t>- zřízení povrchu chodníku z šedé zámkové dlažby (dekor) - odměřeno v AutoCadu:</t>
  </si>
  <si>
    <t>122251103</t>
  </si>
  <si>
    <t>Odkopávky a prokopávky nezapažené strojně v hornině třídy těžitelnosti I skupiny 3 přes 50 do 100 m3</t>
  </si>
  <si>
    <t>5821201</t>
  </si>
  <si>
    <t>https://podminky.urs.cz/item/CS_URS_2025_01/122251103</t>
  </si>
  <si>
    <t>Poznámka k položce:_x000D_
(70,8+442,0)*0,25+73,5*0,30 = 150,25 m3_x000D_
odpočet (512,9*0,06+73,5*0,20) = -45,47 m3</t>
  </si>
  <si>
    <t>22,662*0,35</t>
  </si>
  <si>
    <t>190,136*0,34</t>
  </si>
  <si>
    <t>127,445*0,34</t>
  </si>
  <si>
    <t>5,360*0,35</t>
  </si>
  <si>
    <t>15,942*0,34</t>
  </si>
  <si>
    <t>13,928*0,34</t>
  </si>
  <si>
    <t>8,248*0,34</t>
  </si>
  <si>
    <t>129001101</t>
  </si>
  <si>
    <t>Příplatek k cenám vykopávek za ztížení vykopávky v blízkosti podzemního vedení nebo výbušnin v horninách jakékoliv třídy</t>
  </si>
  <si>
    <t>-108118895</t>
  </si>
  <si>
    <t>https://podminky.urs.cz/item/CS_URS_2025_01/129001101</t>
  </si>
  <si>
    <t>- příplatek za lepivost:</t>
  </si>
  <si>
    <t>130,745*0,1</t>
  </si>
  <si>
    <t>167111101</t>
  </si>
  <si>
    <t>Nakládání, skládání a překládání neulehlého výkopku nebo sypaniny ručně nakládání, z hornin třídy těžitelnosti I, skupiny 1 až 3</t>
  </si>
  <si>
    <t>64870778</t>
  </si>
  <si>
    <t>https://podminky.urs.cz/item/CS_URS_2025_01/167111101</t>
  </si>
  <si>
    <t>PS451 - v.č. 06 - Stožáry SSZ - umístění návěstidel</t>
  </si>
  <si>
    <t>- nakládání přebytečné zeminy po výkopu pro betonové základy výložníkových stožárů  č. 1, 2, 4, 7 a  9:</t>
  </si>
  <si>
    <t>(5*(1*1*1,7))</t>
  </si>
  <si>
    <t>- nakládání přebytečné zeminy po výkopu pro betonové základy chodeckých stožárů č. 5 a 6:</t>
  </si>
  <si>
    <t>(2*0,6^3)</t>
  </si>
  <si>
    <t>- nakládání přebytečné zeminy po výkopu pro betonový základ chodeckého stožár č. 3:</t>
  </si>
  <si>
    <t>(0,6*0,6*3,0)</t>
  </si>
  <si>
    <t>- nakládání přebytečné zeminy po výkopu pro betonový základ chodeckého stožár č. 10:</t>
  </si>
  <si>
    <t>(0,6*0,6*3,1)</t>
  </si>
  <si>
    <t>- nakládání přebytečné zeminy po výkopu pro betonový základ pilíře RE:</t>
  </si>
  <si>
    <t>(0,8*1,5*1)</t>
  </si>
  <si>
    <t>- nakládání přebytečné zeminy po výkopu pro betonový základ řadiče SSZ:</t>
  </si>
  <si>
    <t>(0,8*1,5*1,0)</t>
  </si>
  <si>
    <t>- nakládání přebytečné zeminy po výkopu rýhy 35 x 60:</t>
  </si>
  <si>
    <t>((10+17+11+8+28+16+14+28+18+14+8+29+14+25)*0,2*0,35)</t>
  </si>
  <si>
    <t>- nakládání přebytečné zeminy po výkopu rýhy 50 x 80:</t>
  </si>
  <si>
    <t>((31+5+9+15)*0,2*0,5)</t>
  </si>
  <si>
    <t>- nakládání přebytečné zeminy po výkopu rýhy 65 x 120:</t>
  </si>
  <si>
    <t>(4*0,3*0,65)</t>
  </si>
  <si>
    <t>- nakládání přebytečné suti z rozebraného povrchu chodníku z dlažby z kostek 5x5x5:</t>
  </si>
  <si>
    <t>22,662*0,05*0,1</t>
  </si>
  <si>
    <t>- nakládání přebytečné suti z rozebraného povrchu chodníku z žulové dlažby 10x10x8:</t>
  </si>
  <si>
    <t>5,360*0,08*0,05</t>
  </si>
  <si>
    <t>- nakládání přebytečné zeminy pro konstrukční vrstvy chodníků a sjezdu:</t>
  </si>
  <si>
    <t>383,721*0,3</t>
  </si>
  <si>
    <t>809304491</t>
  </si>
  <si>
    <t>- odvoz přebytečné zeminy po výkopu pro betonové základy výložníkových stožárů  č. 1, 2, 4, 7 a  9:</t>
  </si>
  <si>
    <t>- odvoz přebytečné zeminy po výkopu pro betonové základy chodeckých stožárů č. 5 a 6:</t>
  </si>
  <si>
    <t>- odvoz přebytečné zeminy po výkopu pro betonový základ chodeckého stožár č. 3:</t>
  </si>
  <si>
    <t>- odvoz přebytečné zeminy po výkopu pro betonový základ chodeckého stožár č. 10:</t>
  </si>
  <si>
    <t>- odvoz přebytečné zeminy po výkopu pro betonový základ pilíře RE:</t>
  </si>
  <si>
    <t>- odvoz přebytečné zeminy po výkopu pro betonový základ řadiče SSZ:</t>
  </si>
  <si>
    <t>- odvoz přebytečné zeminy po výkopu rýhy 35 x 60:</t>
  </si>
  <si>
    <t>- odvoz přebytečnépřebytečné zeminy po výkopu rýhy 50 x 80:</t>
  </si>
  <si>
    <t>- odvoz přebytečné zeminy po výkopu rýhy 65 x 120:</t>
  </si>
  <si>
    <t>- odvoz přebytečné suti z rozebraného povrchu chodníku z dlažby z kostek 5x5x5:</t>
  </si>
  <si>
    <t>- odvoz přebytečné suti z rozebraného povrchu chodníku z žulové dlažby 10x10x8:</t>
  </si>
  <si>
    <t>- odvoz přebytečné zeminy pro konstrukční vrstvy chodníků a sjezdu:</t>
  </si>
  <si>
    <t>-498473605</t>
  </si>
  <si>
    <t>- odvoz přebytečné zeminy po výkopu pro betonové základy výložníkových stožárů  č. 1, 2, 4, 7 a  9 - příplatek za dalších 19 km:</t>
  </si>
  <si>
    <t>(5*(1*1*1,7))*19</t>
  </si>
  <si>
    <t>- odvoz přebytečné zeminy po výkopu pro betonové základy chodeckých stožárů č. 5 a 6 - příplatek za dalších 19 km:</t>
  </si>
  <si>
    <t>(2*0,6^3)*19</t>
  </si>
  <si>
    <t>- odvoz přebytečné zeminy po výkopu pro betonový základ chodeckého stožár č. 3 - příplatek za dalších 19 km:</t>
  </si>
  <si>
    <t>(0,6*0,6*3,0)*19</t>
  </si>
  <si>
    <t>- odvoz přebytečné zeminy po výkopu pro betonový základ chodeckého stožár č. 10 - příplatek za dalších 19 km:</t>
  </si>
  <si>
    <t>(0,6*0,6*3,1)*19</t>
  </si>
  <si>
    <t>- odvoz přebytečné zeminy po výkopu pro betonový základ pilíře RE - příplatek za dalších 19 km:</t>
  </si>
  <si>
    <t>(0,8*1,5*1)*19</t>
  </si>
  <si>
    <t>- odvoz přebytečné zeminy po výkopu pro betonový základ řadiče SSZ - příplatek za dalších 19 km:</t>
  </si>
  <si>
    <t>(0,8*1,5*1,0)*19</t>
  </si>
  <si>
    <t>- odvoz přebytečné zeminy po výkopu rýhy 35 x 60 - příplatek za dalších 19 km:</t>
  </si>
  <si>
    <t>((10+17+11+8+28+16+14+28+18+14+8+29+14+25)*0,2*0,35)*19</t>
  </si>
  <si>
    <t>- odvoz přebytečnépřebytečné zeminy po výkopu rýhy 50 x 80 - příplatek za dalších 19 km:</t>
  </si>
  <si>
    <t>((31+5+9+15)*0,2*0,5)*19</t>
  </si>
  <si>
    <t>- odvoz přebytečné zeminy po výkopu rýhy 65 x 120 - příplatek za dalších 19 km:</t>
  </si>
  <si>
    <t>(4*0,3*0,65)*19</t>
  </si>
  <si>
    <t>- odvoz přebytečné suti z rozebraného povrchu chodníku z dlažby z kostek 5x5x5 - příplatek za dalších 19 km:</t>
  </si>
  <si>
    <t>22,662*0,05*0,1*19</t>
  </si>
  <si>
    <t>- odvoz přebytečné suti z rozebraného povrchu chodníku z žulové dlažby 10x10x8 - příplatek za dalších 19 km:</t>
  </si>
  <si>
    <t>5,360*0,08*0,05*19</t>
  </si>
  <si>
    <t>- odvoz přebytečné zeminy pro konstrukční vrstvy chodníků a sjezdu - příplatek za dalších 19 km:</t>
  </si>
  <si>
    <t>383,721*0,3*19</t>
  </si>
  <si>
    <t>171201201</t>
  </si>
  <si>
    <t>Uložení sypaniny na skládky nebo meziskládky bez hutnění s upravením uložené sypaniny do předepsaného tvaru</t>
  </si>
  <si>
    <t>-1280655283</t>
  </si>
  <si>
    <t>https://podminky.urs.cz/item/CS_URS_2025_01/171201201</t>
  </si>
  <si>
    <t>- uložení přebytečné zeminy po výkopu pro betonové základy výložníkových stožárů  č. 1, 2, 4, 7 a  9:</t>
  </si>
  <si>
    <t>- uložení přebytečné zeminy po výkopu pro betonové základy chodeckých stožárů č. 5 a 6:</t>
  </si>
  <si>
    <t>- uložení přebytečné zeminy po výkopu pro betonový základ chodeckého stožár č. 3:</t>
  </si>
  <si>
    <t>- uložení přebytečné zeminy po výkopu pro betonový základ chodeckého stožár č. 10:</t>
  </si>
  <si>
    <t>- uložení přebytečné zeminy po výkopu pro betonový základ pilíře RE:</t>
  </si>
  <si>
    <t>- uložení přebytečné zeminy po výkopu pro betonový základ řadiče SSZ:</t>
  </si>
  <si>
    <t>- uložení přebytečné zeminy po výkopu rýhy 35 x 60:</t>
  </si>
  <si>
    <t>- uložení přebytečnépřebytečné zeminy po výkopu rýhy 50 x 80:</t>
  </si>
  <si>
    <t>- uložení přebytečné zeminy po výkopu rýhy 65 x 120:</t>
  </si>
  <si>
    <t>- uložení přebytečné suti z rozebraného povrchu chodníku z dlažby z kostek 5x5x5:</t>
  </si>
  <si>
    <t>- uložení přebytečné suti z rozebraného povrchu chodníku z žulové dlažby 10x10x8:</t>
  </si>
  <si>
    <t>- uložení přebytečné zeminy pro konstrukční vrstvy chodníků a sjezdu:</t>
  </si>
  <si>
    <t>1676011016</t>
  </si>
  <si>
    <t>(5*(1*1*1,7))*1,8</t>
  </si>
  <si>
    <t>(2*0,6^3)*1,8</t>
  </si>
  <si>
    <t>(0,6*0,6*3,0)*1,8</t>
  </si>
  <si>
    <t>(0,6*0,6*3,1)*1,8</t>
  </si>
  <si>
    <t>(0,8*1,5*1)*1,8</t>
  </si>
  <si>
    <t>(0,8*1,5*1,0)*1,8</t>
  </si>
  <si>
    <t>((10+17+11+8+28+16+14+28+18+14+8+29+14+25)*0,2*0,35)*1,8</t>
  </si>
  <si>
    <t>((31+5+9+15)*0,2*0,5)*1,8</t>
  </si>
  <si>
    <t>(4*0,3*0,65)*1,8</t>
  </si>
  <si>
    <t>22,662*0,05*0,1*1,8</t>
  </si>
  <si>
    <t>5,360*0,08*0,05*1,8</t>
  </si>
  <si>
    <t>383,721*0,3*1,8</t>
  </si>
  <si>
    <t>Komunikace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</si>
  <si>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</si>
  <si>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</si>
  <si>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-1477268680</t>
  </si>
  <si>
    <t>https://podminky.urs.cz/item/CS_URS_2025_01/591211111</t>
  </si>
  <si>
    <t>- zřízení varovných a signálních pásů a plochy na tramvajovém ostrůvku z žulové kostky 5x5x5 s využitím 90 % stávajících kostek - odměřeno v AutoCadu:</t>
  </si>
  <si>
    <t>- povrch skladby 10</t>
  </si>
  <si>
    <t>58381007-R</t>
  </si>
  <si>
    <t>kostka štípaná dlažební žula drobná 5x5x5</t>
  </si>
  <si>
    <t>853959426</t>
  </si>
  <si>
    <t>22,662*0,1*1,02</t>
  </si>
  <si>
    <t>33</t>
  </si>
  <si>
    <t>1593632086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</si>
  <si>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</si>
  <si>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</si>
  <si>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-1192786603</t>
  </si>
  <si>
    <t>https://podminky.urs.cz/item/CS_URS_2025_01/596811220</t>
  </si>
  <si>
    <t>- povrch skladby 4</t>
  </si>
  <si>
    <t>- povrch skladby 9</t>
  </si>
  <si>
    <t>35</t>
  </si>
  <si>
    <t>2144582447</t>
  </si>
  <si>
    <t>- obnovení povrchu dlažby 40x40x6 s využitím 90 % stávající dlažby:</t>
  </si>
  <si>
    <t>190,136*0,1*1,01</t>
  </si>
  <si>
    <t>59248005</t>
  </si>
  <si>
    <t>dlažba chodníková betonová 300x300mm tl 50mm přírodní</t>
  </si>
  <si>
    <t>-987118052</t>
  </si>
  <si>
    <t>- obnovení povrchu dlažby 30x30x5 s využitím 80 % stávající dlažby:</t>
  </si>
  <si>
    <t>127,445*0,2*1,01</t>
  </si>
  <si>
    <t>37</t>
  </si>
  <si>
    <t>853236947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</si>
  <si>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</si>
  <si>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</si>
  <si>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11396454</t>
  </si>
  <si>
    <t>https://podminky.urs.cz/item/CS_URS_2025_01/591111111</t>
  </si>
  <si>
    <t>- zřízení povrchů sjezdu z žulové kostky 10x10x8 s využitím 95 % stávajících kostek - odměřeno v AutoCadu:</t>
  </si>
  <si>
    <t>- povrch skladby 6</t>
  </si>
  <si>
    <t>58381014</t>
  </si>
  <si>
    <t>kostka řezanoštípaná dlažební žula 10x10x8cm</t>
  </si>
  <si>
    <t>-1825594768</t>
  </si>
  <si>
    <t>- zřízení povrchů sjezdu z žulové kostky 10x10x8 s využitím 95 % stávající dlažby - odměřeno v AutoCadu:</t>
  </si>
  <si>
    <t>5,360*0,05*1,01</t>
  </si>
  <si>
    <t>-377614970</t>
  </si>
  <si>
    <t>- zřízení povrchů sjezdu z žulové kostky 10x10x8 - odměřeno v AutoCadu:</t>
  </si>
  <si>
    <t>41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</si>
  <si>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</si>
  <si>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</si>
  <si>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1596041400</t>
  </si>
  <si>
    <t>https://podminky.urs.cz/item/CS_URS_2025_01/596211110</t>
  </si>
  <si>
    <t>- povrch skladby 2:</t>
  </si>
  <si>
    <t>- povrch skladby 11:</t>
  </si>
  <si>
    <t>59245019</t>
  </si>
  <si>
    <t>dlažba pro nevidomé betonová 200x100mm tl 60mm přírodní</t>
  </si>
  <si>
    <t>1721804335</t>
  </si>
  <si>
    <t>- zřízení povrchu chodníku z přírodní reliéfní zámkové dlažby s využitím 90 % dlažby</t>
  </si>
  <si>
    <t>13,928*0,1*1,01</t>
  </si>
  <si>
    <t>43</t>
  </si>
  <si>
    <t>59245090-R</t>
  </si>
  <si>
    <t>dlažba zámková betonová profilová (dekor) 230x140mm tl 60mm přírodní</t>
  </si>
  <si>
    <t>-1654013912</t>
  </si>
  <si>
    <t>- zřízení povrchu chodníku z šedé zámkové dlažby (dekor) s využitím 70 % dlažby</t>
  </si>
  <si>
    <t>8,248*0,3*1,01</t>
  </si>
  <si>
    <t>-153792534</t>
  </si>
  <si>
    <t>45</t>
  </si>
  <si>
    <t>-1711063447</t>
  </si>
  <si>
    <t>- povrch skladby 21:</t>
  </si>
  <si>
    <t>-673088281</t>
  </si>
  <si>
    <t>- zřízení povrchu chodníku z žulové dlažby 30/40/6 mm s využitím 90 % stávající dlažby - odměřeno v AutoCadu:</t>
  </si>
  <si>
    <t>15,942*0,1*1,02</t>
  </si>
  <si>
    <t>47</t>
  </si>
  <si>
    <t>567737555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</si>
  <si>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</si>
  <si>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</si>
  <si>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kus</t>
  </si>
  <si>
    <t>-226623486</t>
  </si>
  <si>
    <t>https://podminky.urs.cz/item/CS_URS_2025_01/966006211</t>
  </si>
  <si>
    <t>stožár č. 1 - demontáž stávající DZ P2:</t>
  </si>
  <si>
    <t>stožár č. 4 - demontáž stávajících DZ P4, B24b a E13:</t>
  </si>
  <si>
    <t>stožár č. 7 - demontáž stávající DZ P2:</t>
  </si>
  <si>
    <t>stožár č. 9 - demontáž stávající DZ P4:</t>
  </si>
  <si>
    <t>49</t>
  </si>
  <si>
    <t>914111112</t>
  </si>
  <si>
    <t>Montáž svislé dopravní značky základní velikosti do 1 m2 páskováním na sloupy</t>
  </si>
  <si>
    <t>-348449408</t>
  </si>
  <si>
    <t>https://podminky.urs.cz/item/CS_URS_2025_01/914111112</t>
  </si>
  <si>
    <t>stožár č. 1 - montáž stávající DZ P2:</t>
  </si>
  <si>
    <t>stožár č. 4 - montáž stávajících DZ P4, B24b a E13:</t>
  </si>
  <si>
    <t>stožár č. 7 - montáž stávající DZ P2:</t>
  </si>
  <si>
    <t>stožár č. 9 - montáž stávající DZ P4:</t>
  </si>
  <si>
    <t>40445258-R</t>
  </si>
  <si>
    <t>Upínka UP2 FeZn</t>
  </si>
  <si>
    <t>1177616549</t>
  </si>
  <si>
    <t>1*2</t>
  </si>
  <si>
    <t>3*2</t>
  </si>
  <si>
    <t>51</t>
  </si>
  <si>
    <t>40445260</t>
  </si>
  <si>
    <t>páska upínací 12,7x0,75mm</t>
  </si>
  <si>
    <t>-1874334963</t>
  </si>
  <si>
    <t>1*2*(2*3,14*0,3)</t>
  </si>
  <si>
    <t>3*2*(2*3,14*0,3)</t>
  </si>
  <si>
    <t>40445261</t>
  </si>
  <si>
    <t>spona upínací 12,7mm</t>
  </si>
  <si>
    <t>100 kus</t>
  </si>
  <si>
    <t>-175395695</t>
  </si>
  <si>
    <t>1*2/100</t>
  </si>
  <si>
    <t>3*2/100</t>
  </si>
  <si>
    <t>53</t>
  </si>
  <si>
    <t>945421110</t>
  </si>
  <si>
    <t>Hydraulická zvedací plošina včetně obsluhy instalovaná na automobilovém podvozku, výšky zdvihu do 18 m</t>
  </si>
  <si>
    <t>hod</t>
  </si>
  <si>
    <t>-1389049176</t>
  </si>
  <si>
    <t>https://podminky.urs.cz/item/CS_URS_2025_01/945421110</t>
  </si>
  <si>
    <t>Přesun sutě</t>
  </si>
  <si>
    <t>-283864997</t>
  </si>
  <si>
    <t>- doprava suti  po rozebrání chodníku z betonové dlažby 30x30x5 s výměnou 20% plochy:</t>
  </si>
  <si>
    <t>127,445*0,20*0,05*1,8</t>
  </si>
  <si>
    <t>- doprava suti po rozebrání chodníku z betonové dlažby 40x40x6 s výměnou 10% plochy:</t>
  </si>
  <si>
    <t>190,136*0,10*0,06*1,8</t>
  </si>
  <si>
    <t>- doprava suti po rozebrání chodníku z reliéfní zámkové dlažby s výměnou 10% plochy:</t>
  </si>
  <si>
    <t>13,928*0,10*0,06*1,8</t>
  </si>
  <si>
    <t>- doprava suti po rozebrání chodníku ze zámkové dlažby s výměnou 30% plochy:</t>
  </si>
  <si>
    <t>8,248*0,30*0,06*1,8</t>
  </si>
  <si>
    <t>- doprava suti po rozebrání betonových základů výložníkových stožárů:</t>
  </si>
  <si>
    <t>4*(1,0*1,0*1,7)*1,8</t>
  </si>
  <si>
    <t>- doprava suti po rozebrání betonových základů chodeckých stožárů:</t>
  </si>
  <si>
    <t>5*0,6^3*1,8</t>
  </si>
  <si>
    <t>- doprava suti po rozebrání betonového základu řadiče SSZ:</t>
  </si>
  <si>
    <t>(0,8*1,5*1,0)*1*1,8</t>
  </si>
  <si>
    <t>- doprava suti po rozebrání betonového základu pilíře RE:</t>
  </si>
  <si>
    <t>1*(0,8*0,6*1,0)*1,8</t>
  </si>
  <si>
    <t>55</t>
  </si>
  <si>
    <t>1120540209</t>
  </si>
  <si>
    <t>- doprava suti po rozebrání chodníku z betonové dlažby 30x30x5 s výměnou 10% plochy - příplatek za dalších 19 km dopravy:</t>
  </si>
  <si>
    <t>127,445*0,1*0,05*1,8*19</t>
  </si>
  <si>
    <t>- doprava suti po rozebrání chodníku z betonové dlažby 40x40x6 s výměnou 10% plochy - příplatek za dalších 19 km dopravy:</t>
  </si>
  <si>
    <t>190,136*0,1*0,06*1,8*19</t>
  </si>
  <si>
    <t>- doprava suti po rozebrání chodníku ze zámkové dlažby s výměnou 10% plochy - příplatek za dalších 19 km dopravy:</t>
  </si>
  <si>
    <t>13,928*0,1*0,06*1,8*19</t>
  </si>
  <si>
    <t>- doprava suti po rozebrání chodníku ze zámkové dlažby s výměnou 30% plochy - příplatek za dalších 19 km dopravy:</t>
  </si>
  <si>
    <t>8,248*0,25*0,06*1,8*19</t>
  </si>
  <si>
    <t>- doprava suti po rozebrání betonových základů výložníkových stožárů - příplatek za dalších 19 km dopravy:</t>
  </si>
  <si>
    <t>4*(1,0*1,0*1,7)*1,8*19</t>
  </si>
  <si>
    <t>- doprava suti po rozebrání betonových základů chodeckých stožárů - příplatek za dalších 19 km dopravy:</t>
  </si>
  <si>
    <t>5*0,6^3*1,8*19</t>
  </si>
  <si>
    <t>- doprava suti po rozebrání betonového základu řadiče SSZ - příplatek za dalších 19 km dopravy:</t>
  </si>
  <si>
    <t>(0,8*1,5*1,0)*1*1,8*19</t>
  </si>
  <si>
    <t>- doprava suti po rozebrání betonového základu pilíře RE - příplatek za dalších 19 km dopravy:</t>
  </si>
  <si>
    <t>1*(0,8*0,6*1,0)*1,8*19</t>
  </si>
  <si>
    <t>56</t>
  </si>
  <si>
    <t>997221612</t>
  </si>
  <si>
    <t>Nakládání na dopravní prostředky pro vodorovnou dopravu vybouraných hmot</t>
  </si>
  <si>
    <t>-2040505232</t>
  </si>
  <si>
    <t>https://podminky.urs.cz/item/CS_URS_2025_01/997221612</t>
  </si>
  <si>
    <t>- nakládání suti  po rozebrání chodníku z betonové dlažby 30x30x5 s výměnou 20% plochy:</t>
  </si>
  <si>
    <t>- nakládání suti po rozebrání chodníku z betonové dlažby 40x40x6 s výměnou 10% plochy:</t>
  </si>
  <si>
    <t>- nakládání suti po rozebrání chodníku z reliéfní zámkové dlažby s výměnou 10% plochy:</t>
  </si>
  <si>
    <t>- nakládání suti po rozebrání chodníku ze zámkové dlažby s výměnou 30% plochy:</t>
  </si>
  <si>
    <t>- nakládání suti po rozebrání betonových základů výložníkových stožárů:</t>
  </si>
  <si>
    <t>- nakládání suti po rozebrání betonových základů chodeckých stožárů:</t>
  </si>
  <si>
    <t>- nakládání suti po rozebrání betonového základu řadiče SSZ:</t>
  </si>
  <si>
    <t>- nakládání suti po rozebrání betonového základu pilíře RE:</t>
  </si>
  <si>
    <t>-1703382807</t>
  </si>
  <si>
    <t>- poplatek za uložení suti  po rozebrání chodníku z betonové dlažby 30x30x5 s výměnou 20% plochy:</t>
  </si>
  <si>
    <t>- poplatek za uložení suti po rozebrání chodníku z betonové dlažby 40x40x6 s výměnou 10% plochy:</t>
  </si>
  <si>
    <t>- poplatek za uložení suti po rozebrání chodníku z reliéfní zámkové dlažby s výměnou 10% plochy:</t>
  </si>
  <si>
    <t>- poplatek za uložení suti po rozebrání chodníku ze zámkové dlažby s výměnou 30% plochy:</t>
  </si>
  <si>
    <t>- poplatek za uložení suti po rozebrání betonových základů výložníkových stožárů:</t>
  </si>
  <si>
    <t>- poplatek za uložení suti po rozebrání betonových základů chodeckých stožárů:</t>
  </si>
  <si>
    <t>- poplatek za uložení suti po rozebrání betonového základu řadiče SSZ:</t>
  </si>
  <si>
    <t>- poplatek za uložení suti po rozebrání betonového základu pilíře RE:</t>
  </si>
  <si>
    <t>58</t>
  </si>
  <si>
    <t>-715777731</t>
  </si>
  <si>
    <t>PS451.2 - Soupis stavebních prací - obnova  stávajících ploch (předláždění)</t>
  </si>
  <si>
    <t xml:space="preserve">      997 - Přesun sutě</t>
  </si>
  <si>
    <t>37,239</t>
  </si>
  <si>
    <t>265,829</t>
  </si>
  <si>
    <t>12,857</t>
  </si>
  <si>
    <t>8,732</t>
  </si>
  <si>
    <t>53,913</t>
  </si>
  <si>
    <t>9,931</t>
  </si>
  <si>
    <t>1,156</t>
  </si>
  <si>
    <t>37,239*0,05</t>
  </si>
  <si>
    <t>265,829*0,06</t>
  </si>
  <si>
    <t>8,732*0,06</t>
  </si>
  <si>
    <t>53,913*0,06</t>
  </si>
  <si>
    <t>12,857*0,06</t>
  </si>
  <si>
    <t>9,931*0,90</t>
  </si>
  <si>
    <t>1,156*0,95</t>
  </si>
  <si>
    <t>- zřízení varovných a signálních pásů z žulové kostky 5x5x5 - odměřeno v AutoCadu:</t>
  </si>
  <si>
    <t>-1817195126</t>
  </si>
  <si>
    <t>1,156*0,05*0,10</t>
  </si>
  <si>
    <t>- nakládání přebytečné suti z rozebraného povrchu sjezdu z žulové dlažby 10x10x8:</t>
  </si>
  <si>
    <t>9,931*0,08*0,05</t>
  </si>
  <si>
    <t>- nakládání přebytečné suti z rozebraného povrchu chodníku z žulové dlažby 30x40x6:</t>
  </si>
  <si>
    <t>12,857*0,06*0,10</t>
  </si>
  <si>
    <t>71625377</t>
  </si>
  <si>
    <t>- odvoz přebytečné suti z rozebraného povrchu sjezdu z žulové dlažby 10x10x8:</t>
  </si>
  <si>
    <t>- odvoz přebytečné suti z rozebraného povrchu chodníku z žulové dlažby 30x40x6:</t>
  </si>
  <si>
    <t>466393095</t>
  </si>
  <si>
    <t>odvoz přebytečné zeminy - příplatek za dalších 19 km</t>
  </si>
  <si>
    <t>odvoz přebytečné suti z rozebraného povrchu chodníku z dlažby z kostek 5x5x5:</t>
  </si>
  <si>
    <t>1,156*0,05*0,10*19</t>
  </si>
  <si>
    <t>odvoz přebytečné suti z rozebraného povrchu sjezdu z žulové dlažby 10x10x8:</t>
  </si>
  <si>
    <t>9,931*0,08*0,05*19</t>
  </si>
  <si>
    <t>12,857*0,06*0,10*19</t>
  </si>
  <si>
    <t>-125911916</t>
  </si>
  <si>
    <t>- uložení přebytečné suti z rozebraného povrchu sjezdu z žulové dlažby 10x10x8:</t>
  </si>
  <si>
    <t>- uložení přebytečné suti z rozebraného povrchu chodníku z žulové dlažby 30x40x6:</t>
  </si>
  <si>
    <t>-267070778</t>
  </si>
  <si>
    <t>1,156*0,05*0,10*1,8</t>
  </si>
  <si>
    <t>9,931*0,08*0,05*1,8</t>
  </si>
  <si>
    <t>12,857*0,06*0,10*1,8</t>
  </si>
  <si>
    <t>1,156*0,35</t>
  </si>
  <si>
    <t>265,829*0,34</t>
  </si>
  <si>
    <t>37,239*0,34</t>
  </si>
  <si>
    <t>9,931*0,35</t>
  </si>
  <si>
    <t>12,857*0,34</t>
  </si>
  <si>
    <t>8,732*0,34</t>
  </si>
  <si>
    <t>53,913*0,34</t>
  </si>
  <si>
    <t>132,594*0,1</t>
  </si>
  <si>
    <t>167151101</t>
  </si>
  <si>
    <t>Nakládání, skládání a překládání neulehlého výkopku nebo sypaniny strojně nakládání, množství do 100 m3, z horniny třídy těžitelnosti I, skupiny 1 až 3</t>
  </si>
  <si>
    <t>-1574560287</t>
  </si>
  <si>
    <t>https://podminky.urs.cz/item/CS_URS_2025_01/167151101</t>
  </si>
  <si>
    <t>- nakládání přebytečné zeminy:</t>
  </si>
  <si>
    <t>807835154</t>
  </si>
  <si>
    <t>- odvoz přebytečné zeminy:</t>
  </si>
  <si>
    <t>1900397815</t>
  </si>
  <si>
    <t>- odvoz přebytečné zeminy - příplatek za dalších 19 km:</t>
  </si>
  <si>
    <t>1,156*0,35*19</t>
  </si>
  <si>
    <t>265,829*0,34*19</t>
  </si>
  <si>
    <t>37,239*0,34*19</t>
  </si>
  <si>
    <t>9,931*0,35*19</t>
  </si>
  <si>
    <t>12,857*0,34*19</t>
  </si>
  <si>
    <t>8,732*0,34*19</t>
  </si>
  <si>
    <t>53,913*0,34*19</t>
  </si>
  <si>
    <t>5841528</t>
  </si>
  <si>
    <t>- poplatek za uložení přebytečné zeminy:</t>
  </si>
  <si>
    <t>1,156*0,35*1,8</t>
  </si>
  <si>
    <t>265,829*0,34*1,8</t>
  </si>
  <si>
    <t>37,239*0,34*1,8</t>
  </si>
  <si>
    <t>9,931*0,35*1,8</t>
  </si>
  <si>
    <t>12,857*0,34*1,8</t>
  </si>
  <si>
    <t>8,732*0,34*1,8</t>
  </si>
  <si>
    <t>53,913*0,34*1,8</t>
  </si>
  <si>
    <t>- zřízení varovných a signálních pásů a plochy na tramvajovém ostrůvku z žulové kostky 5x5x5 s využitím 90 % stávajících kostek - odměřeno v AutoCadu</t>
  </si>
  <si>
    <t>1,156*0,1*1,02</t>
  </si>
  <si>
    <t>564871016</t>
  </si>
  <si>
    <t>Podklad ze štěrkodrti ŠD s rozprostřením a zhutněním plochy jednotlivě do 100 m2, po zhutnění tl. 300 mm</t>
  </si>
  <si>
    <t>https://podminky.urs.cz/item/CS_URS_2025_01/564871016</t>
  </si>
  <si>
    <t>265,829*0,1*1,01</t>
  </si>
  <si>
    <t>37,239*0,2*1,01</t>
  </si>
  <si>
    <t>-2053264768</t>
  </si>
  <si>
    <t>- zřízení povrchů vjezdů z žulové kostky 10x10x8 s využitím 95 % stávající dlažby - odměřeno v AutoCadu</t>
  </si>
  <si>
    <t>9,931*0,05*1,01</t>
  </si>
  <si>
    <t>8,732*0,1*1,01</t>
  </si>
  <si>
    <t>53,913*0,30*1,01</t>
  </si>
  <si>
    <t>-1673911839</t>
  </si>
  <si>
    <t>12,857*0.1*1,02</t>
  </si>
  <si>
    <t>1544251695</t>
  </si>
  <si>
    <t>- suť po rozebrání chodníku z betonové dlažby 30x30x5 s výměnou 20% plochy - odměřeno v AutoCadu</t>
  </si>
  <si>
    <t>37,239*0,2*0,05*1,8</t>
  </si>
  <si>
    <t>- suť po rozebrání chodníku z betonové dlažby 40x40x6 s výměnou 10% plochy - odměřeno v AutoCadu</t>
  </si>
  <si>
    <t>265,829*0,1*0,06*1,8</t>
  </si>
  <si>
    <t>- suť po rozebrání chodníku z reliéfní zámkové dlažby s výměnou 10% plochy - odměřeno v AutoCadu</t>
  </si>
  <si>
    <t>8,732*0,1*0,06*1,8</t>
  </si>
  <si>
    <t>- suť po rozebrání chodníku ze zámkové dlažby s výměnou 30% plochy - odměřeno v AutoCadu</t>
  </si>
  <si>
    <t>53,913*0,3*0,06*1,8</t>
  </si>
  <si>
    <t>- příplatek za dalších 19 km dopravy</t>
  </si>
  <si>
    <t>- suť po rozebrání chodníku z betonové dlažby 30x30x5 s výměnou 20% plochy:</t>
  </si>
  <si>
    <t>37,239*0,2*0,05*1,8*19</t>
  </si>
  <si>
    <t>- suť po rozebrání chodníku z betonové dlažby 40x40x6 s výměnou 10% plochy:</t>
  </si>
  <si>
    <t>265,829*0,1*0,06*1,8*19</t>
  </si>
  <si>
    <t>- suť po rozebrání chodníku z reliéfní zámkové dlažby s výměnou 10% plochy:</t>
  </si>
  <si>
    <t>8,732*0,1*0,06*1,8*19</t>
  </si>
  <si>
    <t>- suť po rozebrání chodníku ze zámkové dlažby s výměnou 30% plochy:</t>
  </si>
  <si>
    <t>53,913*0,3*0,06*1,8*19</t>
  </si>
  <si>
    <t>- nakládání přebytečné suti</t>
  </si>
  <si>
    <t>- poplatek za přebytečnou suť</t>
  </si>
  <si>
    <t>PS451.3 - Soupis dodávek a montážních prací</t>
  </si>
  <si>
    <t>PSV - Práce a dodávky PSV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</si>
  <si>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</si>
  <si>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</si>
  <si>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</si>
  <si>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</si>
  <si>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</si>
  <si>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PSV</t>
  </si>
  <si>
    <t>Práce a dodávky PSV</t>
  </si>
  <si>
    <t>742</t>
  </si>
  <si>
    <t>Elektroinstalace - slaboproud</t>
  </si>
  <si>
    <t>742124005</t>
  </si>
  <si>
    <t>Montáž kabelů datových FTP, UTP, STP ukončení kabelu konektorem</t>
  </si>
  <si>
    <t>-1728064432</t>
  </si>
  <si>
    <t>https://podminky.urs.cz/item/CS_URS_2025_01/742124005</t>
  </si>
  <si>
    <t>PS451 - v.č. 03 - Schematický kabelový plán SSZ</t>
  </si>
  <si>
    <t>- ukončení kabelů FTP cat6a - počet stanoven přímo:</t>
  </si>
  <si>
    <t>5*2</t>
  </si>
  <si>
    <t>37459030</t>
  </si>
  <si>
    <t>konektor na drát/lanko s vložkou RJ45 FTP Cat6A pro vodiče do 1,32mm stíněný</t>
  </si>
  <si>
    <t>1161872311</t>
  </si>
  <si>
    <t>- dodávka konektorů RJ-45 zakončující kabely FTP cat6a:</t>
  </si>
  <si>
    <t>742124009</t>
  </si>
  <si>
    <t>Montáž kabelů datových FTP, UTP, STP pro vnější rozvody do trubky</t>
  </si>
  <si>
    <t>-519048602</t>
  </si>
  <si>
    <t>https://podminky.urs.cz/item/CS_URS_2025_01/742124009</t>
  </si>
  <si>
    <t>- pokládka venkovních kabelů FTP cat6a - odměřeno v AutoCadu:</t>
  </si>
  <si>
    <t>105+130+140+85+55</t>
  </si>
  <si>
    <t>34121273</t>
  </si>
  <si>
    <t>kabel datový venkovní se stíněnými páry Al fólií jádro Cu plné (U/FTP) kategorie 6a</t>
  </si>
  <si>
    <t>2116152529</t>
  </si>
  <si>
    <t>- dodávka kabelů FTP cat6a - včetně prořezu 5%:</t>
  </si>
  <si>
    <t>(105+130+140+85+55)*1,05</t>
  </si>
  <si>
    <t>742330101</t>
  </si>
  <si>
    <t>Montáž strukturované kabeláže měření segmentu metalického s vyhotovením protokolu</t>
  </si>
  <si>
    <t>1646621391</t>
  </si>
  <si>
    <t>https://podminky.urs.cz/item/CS_URS_2025_01/742330101</t>
  </si>
  <si>
    <t>- měření na kabelech FTP cat6a:</t>
  </si>
  <si>
    <t>Práce a dodávky M</t>
  </si>
  <si>
    <t>21-M</t>
  </si>
  <si>
    <t>Elektromontáže</t>
  </si>
  <si>
    <t>210100014</t>
  </si>
  <si>
    <t>Ukončení vodičů izolovaných s označením a zapojením v rozváděči nebo na přístroji průřezu žíly do 10 mm2</t>
  </si>
  <si>
    <t>1569486734</t>
  </si>
  <si>
    <t>https://podminky.urs.cz/item/CS_URS_2025_01/210100014</t>
  </si>
  <si>
    <t>PS451 - v.č. 04 - Napájení SSZ</t>
  </si>
  <si>
    <t>- ukončení napájecího kabelu NYY-J 4x10 - počet vodičů určen přímo:</t>
  </si>
  <si>
    <t>2*4</t>
  </si>
  <si>
    <t>- ukončení napájecího kabelu CYKY-J 4x10 - počet vodičů určen přímo:</t>
  </si>
  <si>
    <t xml:space="preserve"> 1*4</t>
  </si>
  <si>
    <t>210100251</t>
  </si>
  <si>
    <t>Ukončení kabelů smršťovací koncovkou nebo páskou se zapojením bez letování počtu a průřezu žil 4 x 10 mm2</t>
  </si>
  <si>
    <t>2118623751</t>
  </si>
  <si>
    <t>https://podminky.urs.cz/item/CS_URS_2025_01/210100251</t>
  </si>
  <si>
    <t>- ukončení napájecího kabelu NYY-J 4x10 - počet určen přímo:</t>
  </si>
  <si>
    <t>- ukončení napájecího kabelu CYKY-J 4x10 - počet určen přímo:</t>
  </si>
  <si>
    <t xml:space="preserve"> 1</t>
  </si>
  <si>
    <t>210100281</t>
  </si>
  <si>
    <t>Ukončení vodičů izolovaných s označením a zapojením smršťovací záklopkou nebo páskou bez letování průřezu žíly do 25 mm2</t>
  </si>
  <si>
    <t>389042620</t>
  </si>
  <si>
    <t>https://podminky.urs.cz/item/CS_URS_2025_01/210100281</t>
  </si>
  <si>
    <t>35436314</t>
  </si>
  <si>
    <t>hlava rozdělovací smršťovaná přímá do 1kV SKE 4f/1+2 kabel 12-32mm/průřez 1,5-35mm</t>
  </si>
  <si>
    <t>-353336415</t>
  </si>
  <si>
    <t>210100003</t>
  </si>
  <si>
    <t>Ukončení vodičů izolovaných s označením a zapojením v rozváděči nebo na přístroji průřezu žíly do 16 mm2</t>
  </si>
  <si>
    <t>-472332110</t>
  </si>
  <si>
    <t>https://podminky.urs.cz/item/CS_URS_2025_01/210100003</t>
  </si>
  <si>
    <t>- ukončení kabelů CYKY-J 4x16 - počet vodičů určen přímo:</t>
  </si>
  <si>
    <t>(8*2+1)*4</t>
  </si>
  <si>
    <t>210100151</t>
  </si>
  <si>
    <t>Ukončení kabelů smršťovací koncovkou nebo páskou se zapojením bez letování počtu a průřezu žil 4 x 16 mm2</t>
  </si>
  <si>
    <t>-227087041</t>
  </si>
  <si>
    <t>https://podminky.urs.cz/item/CS_URS_2025_01/210100151</t>
  </si>
  <si>
    <t>- ukončení kabelů CYKY-J 4x16 - počet určen přímo:</t>
  </si>
  <si>
    <t>8*2+1</t>
  </si>
  <si>
    <t>869557870</t>
  </si>
  <si>
    <t>1928534567</t>
  </si>
  <si>
    <t>210101233</t>
  </si>
  <si>
    <t>Propojení kabelů nebo vodičů spojkou do 1 kV venkovní smršťovací kabelů celoplastových, počtu a průřezu žil do 4 x 10 až 16 mm2</t>
  </si>
  <si>
    <t>1045070878</t>
  </si>
  <si>
    <t>https://podminky.urs.cz/item/CS_URS_2025_01/210101233</t>
  </si>
  <si>
    <t>- spojka na kabelu VO CYKY-J 4x16:</t>
  </si>
  <si>
    <t>35436023</t>
  </si>
  <si>
    <t>spojka kabelová smršťovaná přímé do 1kV 91ah-22s 4x16-50mm</t>
  </si>
  <si>
    <t>-967499472</t>
  </si>
  <si>
    <t>210191514</t>
  </si>
  <si>
    <t xml:space="preserve">Montáž skříní bez zapojení vodičů tenkocementových v pilíři rozpojovacích, typ </t>
  </si>
  <si>
    <t>858815400</t>
  </si>
  <si>
    <t>https://podminky.urs.cz/item/CS_URS_2025_01/210191514</t>
  </si>
  <si>
    <t>- montáž pilíře elektroměrového rozvaděče RE - přímo zadané:</t>
  </si>
  <si>
    <t>404611601-R</t>
  </si>
  <si>
    <t>Rozvaděč RE</t>
  </si>
  <si>
    <t>-1107121973</t>
  </si>
  <si>
    <t>- dodávka pilíře elektroměrového rozvaděče RE - přímo zadané:</t>
  </si>
  <si>
    <t>210220301</t>
  </si>
  <si>
    <t>Montáž hromosvodného vedení svorek se 2 šrouby</t>
  </si>
  <si>
    <t>1701196891</t>
  </si>
  <si>
    <t>https://podminky.urs.cz/item/CS_URS_2025_01/210220301</t>
  </si>
  <si>
    <t>PS451 - v.č. 05 - Schéma doplňujícího ochranného pospojování SSZ</t>
  </si>
  <si>
    <t>10*2</t>
  </si>
  <si>
    <t>35441885</t>
  </si>
  <si>
    <t>svorka spojovací pro lano D 8-10mm</t>
  </si>
  <si>
    <t>106388877</t>
  </si>
  <si>
    <t>210220452</t>
  </si>
  <si>
    <t>Montáž hromosvodného vedení ochranných prvků a doplňků ochranného pospojování pevně</t>
  </si>
  <si>
    <t>125250422</t>
  </si>
  <si>
    <t>https://podminky.urs.cz/item/CS_URS_2025_01/210220452</t>
  </si>
  <si>
    <t>- odměřeno v AutoCadu</t>
  </si>
  <si>
    <t>275</t>
  </si>
  <si>
    <t>35441072</t>
  </si>
  <si>
    <t>drát D 8mm FeZn pro hromosvod</t>
  </si>
  <si>
    <t>-266547004</t>
  </si>
  <si>
    <t>275/2,5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</si>
  <si>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</si>
  <si>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</si>
  <si>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1828620307</t>
  </si>
  <si>
    <t>https://podminky.urs.cz/item/CS_URS_2025_01/210801311</t>
  </si>
  <si>
    <t>- propojení zemnících svorek ve stožárech SSZ</t>
  </si>
  <si>
    <t>10*0,5</t>
  </si>
  <si>
    <t>34141039</t>
  </si>
  <si>
    <t>vodič propojovací jádro Cu plné izolace PVC 450/750V (H07V-U) 1x1,5mm2</t>
  </si>
  <si>
    <t>1651961448</t>
  </si>
  <si>
    <t>210813011</t>
  </si>
  <si>
    <t>Montáž izolovaných kabelů měděných do 1 kV bez ukončení plných nebo laněných kulatých (např. CYKY, CHKE-R) uložených pevně počtu a průřezu žil 3x1,5 až 6 mm2</t>
  </si>
  <si>
    <t>-768421926</t>
  </si>
  <si>
    <t>https://podminky.urs.cz/item/CS_URS_2025_01/210813011</t>
  </si>
  <si>
    <t>- pokládka kabelu NYY-J 3x1,5 mezi řadičem a RE:</t>
  </si>
  <si>
    <t>34111030-R</t>
  </si>
  <si>
    <t>kabel instalační jádro Cu plné izolace PVC plášť PVC 0,6/1kV NYY-J 3x1,5 mm2</t>
  </si>
  <si>
    <t>-474529682</t>
  </si>
  <si>
    <t>- pokládka kabelu NYY-J 3x1,5 mezi řadičem a RE - včetně 5% prořezu:</t>
  </si>
  <si>
    <t>10*1,05</t>
  </si>
  <si>
    <t>210813033</t>
  </si>
  <si>
    <t>Montáž izolovaných kabelů měděných do 1 kV bez ukončení plných nebo laněných kulatých (např. CYKY, CHKE-R) uložených pevně počtu a průřezu žil 4x6 až 10 mm2</t>
  </si>
  <si>
    <t>-1481920055</t>
  </si>
  <si>
    <t>https://podminky.urs.cz/item/CS_URS_2025_01/210813033</t>
  </si>
  <si>
    <t>- pokládka kabelu NYY-J 4x10</t>
  </si>
  <si>
    <t>34112358</t>
  </si>
  <si>
    <t>kabel silový jádro Cu izolace PVC plášť PVC 0,6/1kV (NYY) 4x10mm2</t>
  </si>
  <si>
    <t>42912565</t>
  </si>
  <si>
    <t>- pokládka kabelu NYY-J 4x10 - včetně 5% prořezu:</t>
  </si>
  <si>
    <t>210813035</t>
  </si>
  <si>
    <t>Montáž izolovaných kabelů měděných do 1 kV bez ukončení plných nebo laněných kulatých (např. CYKY, CHKE-R) uložených pevně počtu a průřezu žil 4x16 mm2</t>
  </si>
  <si>
    <t>-760751975</t>
  </si>
  <si>
    <t>https://podminky.urs.cz/item/CS_URS_2025_01/210813035</t>
  </si>
  <si>
    <t>- pokládka kabelů CYKY-J 4x16</t>
  </si>
  <si>
    <t>50+50+60+65+45+50+55+45+45</t>
  </si>
  <si>
    <t>34111080</t>
  </si>
  <si>
    <t>kabel instalační jádro Cu plné izolace PVC plášť PVC 450/750V (CYKY) 4x16mm2</t>
  </si>
  <si>
    <t>-2127286746</t>
  </si>
  <si>
    <t>- pokládka kabelů CYKY-J 4x16 - včetně 5% prořezu:</t>
  </si>
  <si>
    <t>(50+50+60+65+45+50+55+45+45)*1,05</t>
  </si>
  <si>
    <t>210813061</t>
  </si>
  <si>
    <t>Montáž izolovaných kabelů měděných do 1 kV bez ukončení plných nebo laněných kulatých (např. CYKY, CHKE-R) uložených pevně počtu a průřezu žil 5x1,5 až 2,5 mm2</t>
  </si>
  <si>
    <t>769817375</t>
  </si>
  <si>
    <t>https://podminky.urs.cz/item/CS_URS_2025_01/210813061</t>
  </si>
  <si>
    <t>stožár č. 1:</t>
  </si>
  <si>
    <t>4*5+1*15</t>
  </si>
  <si>
    <t>stožár č. 2:</t>
  </si>
  <si>
    <t>4*5</t>
  </si>
  <si>
    <t>stožár č. 3:</t>
  </si>
  <si>
    <t>3*5</t>
  </si>
  <si>
    <t>stožár č. 4:</t>
  </si>
  <si>
    <t>3*5+1*15</t>
  </si>
  <si>
    <t>stožár č. 5:</t>
  </si>
  <si>
    <t>2*5</t>
  </si>
  <si>
    <t>stožár č. 6:</t>
  </si>
  <si>
    <t>1*5</t>
  </si>
  <si>
    <t>stožár č. 7:</t>
  </si>
  <si>
    <t>stožár č. 8:</t>
  </si>
  <si>
    <t>stožár č. 9:</t>
  </si>
  <si>
    <t>stožár č. 10:</t>
  </si>
  <si>
    <t>34143304-R</t>
  </si>
  <si>
    <t>kabel ovládací flexibilní jádro Cu lanované izolace PVC plášť PVC 0,6/1kV YY-JZ 5x1,00mm2</t>
  </si>
  <si>
    <t>1253461882</t>
  </si>
  <si>
    <t>- včetně 5% prořezu</t>
  </si>
  <si>
    <t>(4*5+1*15)*1,05</t>
  </si>
  <si>
    <t>4*5*1,05</t>
  </si>
  <si>
    <t>3*5*1,05</t>
  </si>
  <si>
    <t>(3*5+1*15)*1,05</t>
  </si>
  <si>
    <t>2*5*1,05</t>
  </si>
  <si>
    <t>1*5*1,05</t>
  </si>
  <si>
    <t>210813071</t>
  </si>
  <si>
    <t>Montáž izolovaných kabelů měděných do 1 kV bez ukončení plných nebo laněných kulatých (např. CYKY, CHKE-R) uložených pevně počtu a průřezu žil 7x1,5 až 2,5 mm2</t>
  </si>
  <si>
    <t>1243986353</t>
  </si>
  <si>
    <t>https://podminky.urs.cz/item/CS_URS_2025_01/210813071</t>
  </si>
  <si>
    <t>1*5+1*15</t>
  </si>
  <si>
    <t>1*5+2*15</t>
  </si>
  <si>
    <t>34143320-R</t>
  </si>
  <si>
    <t>kabel ovládací flexibilní jádro Cu lanované izolace PVC plášť PVC 0,6/1kV YY-JZ 7x1,00mm2</t>
  </si>
  <si>
    <t>2049472704</t>
  </si>
  <si>
    <t>(1*5+2*15)*1,05</t>
  </si>
  <si>
    <t>(1*5+1*15)*1,05</t>
  </si>
  <si>
    <t>1181427917</t>
  </si>
  <si>
    <t>- pokládka kabelu NYY-J 7x1,5</t>
  </si>
  <si>
    <t>90</t>
  </si>
  <si>
    <t>34111110-R</t>
  </si>
  <si>
    <t>kabel instalační jádro Cu plné izolace PVC plášť PVC 0,6/1kV NYY-J 7x1,5mm2</t>
  </si>
  <si>
    <t>202343837</t>
  </si>
  <si>
    <t>- pokládka kabelu NYY-J 7x1,5 - včetně 5% prořezu:</t>
  </si>
  <si>
    <t>90*1,05</t>
  </si>
  <si>
    <t>210813081</t>
  </si>
  <si>
    <t>Montáž izolovaných kabelů měděných do 1 kV bez ukončení plných nebo laněných kulatých (např. CYKY, CHKE-R) uložených pevně počtu a průřezu žil 12x1,5 mm2</t>
  </si>
  <si>
    <t>122673588</t>
  </si>
  <si>
    <t>https://podminky.urs.cz/item/CS_URS_2025_01/210813081</t>
  </si>
  <si>
    <t>- pokládka kabelu NYY-J 12x1,5</t>
  </si>
  <si>
    <t>(100+140+80+20)</t>
  </si>
  <si>
    <t>34111130-R</t>
  </si>
  <si>
    <t>kabel instalační jádro Cu plné izolace PVC plášť PVC 0,6/1kV NYY-J 12x1,5mm2</t>
  </si>
  <si>
    <t>-917540841</t>
  </si>
  <si>
    <t>- pokládka kabelu NYY-J 12x1,5 - včetně 5% prořezu:</t>
  </si>
  <si>
    <t>(100+140+80+20)*1,05</t>
  </si>
  <si>
    <t>210813111</t>
  </si>
  <si>
    <t>Montáž izolovaných kabelů měděných do 1 kV bez ukončení plných nebo laněných kulatých (např. CYKY, CHKE-R) uložených pevně počtu a průřezu žil 24x1,5 mm2</t>
  </si>
  <si>
    <t>-151443367</t>
  </si>
  <si>
    <t>https://podminky.urs.cz/item/CS_URS_2025_01/210813111</t>
  </si>
  <si>
    <t>- pokládka kabelu NYY-J 24x1,5</t>
  </si>
  <si>
    <t>135+110+40+65</t>
  </si>
  <si>
    <t>34111165-R</t>
  </si>
  <si>
    <t>kabel instalační jádro Cu plné izolace PVC plášť PVC 0,6/1kV NYY-J 24x1,5mm2</t>
  </si>
  <si>
    <t>1884789210</t>
  </si>
  <si>
    <t>- pokládka kabelu NYY-J 24x1,5 - včetně 5% prořezu:</t>
  </si>
  <si>
    <t>(135+110+40+65)*1,05</t>
  </si>
  <si>
    <t>210813121</t>
  </si>
  <si>
    <t>Montáž izolovaných kabelů měděných do 1 kV bez ukončení plných nebo laněných kulatých (např. CYKY, CHKE-R) uložených pevně počtu a průřezu žil 37x1,5 mm2</t>
  </si>
  <si>
    <t>-1360753813</t>
  </si>
  <si>
    <t>https://podminky.urs.cz/item/CS_URS_2025_01/210813121</t>
  </si>
  <si>
    <t>- pokládka kabelu NYY-J 30x1,5</t>
  </si>
  <si>
    <t>(95+130+75+45)</t>
  </si>
  <si>
    <t>34111169-R</t>
  </si>
  <si>
    <t>kabel instalační jádro Cu plné izolace PVC plášť PVC 0,6/1kV NYY-J 30x1,5mm2</t>
  </si>
  <si>
    <t>999885949</t>
  </si>
  <si>
    <t>- pokládka kabelu NYY-J 30x1,5 - včetně 5% prořezu:</t>
  </si>
  <si>
    <t>(95+130+75+45)*1,05</t>
  </si>
  <si>
    <t>210813131</t>
  </si>
  <si>
    <t>Montáž izolovaných kabelů měděných do 1 kV bez ukončení plných nebo laněných kulatých (např. CYKY, CHKE-R) uložených pevně počtu a průřezu žil 48x1,5 mm2</t>
  </si>
  <si>
    <t>1208064471</t>
  </si>
  <si>
    <t>https://podminky.urs.cz/item/CS_URS_2025_01/210813131</t>
  </si>
  <si>
    <t>- pokládka kabelu NYY-J 40x1,5</t>
  </si>
  <si>
    <t>34113035-R</t>
  </si>
  <si>
    <t>kabel instalační jádro Cu plné izolace PVC plášť PVC 0,6/1kV NYY-J 40x1,5mm2</t>
  </si>
  <si>
    <t>-1742377544</t>
  </si>
  <si>
    <t>- pokládka kabelu NYY-J 40x1,5 - včetně 5% prořezu:</t>
  </si>
  <si>
    <t>120*1,05</t>
  </si>
  <si>
    <t>210950121</t>
  </si>
  <si>
    <t>Ostatní práce při montáži vodičů, šňůr a kabelů zatažení lana včetně odvinutí a napojení do kanálu nebo tvárnicové trasy</t>
  </si>
  <si>
    <t>-2020416530</t>
  </si>
  <si>
    <t>https://podminky.urs.cz/item/CS_URS_2025_01/210950121</t>
  </si>
  <si>
    <t>- řízený kabelový prostup DN160 - odměřeno v AutoCadu:</t>
  </si>
  <si>
    <t>- kopaný kabelový prostup DN110 - odměřeno v AutoCadu:</t>
  </si>
  <si>
    <t>4*2</t>
  </si>
  <si>
    <t>- stávající kabelové prostupy - odměřeno v AutoCadu:</t>
  </si>
  <si>
    <t>15*3+15*3+16*3+21*4+20*3</t>
  </si>
  <si>
    <t>218191514</t>
  </si>
  <si>
    <t xml:space="preserve">Demontáž skříní tenkocementových v pilíři rozpojovacích, bez odpojení vodičů, typ </t>
  </si>
  <si>
    <t>1128569398</t>
  </si>
  <si>
    <t>https://podminky.urs.cz/item/CS_URS_2025_01/218191514</t>
  </si>
  <si>
    <t>- demontáž stávajícího elektroměrového rozvaděče RE - přímo zadané:</t>
  </si>
  <si>
    <t>218813035</t>
  </si>
  <si>
    <t>Demontáž izolovaných kabelů měděných do 1 kV bez odpojení vodičů plných nebo laněných kulatých (např. CYKY, CHKE-R) uložených pevně počtu a průřezu žil 4x16 mm2</t>
  </si>
  <si>
    <t>466328791</t>
  </si>
  <si>
    <t>https://podminky.urs.cz/item/CS_URS_2025_01/218813035</t>
  </si>
  <si>
    <t>- demontáž kabelu CYKY-J 4x16</t>
  </si>
  <si>
    <t>110</t>
  </si>
  <si>
    <t>218813101</t>
  </si>
  <si>
    <t>Demontáž izolovaných kabelů měděných do 1 kV bez odpojení vodičů plných nebo laněných kulatých (např. CYKY, CHKE-R) uložených pevně počtu a průřezu žil 19x1,5 až 2,5 mm2</t>
  </si>
  <si>
    <t>-491180500</t>
  </si>
  <si>
    <t>https://podminky.urs.cz/item/CS_URS_2025_01/218813101</t>
  </si>
  <si>
    <t>- demontáž kabelu CYKY-J 19x1,5</t>
  </si>
  <si>
    <t>70</t>
  </si>
  <si>
    <t>218813111</t>
  </si>
  <si>
    <t>Demontáž izolovaných kabelů měděných do 1 kV bez odpojení vodičů plných nebo laněných kulatých (např. CYKY, CHKE-R) uložených pevně počtu a průřezu žil 24x1,5 mm2</t>
  </si>
  <si>
    <t>-730122619</t>
  </si>
  <si>
    <t>https://podminky.urs.cz/item/CS_URS_2025_01/218813111</t>
  </si>
  <si>
    <t>- demontáž kabelu CYKY-J 24x1,5</t>
  </si>
  <si>
    <t>240</t>
  </si>
  <si>
    <t>218813121</t>
  </si>
  <si>
    <t>Demontáž izolovaných kabelů měděných do 1 kV bez odpojení vodičů plných nebo laněných kulatých (např. CYKY, CHKE-R) uložených pevně počtu a průřezu žil 37x1,5 mm2</t>
  </si>
  <si>
    <t>-329269583</t>
  </si>
  <si>
    <t>https://podminky.urs.cz/item/CS_URS_2025_01/218813121</t>
  </si>
  <si>
    <t>- demontáž kabelu CYKY-J 37x1,5</t>
  </si>
  <si>
    <t>350</t>
  </si>
  <si>
    <t>22-M</t>
  </si>
  <si>
    <t>Montáže technologických zařízení pro dopravní stavby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</si>
  <si>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</si>
  <si>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</si>
  <si>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257975330</t>
  </si>
  <si>
    <t>https://podminky.urs.cz/item/CS_URS_2025_01/220061531</t>
  </si>
  <si>
    <t>- pokládka kabelů k indukčním smyčkám:</t>
  </si>
  <si>
    <t>135+135+105+160+95+95+60+60</t>
  </si>
  <si>
    <t>34123560-R</t>
  </si>
  <si>
    <t>kabel sdělovací Cu 1P 1,0mm (TCEKFE-C)</t>
  </si>
  <si>
    <t>-1438410150</t>
  </si>
  <si>
    <t>- pokládka kabelů TCEKFE 1P 1,0 indukčním smyčkám - včetně 5% prořezu:</t>
  </si>
  <si>
    <t>(135+135+105+160+95+95+60+60)*1,05</t>
  </si>
  <si>
    <t>220061701</t>
  </si>
  <si>
    <t>Zatažení kabelu do objektu včetně vyčištění přístupu do objektu, odvinutí a zatažení kabelu do objektu do 9 kg/m</t>
  </si>
  <si>
    <t>1685856021</t>
  </si>
  <si>
    <t>https://podminky.urs.cz/item/CS_URS_2025_01/220061701</t>
  </si>
  <si>
    <t>- zatažení napájecího kabelu SSZ do RE:</t>
  </si>
  <si>
    <t>- zatažení kabelů do řadiče SSZ, stožárů a skříní ovládání výhybek:</t>
  </si>
  <si>
    <t>(15+1+8+5)*2+1</t>
  </si>
  <si>
    <t>- zatažení kabelů nasvětlení přechodů:</t>
  </si>
  <si>
    <t>220081001</t>
  </si>
  <si>
    <t>Montáž spojky smršťovací pro kabely celoplastové jednoplášťové bez pancíře do 10 žil</t>
  </si>
  <si>
    <t>1604037053</t>
  </si>
  <si>
    <t>https://podminky.urs.cz/item/CS_URS_2025_01/220081001</t>
  </si>
  <si>
    <t>- přímo zadané</t>
  </si>
  <si>
    <t>341310601-R</t>
  </si>
  <si>
    <t>Spojka typu T</t>
  </si>
  <si>
    <t>274781045</t>
  </si>
  <si>
    <t>220110346</t>
  </si>
  <si>
    <t>Montáž kabelového štítku včetně vyražení znaku na štítek, připevnění na kabel, ovinutí štítku páskou pro označení konce kabelu</t>
  </si>
  <si>
    <t>-694928270</t>
  </si>
  <si>
    <t>https://podminky.urs.cz/item/CS_URS_2025_01/220110346</t>
  </si>
  <si>
    <t>- značení konců kabelů:</t>
  </si>
  <si>
    <t>- značení konců napájecího kabelu SSZ:</t>
  </si>
  <si>
    <t>- značení konců kabelů nasvětlení přechodů:</t>
  </si>
  <si>
    <t>35442120</t>
  </si>
  <si>
    <t>štítek plastový - směr dvojstr.</t>
  </si>
  <si>
    <t>-497994617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</si>
  <si>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</si>
  <si>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</si>
  <si>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1238021030</t>
  </si>
  <si>
    <t>https://podminky.urs.cz/item/CS_URS_2025_01/220111436</t>
  </si>
  <si>
    <t>- měření na kabelech ke stožárům SSZ:</t>
  </si>
  <si>
    <t>1*3+1*7+4*12+4*24+4*30+1*40</t>
  </si>
  <si>
    <t>- měření na kabelech k indukčním smyčkám:</t>
  </si>
  <si>
    <t>8*2</t>
  </si>
  <si>
    <t>- měření na napájecím kabelu do RE:</t>
  </si>
  <si>
    <t>1*4</t>
  </si>
  <si>
    <t>- měření na kabelech VO:</t>
  </si>
  <si>
    <t>9*4</t>
  </si>
  <si>
    <t>220111741</t>
  </si>
  <si>
    <t>Montáž svorky rozpojovací včetně montáže skříňky pro svorku, úpravy zemniče pro připojení svorky, očíslování zemniče zkušební</t>
  </si>
  <si>
    <t>-1207502026</t>
  </si>
  <si>
    <t>https://podminky.urs.cz/item/CS_URS_2025_01/220111741</t>
  </si>
  <si>
    <t>- montáž zkušebních svorek:</t>
  </si>
  <si>
    <t>10+2</t>
  </si>
  <si>
    <t>35441925</t>
  </si>
  <si>
    <t>svorka zkušební pro lano D 6-12mm, FeZn</t>
  </si>
  <si>
    <t>964308439</t>
  </si>
  <si>
    <t>- dodávka zkušebních svorek:</t>
  </si>
  <si>
    <t>60</t>
  </si>
  <si>
    <t>220182022</t>
  </si>
  <si>
    <t>Uložení trubky HDPE do výkopu pro optický kabel bez zřízení lože a bez krytí průměru do 20 mm</t>
  </si>
  <si>
    <t>-1957623597</t>
  </si>
  <si>
    <t>https://podminky.urs.cz/item/CS_URS_2025_01/220182022</t>
  </si>
  <si>
    <t>- pokládka HDPE trubky ve volném terénu:</t>
  </si>
  <si>
    <t>61</t>
  </si>
  <si>
    <t>220182023</t>
  </si>
  <si>
    <t>Kontrola tlakutěsnosti HDPE trubky od 1 m do 2000 m</t>
  </si>
  <si>
    <t>653411134</t>
  </si>
  <si>
    <t>https://podminky.urs.cz/item/CS_URS_2025_01/220182023</t>
  </si>
  <si>
    <t>- kontrola tlakutěsnosti trasy HDPE trubek - přímo zadané množství:</t>
  </si>
  <si>
    <t>62</t>
  </si>
  <si>
    <t>220182025</t>
  </si>
  <si>
    <t>Kontrola průchodnosti trubky kalibrace do 2000 m</t>
  </si>
  <si>
    <t>km</t>
  </si>
  <si>
    <t>41566078</t>
  </si>
  <si>
    <t>https://podminky.urs.cz/item/CS_URS_2025_01/220182025</t>
  </si>
  <si>
    <t>10*0,001</t>
  </si>
  <si>
    <t>34571801</t>
  </si>
  <si>
    <t>chránička optického kabelu HDPE jednoplášťová bezhalogenová D 32/27mm</t>
  </si>
  <si>
    <t>327733572</t>
  </si>
  <si>
    <t>- dodávka trubky HDPE 32/27 modré s popisem SMOL:</t>
  </si>
  <si>
    <t>64</t>
  </si>
  <si>
    <t>220182027</t>
  </si>
  <si>
    <t>Montáž koncovky nebo záslepky bez svařování na HDPE trubku</t>
  </si>
  <si>
    <t>-1087010139</t>
  </si>
  <si>
    <t>https://podminky.urs.cz/item/CS_URS_2025_01/220182027</t>
  </si>
  <si>
    <t>- ukončení HDPE trubky:</t>
  </si>
  <si>
    <t>65</t>
  </si>
  <si>
    <t>34571959-R</t>
  </si>
  <si>
    <t>těsnící průchodka pro HDPE 32/27</t>
  </si>
  <si>
    <t>626894823</t>
  </si>
  <si>
    <t>- dodávka těsnících průchodek HDPE trubky:</t>
  </si>
  <si>
    <t>66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</si>
  <si>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</si>
  <si>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</si>
  <si>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1398796939</t>
  </si>
  <si>
    <t>https://podminky.urs.cz/item/CS_URS_2025_01/220260515</t>
  </si>
  <si>
    <t>- montáž pancéřových trubek na stožár č. 8:</t>
  </si>
  <si>
    <t>3*3</t>
  </si>
  <si>
    <t>67</t>
  </si>
  <si>
    <t>34571110</t>
  </si>
  <si>
    <t>trubka elektroinstalační pancéřová pevná z PH D 35/40mm, délka 3m</t>
  </si>
  <si>
    <t>1520804465</t>
  </si>
  <si>
    <t>- dodávka pancéřových trubek na stožár č. 8:</t>
  </si>
  <si>
    <t>68</t>
  </si>
  <si>
    <t>220271621</t>
  </si>
  <si>
    <t>Pocínování konce sdělovacích vodičů a silnoproudých šňůr v krabici</t>
  </si>
  <si>
    <t>-30411496</t>
  </si>
  <si>
    <t>https://podminky.urs.cz/item/CS_URS_2025_01/220271621</t>
  </si>
  <si>
    <t>10*5+4*7</t>
  </si>
  <si>
    <t>8*5+6*7</t>
  </si>
  <si>
    <t>6*5+2*7</t>
  </si>
  <si>
    <t>8*5+8*7</t>
  </si>
  <si>
    <t>4*5+2*7</t>
  </si>
  <si>
    <t>2*5+0*7</t>
  </si>
  <si>
    <t>8*5+2*7</t>
  </si>
  <si>
    <t>69</t>
  </si>
  <si>
    <t>220300533</t>
  </si>
  <si>
    <t>Ukončení vodiče na svorkovnici na kabelu CMSM do 7 žil 1,50 mm2</t>
  </si>
  <si>
    <t>-2133306796</t>
  </si>
  <si>
    <t>https://podminky.urs.cz/item/CS_URS_2025_01/220300533</t>
  </si>
  <si>
    <t>10+4</t>
  </si>
  <si>
    <t>8+6</t>
  </si>
  <si>
    <t>6+2</t>
  </si>
  <si>
    <t>8+8</t>
  </si>
  <si>
    <t>4+2</t>
  </si>
  <si>
    <t>2+0</t>
  </si>
  <si>
    <t>8+2</t>
  </si>
  <si>
    <t>220300451</t>
  </si>
  <si>
    <t>Montáž formy pro kabely TCEKE, TCEKFY, TCEKY, TCEKEZE, TCEKEY včetně odstranění pláště, zhotovení vodní zábrany, zformování a konečné úpravy kabelu na kabelu do 2 P 1,0</t>
  </si>
  <si>
    <t>1475523418</t>
  </si>
  <si>
    <t>https://podminky.urs.cz/item/CS_URS_2025_01/220300451</t>
  </si>
  <si>
    <t>- forma na kabelech TCEKFE 1P 1,0 k indukčním smyčkám:</t>
  </si>
  <si>
    <t>2*8</t>
  </si>
  <si>
    <t>71</t>
  </si>
  <si>
    <t>34343201</t>
  </si>
  <si>
    <t>trubka smršťovací středněstěnná s lepidlem MDT-A 19/6</t>
  </si>
  <si>
    <t>-457037862</t>
  </si>
  <si>
    <t>2*8*0,1</t>
  </si>
  <si>
    <t>72</t>
  </si>
  <si>
    <t>220300601</t>
  </si>
  <si>
    <t>Ukončení návěstních kabelů smršťovací záklopkou včetně odizolování, vyformování a zapojení vodičů na kabelech NCEY, NCYY do 5x1 nebo 1,5</t>
  </si>
  <si>
    <t>1139470447</t>
  </si>
  <si>
    <t>https://podminky.urs.cz/item/CS_URS_2025_01/220300601</t>
  </si>
  <si>
    <t xml:space="preserve">- ukončení kabelů NYY-J 3x1,5: </t>
  </si>
  <si>
    <t>73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</si>
  <si>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</si>
  <si>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délky kabelu do 0,5 m 2,5 XN</t>
  </si>
  <si>
    <t>-2133229732</t>
  </si>
  <si>
    <t>https://podminky.urs.cz/item/CS_URS_2025_01/220300151</t>
  </si>
  <si>
    <t>74</t>
  </si>
  <si>
    <t>34343200</t>
  </si>
  <si>
    <t>trubka smršťovací středněstěnná s lepidlem MDT-A 12/3</t>
  </si>
  <si>
    <t>-1310708029</t>
  </si>
  <si>
    <t>1*2*0,1</t>
  </si>
  <si>
    <t>75</t>
  </si>
  <si>
    <t>220300602</t>
  </si>
  <si>
    <t>Ukončení návěstních kabelů smršťovací záklopkou včetně odizolování, vyformování a zapojení vodičů na kabelech NCEY, NCYY do 7x1 nebo 1,5</t>
  </si>
  <si>
    <t>-1492513803</t>
  </si>
  <si>
    <t>https://podminky.urs.cz/item/CS_URS_2025_01/220300602</t>
  </si>
  <si>
    <t xml:space="preserve">- ukončení kabelů NYY-J 7x1,5: </t>
  </si>
  <si>
    <t>76</t>
  </si>
  <si>
    <t>458339217</t>
  </si>
  <si>
    <t>77</t>
  </si>
  <si>
    <t>-1523251277</t>
  </si>
  <si>
    <t>78</t>
  </si>
  <si>
    <t>220300603</t>
  </si>
  <si>
    <t>Ukončení návěstních kabelů smršťovací záklopkou včetně odizolování, vyformování a zapojení vodičů na kabelech NCEY, NCYY do 12x1 nebo 1,5</t>
  </si>
  <si>
    <t>-750212957</t>
  </si>
  <si>
    <t>https://podminky.urs.cz/item/CS_URS_2025_01/220300603</t>
  </si>
  <si>
    <t xml:space="preserve">- ukončení kabelů NYY-J 12x1,5: </t>
  </si>
  <si>
    <t>79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</si>
  <si>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</si>
  <si>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délky kabelu do 0,5 m 5 XN</t>
  </si>
  <si>
    <t>1624920392</t>
  </si>
  <si>
    <t>https://podminky.urs.cz/item/CS_URS_2025_01/220300152</t>
  </si>
  <si>
    <t>80</t>
  </si>
  <si>
    <t>-2138004336</t>
  </si>
  <si>
    <t>4*2*0,1</t>
  </si>
  <si>
    <t>81</t>
  </si>
  <si>
    <t>220300605</t>
  </si>
  <si>
    <t>Ukončení návěstních kabelů smršťovací záklopkou včetně odizolování, vyformování a zapojení vodičů na kabelech NCEY, NCYY do 24x1 nebo 1,5</t>
  </si>
  <si>
    <t>1533288016</t>
  </si>
  <si>
    <t>https://podminky.urs.cz/item/CS_URS_2025_01/220300605</t>
  </si>
  <si>
    <t xml:space="preserve">- ukončení kabelů NYY-J 24x1,5: </t>
  </si>
  <si>
    <t>82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</si>
  <si>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</si>
  <si>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délky kabelu do 0,5 m 10 XN</t>
  </si>
  <si>
    <t>328795419</t>
  </si>
  <si>
    <t>https://podminky.urs.cz/item/CS_URS_2025_01/220300153</t>
  </si>
  <si>
    <t>83</t>
  </si>
  <si>
    <t>34343202</t>
  </si>
  <si>
    <t>trubka smršťovací středněstěnná s lepidlem</t>
  </si>
  <si>
    <t>1972308751</t>
  </si>
  <si>
    <t>84</t>
  </si>
  <si>
    <t>220300606</t>
  </si>
  <si>
    <t>Ukončení návěstních kabelů smršťovací záklopkou včetně odizolování, vyformování a zapojení vodičů na kabelech NCEY, NCYY do 37x1 nebo 1,5</t>
  </si>
  <si>
    <t>2054667484</t>
  </si>
  <si>
    <t>https://podminky.urs.cz/item/CS_URS_2025_01/220300606</t>
  </si>
  <si>
    <t>- ukončení kabelů NYY-J 30x1,5</t>
  </si>
  <si>
    <t>85</t>
  </si>
  <si>
    <t>862149401</t>
  </si>
  <si>
    <t>86</t>
  </si>
  <si>
    <t>34343204</t>
  </si>
  <si>
    <t>trubka smršťovací středněstěnná s lepidlem MDT-A 38/12</t>
  </si>
  <si>
    <t>-120511956</t>
  </si>
  <si>
    <t>87</t>
  </si>
  <si>
    <t>220300607</t>
  </si>
  <si>
    <t>Ukončení návěstních kabelů smršťovací záklopkou včetně odizolování, vyformování a zapojení vodičů na kabelech NCEY, NCYY do 48x1 nebo 1,5</t>
  </si>
  <si>
    <t>183094867</t>
  </si>
  <si>
    <t>https://podminky.urs.cz/item/CS_URS_2025_01/220300607</t>
  </si>
  <si>
    <t>- ukončení kabelu NYY-J 40x1,5</t>
  </si>
  <si>
    <t>88</t>
  </si>
  <si>
    <t>1575773642</t>
  </si>
  <si>
    <t>89</t>
  </si>
  <si>
    <t>34343208</t>
  </si>
  <si>
    <t>trubka smršťovací středněstěnná s lepidlem MDT-A 120/40</t>
  </si>
  <si>
    <t>-213948021</t>
  </si>
  <si>
    <t>220731514</t>
  </si>
  <si>
    <t>Montáž antény ve výšce do 5 m</t>
  </si>
  <si>
    <t>446546305</t>
  </si>
  <si>
    <t>https://podminky.urs.cz/item/CS_URS_2025_01/220731514</t>
  </si>
  <si>
    <t>- výložníkový stožár č. 9:</t>
  </si>
  <si>
    <t>341310304-R</t>
  </si>
  <si>
    <t xml:space="preserve">Základnová anténa (asymetrický dipól) včetně dodávky koaxiálního kabelu RG58 s nakriplovanými konektory  </t>
  </si>
  <si>
    <t>396535992</t>
  </si>
  <si>
    <t>- délka koaxiálního kabelu 45 m</t>
  </si>
  <si>
    <t>92</t>
  </si>
  <si>
    <t>220731516</t>
  </si>
  <si>
    <t>Zřízení koaxiálního svodu průměru do 15 mm</t>
  </si>
  <si>
    <t>-1142963462</t>
  </si>
  <si>
    <t>https://podminky.urs.cz/item/CS_URS_2025_01/220731516</t>
  </si>
  <si>
    <t>220960001</t>
  </si>
  <si>
    <t>Montáž stožáru nebo sloupku včetně postavení stožáru, usazení nebo zabetonování základu, zatažení kabelu do stožáru, připojení kabelu, připojení uzemnění přímého zapuštěného</t>
  </si>
  <si>
    <t>-1220184119</t>
  </si>
  <si>
    <t>https://podminky.urs.cz/item/CS_URS_2025_01/220960001</t>
  </si>
  <si>
    <t>94</t>
  </si>
  <si>
    <t>404611151-R</t>
  </si>
  <si>
    <t>stožár svislý výšky 5,0 m průměru 159 mm ukončený záslepkou - pro instalaci kamery - včetně nátěru RAL 7042</t>
  </si>
  <si>
    <t>-2073803042</t>
  </si>
  <si>
    <t>95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</si>
  <si>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</si>
  <si>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</si>
  <si>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1069334229</t>
  </si>
  <si>
    <t>https://podminky.urs.cz/item/CS_URS_2025_01/220960002</t>
  </si>
  <si>
    <t>404611032-R</t>
  </si>
  <si>
    <t>Stožár chodecký výšky 3,4 m - včetně nátěru RAL 7042</t>
  </si>
  <si>
    <t>2054598288</t>
  </si>
  <si>
    <t>97</t>
  </si>
  <si>
    <t>404611033-R</t>
  </si>
  <si>
    <t>Stožár chodecký výšky 3,8 m - včetně nátěru RAL 7042</t>
  </si>
  <si>
    <t>-718620140</t>
  </si>
  <si>
    <t>98</t>
  </si>
  <si>
    <t>404611038-R</t>
  </si>
  <si>
    <t>základový rám chodeckého stožáru</t>
  </si>
  <si>
    <t>1959015795</t>
  </si>
  <si>
    <t>99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</si>
  <si>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</si>
  <si>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</si>
  <si>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-2076522599</t>
  </si>
  <si>
    <t>https://podminky.urs.cz/item/CS_URS_2025_01/220960003</t>
  </si>
  <si>
    <t>100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</si>
  <si>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</si>
  <si>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</si>
  <si>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2033728210</t>
  </si>
  <si>
    <t>https://podminky.urs.cz/item/CS_URS_2025_01/220960005</t>
  </si>
  <si>
    <t>101</t>
  </si>
  <si>
    <t>404611044-R</t>
  </si>
  <si>
    <t>Stožár výložníkový s výložníkem délky 2,0 m pro instalaci kamery - včetně nátěru RAL 7042</t>
  </si>
  <si>
    <t>-575562963</t>
  </si>
  <si>
    <t>102</t>
  </si>
  <si>
    <t>404611046-R</t>
  </si>
  <si>
    <t>Stožár výložníkový s výložníkem délky 2,5 m pro instalaci kamery - včetně nátěru RAL 7042</t>
  </si>
  <si>
    <t>501545103</t>
  </si>
  <si>
    <t>103</t>
  </si>
  <si>
    <t>404611072-R</t>
  </si>
  <si>
    <t>Stožár výložníkový s výložníkem délky 5,0 m pro instalaci kamery - včetně nátěru RAL 7042</t>
  </si>
  <si>
    <t>-253287334</t>
  </si>
  <si>
    <t>104</t>
  </si>
  <si>
    <t>404611086-R</t>
  </si>
  <si>
    <t>Stožár výložníkový s výložníkem délky 6,0 m - včetně nátěru RAL 7042</t>
  </si>
  <si>
    <t>-480836060</t>
  </si>
  <si>
    <t>105</t>
  </si>
  <si>
    <t>220960021</t>
  </si>
  <si>
    <t>Montáž stožárové svorkovnice s připevněním</t>
  </si>
  <si>
    <t>1762796197</t>
  </si>
  <si>
    <t>https://podminky.urs.cz/item/CS_URS_2025_01/220960021</t>
  </si>
  <si>
    <t>106</t>
  </si>
  <si>
    <t>404611031-R</t>
  </si>
  <si>
    <t>Stožárová svorkovnice s krytím IP54</t>
  </si>
  <si>
    <t>-1332621170</t>
  </si>
  <si>
    <t>107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</si>
  <si>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</si>
  <si>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</si>
  <si>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-1489159960</t>
  </si>
  <si>
    <t>https://podminky.urs.cz/item/CS_URS_2025_01/220960031</t>
  </si>
  <si>
    <t>108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</si>
  <si>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</si>
  <si>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</si>
  <si>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-1751037330</t>
  </si>
  <si>
    <t>https://podminky.urs.cz/item/CS_URS_2025_01/220960091</t>
  </si>
  <si>
    <t>109</t>
  </si>
  <si>
    <t>404613002-R</t>
  </si>
  <si>
    <t>Návěstidlo jednosvětlové 1x200 žluté - světelný zdroj LED  (napájený 42V AC)</t>
  </si>
  <si>
    <t>-1847133813</t>
  </si>
  <si>
    <t>404611002-R</t>
  </si>
  <si>
    <t>Symbol kráčející chodec</t>
  </si>
  <si>
    <t>481466665</t>
  </si>
  <si>
    <t>111</t>
  </si>
  <si>
    <t>404613003-R</t>
  </si>
  <si>
    <t>Návěstidlo jednosvětlové 1x200 zelené - světelný zdroj LED  (napájený 42V AC)</t>
  </si>
  <si>
    <t>112693402</t>
  </si>
  <si>
    <t>112</t>
  </si>
  <si>
    <t>404611007-R</t>
  </si>
  <si>
    <t>Symbol šipka plná</t>
  </si>
  <si>
    <t>537100661</t>
  </si>
  <si>
    <t>113</t>
  </si>
  <si>
    <t>404613022-R</t>
  </si>
  <si>
    <t>Kontrastní rám pro návěstidlo jednosvětlové 200</t>
  </si>
  <si>
    <t>1267156277</t>
  </si>
  <si>
    <t>114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</si>
  <si>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</si>
  <si>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</si>
  <si>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-1318094206</t>
  </si>
  <si>
    <t>https://podminky.urs.cz/item/CS_URS_2025_01/220960036</t>
  </si>
  <si>
    <t>115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</si>
  <si>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</si>
  <si>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</si>
  <si>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-1611598613</t>
  </si>
  <si>
    <t>https://podminky.urs.cz/item/CS_URS_2025_01/220960096</t>
  </si>
  <si>
    <t>116</t>
  </si>
  <si>
    <t>404613005-R</t>
  </si>
  <si>
    <t>Návěstidlo chodecké 2x200 (červená a zelená) - světelný zdroj LED  (napájený 42V AC)</t>
  </si>
  <si>
    <t>-1816461410</t>
  </si>
  <si>
    <t>117</t>
  </si>
  <si>
    <t>404611001-R</t>
  </si>
  <si>
    <t>Symbol stojící chodec</t>
  </si>
  <si>
    <t>-39593554</t>
  </si>
  <si>
    <t>118</t>
  </si>
  <si>
    <t>752051131</t>
  </si>
  <si>
    <t>119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</si>
  <si>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</si>
  <si>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</si>
  <si>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1790076813</t>
  </si>
  <si>
    <t>https://podminky.urs.cz/item/CS_URS_2025_01/220960041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</si>
  <si>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</si>
  <si>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</si>
  <si>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1181258854</t>
  </si>
  <si>
    <t>https://podminky.urs.cz/item/CS_URS_2025_01/220960101</t>
  </si>
  <si>
    <t>121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</si>
  <si>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</si>
  <si>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</si>
  <si>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-1238120745</t>
  </si>
  <si>
    <t>https://podminky.urs.cz/item/CS_URS_2025_01/220960042</t>
  </si>
  <si>
    <t>122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</si>
  <si>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</si>
  <si>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</si>
  <si>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-2093014254</t>
  </si>
  <si>
    <t>https://podminky.urs.cz/item/CS_URS_2025_01/220960102</t>
  </si>
  <si>
    <t>123</t>
  </si>
  <si>
    <t>404613007-R</t>
  </si>
  <si>
    <t>Návěstidlo 3 světlové 200 - světelný zdroj LED  (napájený 42V AC)</t>
  </si>
  <si>
    <t>1552246095</t>
  </si>
  <si>
    <t>1+1</t>
  </si>
  <si>
    <t>124</t>
  </si>
  <si>
    <t>404611160-R</t>
  </si>
  <si>
    <t>Nosič návěstidla na výložník 3x200</t>
  </si>
  <si>
    <t>-1137241537</t>
  </si>
  <si>
    <t>125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</si>
  <si>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</si>
  <si>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</si>
  <si>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-1564220762</t>
  </si>
  <si>
    <t>https://podminky.urs.cz/item/CS_URS_2025_01/220960071</t>
  </si>
  <si>
    <t>126</t>
  </si>
  <si>
    <t>220960072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</si>
  <si>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</si>
  <si>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-829636961</t>
  </si>
  <si>
    <t>https://podminky.urs.cz/item/CS_URS_2025_01/220960072</t>
  </si>
  <si>
    <t>127</t>
  </si>
  <si>
    <t>404613051-R</t>
  </si>
  <si>
    <t>Návěstidlo tramvajové - světelný zdroj LED (napájený 42V AC)</t>
  </si>
  <si>
    <t>1208993944</t>
  </si>
  <si>
    <t>128</t>
  </si>
  <si>
    <t>870918788</t>
  </si>
  <si>
    <t>129</t>
  </si>
  <si>
    <t>404613019-R</t>
  </si>
  <si>
    <t>Držák návěstidla (AL)</t>
  </si>
  <si>
    <t>832864520</t>
  </si>
  <si>
    <t>2*2</t>
  </si>
  <si>
    <t>130</t>
  </si>
  <si>
    <t>404613021-R</t>
  </si>
  <si>
    <t>Upevnění se šroubením pro L a T kus</t>
  </si>
  <si>
    <t>pár</t>
  </si>
  <si>
    <t>-900567166</t>
  </si>
  <si>
    <t>131</t>
  </si>
  <si>
    <t>404611167-R</t>
  </si>
  <si>
    <t>Držák dvojitý T - kus</t>
  </si>
  <si>
    <t>1853317966</t>
  </si>
  <si>
    <t>132</t>
  </si>
  <si>
    <t>404611168-R</t>
  </si>
  <si>
    <t>Držák L - kus</t>
  </si>
  <si>
    <t>1956606182</t>
  </si>
  <si>
    <t>1+2</t>
  </si>
  <si>
    <t>133</t>
  </si>
  <si>
    <t>404452600</t>
  </si>
  <si>
    <t>1270913102</t>
  </si>
  <si>
    <t>((2*3,14*0,1))*5</t>
  </si>
  <si>
    <t>((2*3,14*0,1))*3</t>
  </si>
  <si>
    <t>((2*3,14*0,1))*4</t>
  </si>
  <si>
    <t>((2*3,14*0,1))*1</t>
  </si>
  <si>
    <t>((2*3,14*0,1))*7</t>
  </si>
  <si>
    <t>134</t>
  </si>
  <si>
    <t>404452610</t>
  </si>
  <si>
    <t>-1600930271</t>
  </si>
  <si>
    <t>5/100</t>
  </si>
  <si>
    <t>3/100</t>
  </si>
  <si>
    <t>4/100</t>
  </si>
  <si>
    <t>1/100</t>
  </si>
  <si>
    <t>7/100</t>
  </si>
  <si>
    <t>135</t>
  </si>
  <si>
    <t>220960113</t>
  </si>
  <si>
    <t>Montáž signalizačního zařízení pro nevidomé na návěstidlo</t>
  </si>
  <si>
    <t>-1046375552</t>
  </si>
  <si>
    <t>https://podminky.urs.cz/item/CS_URS_2025_01/220960113</t>
  </si>
  <si>
    <t>136</t>
  </si>
  <si>
    <t>404611515-R</t>
  </si>
  <si>
    <t>Akustická signalizace pro nevidomé (20-50V, AC,DC)</t>
  </si>
  <si>
    <t>-271516406</t>
  </si>
  <si>
    <t>137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</si>
  <si>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</si>
  <si>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</si>
  <si>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-504180397</t>
  </si>
  <si>
    <t>138</t>
  </si>
  <si>
    <t>404611508-R</t>
  </si>
  <si>
    <t>Přijímač signálu pro aktivaci signalizace pro nevidomé</t>
  </si>
  <si>
    <t>1687715193</t>
  </si>
  <si>
    <t>139</t>
  </si>
  <si>
    <t>404611407-R</t>
  </si>
  <si>
    <t>Projekt instalace akustické signalizace pro nevidomé</t>
  </si>
  <si>
    <t>1491675905</t>
  </si>
  <si>
    <t>140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</si>
  <si>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</si>
  <si>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</si>
  <si>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-1296901184</t>
  </si>
  <si>
    <t>https://podminky.urs.cz/item/CS_URS_2025_01/220960120</t>
  </si>
  <si>
    <t>141</t>
  </si>
  <si>
    <t>220960125</t>
  </si>
  <si>
    <t>Nastavení dopravního detektoru videodetektoru na výložníku</t>
  </si>
  <si>
    <t>-1663800820</t>
  </si>
  <si>
    <t>https://podminky.urs.cz/item/CS_URS_2025_01/220960125</t>
  </si>
  <si>
    <t>142</t>
  </si>
  <si>
    <t>404611309-R</t>
  </si>
  <si>
    <t>Videodetektor - snímající prostor v jízdním pruhu</t>
  </si>
  <si>
    <t>-1817303580</t>
  </si>
  <si>
    <t>143</t>
  </si>
  <si>
    <t>404611311-R</t>
  </si>
  <si>
    <t>Videodetektor - snímající spolehlivě cyklisty a motocyklisty za snížené videlnosti</t>
  </si>
  <si>
    <t>-1481360830</t>
  </si>
  <si>
    <t>144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</si>
  <si>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</si>
  <si>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</si>
  <si>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294711260</t>
  </si>
  <si>
    <t>https://podminky.urs.cz/item/CS_URS_2025_01/220960126</t>
  </si>
  <si>
    <t>145</t>
  </si>
  <si>
    <t>404611501-R</t>
  </si>
  <si>
    <t>Tlačítko pro chodce</t>
  </si>
  <si>
    <t>1338835514</t>
  </si>
  <si>
    <t>146</t>
  </si>
  <si>
    <t>220960126-R</t>
  </si>
  <si>
    <t>Montáž doplňků na stožár včetně vyměření místa pro upevnění, vyvrtání děr pro upevnění a protažení kabelu, montáže tramvajového klíče, zapojení na svorkovnici ve stožáru</t>
  </si>
  <si>
    <t>-582947435</t>
  </si>
  <si>
    <t>147</t>
  </si>
  <si>
    <t>404611512-R</t>
  </si>
  <si>
    <t>Kontaktní zámek - náhradní výzva tramvají</t>
  </si>
  <si>
    <t>-1827892805</t>
  </si>
  <si>
    <t>148</t>
  </si>
  <si>
    <t>220960133</t>
  </si>
  <si>
    <t>Zapojení stožárové svorkovnice do 19 žil</t>
  </si>
  <si>
    <t>-801363387</t>
  </si>
  <si>
    <t>https://podminky.urs.cz/item/CS_URS_2025_01/220960133</t>
  </si>
  <si>
    <t>149</t>
  </si>
  <si>
    <t>220960134</t>
  </si>
  <si>
    <t>Zapojení stožárové svorkovnice do 34 žil</t>
  </si>
  <si>
    <t>-1892910125</t>
  </si>
  <si>
    <t>https://podminky.urs.cz/item/CS_URS_2025_01/220960134</t>
  </si>
  <si>
    <t>220960143</t>
  </si>
  <si>
    <t>Montáž kontrastního rámu s použitím montážní plošiny pro tříkomorové návěstidlo</t>
  </si>
  <si>
    <t>-1578838233</t>
  </si>
  <si>
    <t>https://podminky.urs.cz/item/CS_URS_2025_01/220960143</t>
  </si>
  <si>
    <t>151</t>
  </si>
  <si>
    <t>404613026-R</t>
  </si>
  <si>
    <t>Kontrastní rám pro návěstidlo třísvětlové 3x200</t>
  </si>
  <si>
    <t>-1594365659</t>
  </si>
  <si>
    <t>152</t>
  </si>
  <si>
    <t>220960165</t>
  </si>
  <si>
    <t>Montáž indukční smyčky jednozávitové s impedančním transformátorem</t>
  </si>
  <si>
    <t>841492847</t>
  </si>
  <si>
    <t>https://podminky.urs.cz/item/CS_URS_2025_01/220960165</t>
  </si>
  <si>
    <t>- zapojení indukčních smyček s impedančním trasformátorem:</t>
  </si>
  <si>
    <t>153</t>
  </si>
  <si>
    <t>404611214-R</t>
  </si>
  <si>
    <t>Impedanční transformátor pro jednozávitové smyčky</t>
  </si>
  <si>
    <t>-646751356</t>
  </si>
  <si>
    <t>- dodávka impedančních trasformátorů:</t>
  </si>
  <si>
    <t>154</t>
  </si>
  <si>
    <t>220960182</t>
  </si>
  <si>
    <t>Montáž řadiče včetně usazení, zatažení kabelů do řadiče, připojení uzemnění přes šest světelných skupin</t>
  </si>
  <si>
    <t>666224582</t>
  </si>
  <si>
    <t>https://podminky.urs.cz/item/CS_URS_2025_01/220960182</t>
  </si>
  <si>
    <t>- montáž stávajícího řadiče - přímo zadané:</t>
  </si>
  <si>
    <t>155</t>
  </si>
  <si>
    <t>404611203-R</t>
  </si>
  <si>
    <t>Základový rám pod řadič - plastový</t>
  </si>
  <si>
    <t>-1296974573</t>
  </si>
  <si>
    <t>- výměna stávajícího základového rámu řadiče - přímo zadané:</t>
  </si>
  <si>
    <t>156</t>
  </si>
  <si>
    <t>404611212-R</t>
  </si>
  <si>
    <t>Doplnění HW stávajícího řadiče</t>
  </si>
  <si>
    <t>-104798480</t>
  </si>
  <si>
    <t>- doplnění HW stávajícího řadiče - přímo zadané:</t>
  </si>
  <si>
    <t>157</t>
  </si>
  <si>
    <t>220960192</t>
  </si>
  <si>
    <t>Regulace a aktivace jedné signální skupiny mikroprocesorového řadiče</t>
  </si>
  <si>
    <t>-1422357685</t>
  </si>
  <si>
    <t>https://podminky.urs.cz/item/CS_URS_2025_01/220960192</t>
  </si>
  <si>
    <t>Skupina VA:</t>
  </si>
  <si>
    <t>158</t>
  </si>
  <si>
    <t>220960198</t>
  </si>
  <si>
    <t>Regulace a aktivace každé další signální skupiny mikroprocesorového řadiče s použitím plošiny</t>
  </si>
  <si>
    <t>1631101762</t>
  </si>
  <si>
    <t>https://podminky.urs.cz/item/CS_URS_2025_01/220960198</t>
  </si>
  <si>
    <t>Skupiny VB, TB, VC, VD a TD:</t>
  </si>
  <si>
    <t>159</t>
  </si>
  <si>
    <t>220960199</t>
  </si>
  <si>
    <t>Regulace a aktivace každé další signální skupiny mikroprocesorového řadiče bez použití plošiny</t>
  </si>
  <si>
    <t>-1796998126</t>
  </si>
  <si>
    <t>https://podminky.urs.cz/item/CS_URS_2025_01/220960199</t>
  </si>
  <si>
    <t>Skupiny SAS, SAR, PA, TA, PE, ZPE, SB, PB, ZPB, KA, SC, PC, ZPC, SD, PD a ZPD:</t>
  </si>
  <si>
    <t>160</t>
  </si>
  <si>
    <t>220960201</t>
  </si>
  <si>
    <t>Adresace řadiče MR přes čtyři světelné skupiny</t>
  </si>
  <si>
    <t>1085297243</t>
  </si>
  <si>
    <t>https://podminky.urs.cz/item/CS_URS_2025_01/220960201</t>
  </si>
  <si>
    <t>- programování řadiče - převedení dopravního řešení do řadiče - přímo zadané:</t>
  </si>
  <si>
    <t>161</t>
  </si>
  <si>
    <t>220960222</t>
  </si>
  <si>
    <t>Programování řadiče MR přes deset světelných skupin</t>
  </si>
  <si>
    <t>-1255764490</t>
  </si>
  <si>
    <t>https://podminky.urs.cz/item/CS_URS_2025_01/220960222</t>
  </si>
  <si>
    <t>162</t>
  </si>
  <si>
    <t>404611401-R</t>
  </si>
  <si>
    <t>Zpracování sady dynamického dopravního řešení v koordinaci</t>
  </si>
  <si>
    <t>-1473246709</t>
  </si>
  <si>
    <t>- optimalizace dopravního řešení:</t>
  </si>
  <si>
    <t>163</t>
  </si>
  <si>
    <t>220960301</t>
  </si>
  <si>
    <t>Příprava ke komplexnímu vyzkoušení křižovatky s mikroprocesorovým řadičem MR za první signální skupinu</t>
  </si>
  <si>
    <t>1194208078</t>
  </si>
  <si>
    <t>https://podminky.urs.cz/item/CS_URS_2025_01/220960301</t>
  </si>
  <si>
    <t>164</t>
  </si>
  <si>
    <t>220960302</t>
  </si>
  <si>
    <t>Příprava ke komplexnímu vyzkoušení křižovatky s mikroprocesorovým řadičem MR za každou další signální skupinu</t>
  </si>
  <si>
    <t>-705844312</t>
  </si>
  <si>
    <t>https://podminky.urs.cz/item/CS_URS_2025_01/220960302</t>
  </si>
  <si>
    <t>Skupiny SAS, SAR, PA, TA, PE, ZPE, VB, TB, SB, PB, ZPB, VC, SC, PC, ZPC, KA, SD, VD, TD, PD a ZPD:</t>
  </si>
  <si>
    <t>165</t>
  </si>
  <si>
    <t>220960311</t>
  </si>
  <si>
    <t>Komplexní vyzkoušení křižovatky s mikroprocesorovým řadičem MR před uvedením zařízení do provozu do pěti signálních skupin</t>
  </si>
  <si>
    <t>1585723513</t>
  </si>
  <si>
    <t>https://podminky.urs.cz/item/CS_URS_2025_01/220960311</t>
  </si>
  <si>
    <t>Skupiny VA, VB, TB, VC a VD:</t>
  </si>
  <si>
    <t>166</t>
  </si>
  <si>
    <t>220960312</t>
  </si>
  <si>
    <t>Komplexní vyzkoušení křižovatky s mikroprocesorovým řadičem MR před uvedením zařízení do provozu za každých dalších pět signálních skupin</t>
  </si>
  <si>
    <t>-990234342</t>
  </si>
  <si>
    <t>https://podminky.urs.cz/item/CS_URS_2025_01/220960312</t>
  </si>
  <si>
    <t>Skupiny SAS, SAR, PA, TA, PE, ZPE, SB, PB, ZPB, SC, PC, ZPC, KA, SD, TD, PD a ZPD:</t>
  </si>
  <si>
    <t>167</t>
  </si>
  <si>
    <t>220960443</t>
  </si>
  <si>
    <t>Připojení silničního signalizačního zařízení včetně vyhledání příslušných vodičů koordinačního kabelu, kontroly ovládacích napětí, propojení svorkovnice B a F do koordinované skupiny</t>
  </si>
  <si>
    <t>-817601147</t>
  </si>
  <si>
    <t>https://podminky.urs.cz/item/CS_URS_2025_01/220960443</t>
  </si>
  <si>
    <t>168</t>
  </si>
  <si>
    <t>220960444</t>
  </si>
  <si>
    <t>Kontrola silničního signalizačního zařízení včetně kotroly přicházejících koordinačních povelů a impulsů, kontroly reakce zařízení na příslušné povely, prověření obvodů pro volby programu, prověření obvodů pro výběr impulsů v podřízeném koordinovaném režimu (zelená vlna)</t>
  </si>
  <si>
    <t>-708107198</t>
  </si>
  <si>
    <t>https://podminky.urs.cz/item/CS_URS_2025_01/220960444</t>
  </si>
  <si>
    <t>169</t>
  </si>
  <si>
    <t>404611211-R</t>
  </si>
  <si>
    <t>připojení řadiče na dopravní ústřednu prostřednictvím optické sítě</t>
  </si>
  <si>
    <t>1837485853</t>
  </si>
  <si>
    <t>170</t>
  </si>
  <si>
    <t>228061531</t>
  </si>
  <si>
    <t>Demontáž kabelu návěstního volně uloženého včetně protažení překážkami, snesení a svinutí do kotouče nebo na buben a naložení na dopravní prostředek z kabelové trasy TCEKE, TCEKFE, TCEKFY, TCEKEZE-Y, TCEKPFLEY, TCEKPFLEZE-Y s jádrem 1,00 mm Cu 3 P</t>
  </si>
  <si>
    <t>-145399906</t>
  </si>
  <si>
    <t>https://podminky.urs.cz/item/CS_URS_2025_01/228061531</t>
  </si>
  <si>
    <t>- demontáž kabelu TCEKFY 1Px1:</t>
  </si>
  <si>
    <t>- demontáž kabelů TCEKFY 2Px1:</t>
  </si>
  <si>
    <t>124+93+38+38</t>
  </si>
  <si>
    <t>171</t>
  </si>
  <si>
    <t>228731514</t>
  </si>
  <si>
    <t>Demontáž antény ve výšce do 5 m</t>
  </si>
  <si>
    <t>-1246185213</t>
  </si>
  <si>
    <t>https://podminky.urs.cz/item/CS_URS_2025_01/228731514</t>
  </si>
  <si>
    <t>- demontáž stávající antény preference MHD:</t>
  </si>
  <si>
    <t>172</t>
  </si>
  <si>
    <t>228731516</t>
  </si>
  <si>
    <t>Demontáž koaxiálního svodu průměru do 15 mm</t>
  </si>
  <si>
    <t>1031155898</t>
  </si>
  <si>
    <t>https://podminky.urs.cz/item/CS_URS_2025_01/228731516</t>
  </si>
  <si>
    <t>- demontáž stávajícího koaxiálního kabelu k anténě preference MHD:</t>
  </si>
  <si>
    <t>173</t>
  </si>
  <si>
    <t>228960002</t>
  </si>
  <si>
    <t>Demontáž stožáru nebo sloupku včetně vytažení a odpojení kabelu, odpojení uzemnění a naložení stožáru, bez odstranění základu přímého na základovém rámu</t>
  </si>
  <si>
    <t>-623935644</t>
  </si>
  <si>
    <t>https://podminky.urs.cz/item/CS_URS_2025_01/228960002</t>
  </si>
  <si>
    <t>- demontáž chodeckých stožárů:</t>
  </si>
  <si>
    <t>174</t>
  </si>
  <si>
    <t>228960003</t>
  </si>
  <si>
    <t>Demontáž stožáru nebo sloupku včetně vytažení a odpojení kabelu, odpojení uzemnění a naložení stožáru, bez odstranění základu vyložníkového zapuštěného</t>
  </si>
  <si>
    <t>-659790217</t>
  </si>
  <si>
    <t>https://podminky.urs.cz/item/CS_URS_2025_01/228960003</t>
  </si>
  <si>
    <t>- demontáž výložníkových stožárů:</t>
  </si>
  <si>
    <t>175</t>
  </si>
  <si>
    <t>228960005</t>
  </si>
  <si>
    <t>Demontáž stožáru nebo sloupku včetně vytažení a odpojení kabelu, odpojení uzemnění a naložení stožáru, bez odstranění základu příslušenství ze stožáru výložníku</t>
  </si>
  <si>
    <t>656702988</t>
  </si>
  <si>
    <t>https://podminky.urs.cz/item/CS_URS_2025_01/228960005</t>
  </si>
  <si>
    <t>176</t>
  </si>
  <si>
    <t>228960021</t>
  </si>
  <si>
    <t>Demontáž svorkovnice stožárové</t>
  </si>
  <si>
    <t>131137232</t>
  </si>
  <si>
    <t>https://podminky.urs.cz/item/CS_URS_2025_01/228960021</t>
  </si>
  <si>
    <t>- demontáž stožárových svorkovnic</t>
  </si>
  <si>
    <t>177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</si>
  <si>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</si>
  <si>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</si>
  <si>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2091950670</t>
  </si>
  <si>
    <t>https://podminky.urs.cz/item/CS_URS_2025_01/228960031</t>
  </si>
  <si>
    <t>- demontáž jednosvětlového návěstidla:</t>
  </si>
  <si>
    <t>178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</si>
  <si>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</si>
  <si>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</si>
  <si>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-2096894266</t>
  </si>
  <si>
    <t>https://podminky.urs.cz/item/CS_URS_2025_01/228960036</t>
  </si>
  <si>
    <t>- demontáž dvousvětlového návěstidla:</t>
  </si>
  <si>
    <t>179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</si>
  <si>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</si>
  <si>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</si>
  <si>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-1489230974</t>
  </si>
  <si>
    <t>https://podminky.urs.cz/item/CS_URS_2025_01/228960041</t>
  </si>
  <si>
    <t>- demontáž třívětlového návěstidla:</t>
  </si>
  <si>
    <t>180</t>
  </si>
  <si>
    <t>228960042</t>
  </si>
  <si>
    <t>Demontáž návěstidla včetně otevření a uvolnění paraboly, vytažení kabelu ze stožáru, odmontování návěstidla ze stožáru nebo výložníku, odpojení kabelu ze svorkovnice ve stožáru a návěstidle tříkomorového z výložníku</t>
  </si>
  <si>
    <t>1778738068</t>
  </si>
  <si>
    <t>https://podminky.urs.cz/item/CS_URS_2025_01/228960042</t>
  </si>
  <si>
    <t>181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</si>
  <si>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</si>
  <si>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</si>
  <si>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-599511826</t>
  </si>
  <si>
    <t>https://podminky.urs.cz/item/CS_URS_2025_01/228960071</t>
  </si>
  <si>
    <t>- demontáž tramvajového návěstidla:</t>
  </si>
  <si>
    <t>182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</si>
  <si>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</si>
  <si>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</si>
  <si>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-715298121</t>
  </si>
  <si>
    <t>https://podminky.urs.cz/item/CS_URS_2025_01/228960072</t>
  </si>
  <si>
    <t>183</t>
  </si>
  <si>
    <t>228960126-R</t>
  </si>
  <si>
    <t>Demontáž doplňků na stožár včetně vyměření místa pro upevnění, vyvrtání děr pro upevnění a protažení kabelu, demontáže tramvajového klíče, zapojení na svorkovnici ve stožáru</t>
  </si>
  <si>
    <t>-81599227</t>
  </si>
  <si>
    <t>- demontáž tramvajového klíče:</t>
  </si>
  <si>
    <t>184</t>
  </si>
  <si>
    <t>228960182</t>
  </si>
  <si>
    <t>Demontáž řadiče včetně vytažení kabelů z řadiče a odpojení uzemnění přes šest světelných skupin</t>
  </si>
  <si>
    <t>-461476402</t>
  </si>
  <si>
    <t>https://podminky.urs.cz/item/CS_URS_2025_01/228960182</t>
  </si>
  <si>
    <t>- demontáž řadiče:</t>
  </si>
  <si>
    <t>46-M</t>
  </si>
  <si>
    <t>Zemní práce při extr.mont.pracích</t>
  </si>
  <si>
    <t>185</t>
  </si>
  <si>
    <t>460010024</t>
  </si>
  <si>
    <t>Vytyčení trasy vedení kabelového (podzemního) v zastavěném prostoru</t>
  </si>
  <si>
    <t>1745198977</t>
  </si>
  <si>
    <t>https://podminky.urs.cz/item/CS_URS_2025_01/460010024</t>
  </si>
  <si>
    <t>- výkop 35 x 60 - odměřeno v AutoCadu:</t>
  </si>
  <si>
    <t>(10+17+11+8+28+16+14+28+18+14+8+29+14+25)*0,001</t>
  </si>
  <si>
    <t>- výkop 50 x 80 - odměřeno v AutoCadu:</t>
  </si>
  <si>
    <t>(31+5+9+15)*0,001</t>
  </si>
  <si>
    <t>- výkop 65 x 120 - odměřeno v AutoCadu:</t>
  </si>
  <si>
    <t>4*0,001</t>
  </si>
  <si>
    <t>186</t>
  </si>
  <si>
    <t>460010025</t>
  </si>
  <si>
    <t>Vytyčení trasy inženýrských sítí v zastavěném prostoru</t>
  </si>
  <si>
    <t>-1252361927</t>
  </si>
  <si>
    <t>https://podminky.urs.cz/item/CS_URS_2025_01/460010025</t>
  </si>
  <si>
    <t>187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</si>
  <si>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</si>
  <si>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</si>
  <si>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1913960474</t>
  </si>
  <si>
    <t>https://podminky.urs.cz/item/CS_URS_2025_01/460131113</t>
  </si>
  <si>
    <t>- výkopy pro základy výložníkových stožárů č. 1, 2, 4, 7 a 9:</t>
  </si>
  <si>
    <t>(1,7*1*1)*5</t>
  </si>
  <si>
    <t>- výkopy pro základy chodeckých stožárů 5 a 6:</t>
  </si>
  <si>
    <t>(0,6*0,6*0,6)*2</t>
  </si>
  <si>
    <t>- výkop pro základ chodeckého stožáru 3:</t>
  </si>
  <si>
    <t>1*(0,6*0,6*3,0)</t>
  </si>
  <si>
    <t>- výkop pro základ chodeckého stožáru 10:</t>
  </si>
  <si>
    <t>1*(0,6*0,6*3,1)</t>
  </si>
  <si>
    <t>- výkop pro základ řadiče SSZ:</t>
  </si>
  <si>
    <t>1*(0,8*1,5*1)</t>
  </si>
  <si>
    <t>- výkop pro základ elektroměrového rozvaděče:</t>
  </si>
  <si>
    <t>1*(0,8*1,5*1,0)</t>
  </si>
  <si>
    <t>188</t>
  </si>
  <si>
    <t>460161152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</si>
  <si>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</si>
  <si>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-1510954024</t>
  </si>
  <si>
    <t>https://podminky.urs.cz/item/CS_URS_2025_01/460161152</t>
  </si>
  <si>
    <t>10+17+11+8+28+16+14+28+18+14+8+29+14+25</t>
  </si>
  <si>
    <t>189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</si>
  <si>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</si>
  <si>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</si>
  <si>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-1118701167</t>
  </si>
  <si>
    <t>https://podminky.urs.cz/item/CS_URS_2025_01/460161272</t>
  </si>
  <si>
    <t>31+5+9+15</t>
  </si>
  <si>
    <t>190</t>
  </si>
  <si>
    <t>460161482</t>
  </si>
  <si>
    <t>Hloubení kabelových rýh ručně včetně urovnání dna s přemístěním výkopku do vzdálenosti 3 m od okraje jámy nebo s naložením na dopravní prostředek šířky 65 cm hloubky 120 cm v hornině třídy těžitelnosti I skupiny 3</t>
  </si>
  <si>
    <t>1172062828</t>
  </si>
  <si>
    <t>https://podminky.urs.cz/item/CS_URS_2025_01/460161482</t>
  </si>
  <si>
    <t>191</t>
  </si>
  <si>
    <t>460281111</t>
  </si>
  <si>
    <t>Pažení výkopů příložné plné rýh kabelových, hloubky do 2 m</t>
  </si>
  <si>
    <t>1061911314</t>
  </si>
  <si>
    <t>https://podminky.urs.cz/item/CS_URS_2025_01/460281111</t>
  </si>
  <si>
    <t>- pažení pro základy výložníkových stožárů č. 1, 2, 4, 7 a 9:</t>
  </si>
  <si>
    <t>(2*(1*1,7))*5</t>
  </si>
  <si>
    <t>2*(0,6*3,0)</t>
  </si>
  <si>
    <t>2*(0,6*3,1)</t>
  </si>
  <si>
    <t xml:space="preserve">- pažení pro startovací a koncové jámy řízeného protlaku: </t>
  </si>
  <si>
    <t>(2*(1,5*1,8))*2</t>
  </si>
  <si>
    <t>192</t>
  </si>
  <si>
    <t>460281121</t>
  </si>
  <si>
    <t>Pažení výkopů odstranění pažení příložného plného rýh kabelových, hloubky do 2 m</t>
  </si>
  <si>
    <t>1589030030</t>
  </si>
  <si>
    <t>https://podminky.urs.cz/item/CS_URS_2025_01/460281121</t>
  </si>
  <si>
    <t>193</t>
  </si>
  <si>
    <t>460431162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</si>
  <si>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</si>
  <si>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2128821689</t>
  </si>
  <si>
    <t>https://podminky.urs.cz/item/CS_URS_2025_01/460431162</t>
  </si>
  <si>
    <t>- zásyp výkopu 35 x 60 - odměřeno v AutoCadu:</t>
  </si>
  <si>
    <t>194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</si>
  <si>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</si>
  <si>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</si>
  <si>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-506843195</t>
  </si>
  <si>
    <t>https://podminky.urs.cz/item/CS_URS_2025_01/460431282</t>
  </si>
  <si>
    <t>- zásyp výkopu 50 x 80 - odměřeno v AutoCadu:</t>
  </si>
  <si>
    <t>195</t>
  </si>
  <si>
    <t>460431512</t>
  </si>
  <si>
    <t>Zásyp kabelových rýh ručně s přemístění sypaniny ze vzdálenosti do 10 m, s uložením výkopku ve vrstvách včetně zhutnění a úpravy povrchu šířky 65 cm hloubky 120 cm z horniny třídy těžitelnosti I skupiny 3</t>
  </si>
  <si>
    <t>-702940991</t>
  </si>
  <si>
    <t>https://podminky.urs.cz/item/CS_URS_2025_01/460431512</t>
  </si>
  <si>
    <t>- zásyp výkopu 65 x 120 - odměřeno v AutoCadu:</t>
  </si>
  <si>
    <t>196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</si>
  <si>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</si>
  <si>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</si>
  <si>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-418390371</t>
  </si>
  <si>
    <t>https://podminky.urs.cz/item/CS_URS_2025_01/460631214</t>
  </si>
  <si>
    <t>197</t>
  </si>
  <si>
    <t>28613904</t>
  </si>
  <si>
    <t>potrubí plynovodní PE 100RC SDR 17 PN 0,1MPa tyče 12m 160x9,5mm</t>
  </si>
  <si>
    <t>-2106424913</t>
  </si>
  <si>
    <t>198</t>
  </si>
  <si>
    <t>460742132</t>
  </si>
  <si>
    <t>Osazení kabelových prostupů včetně utěsnění a spárování z trub plastových do rýhy, bez výkopových prací s obetonováním, vnitřního průměru přes 10 do 15 cm</t>
  </si>
  <si>
    <t>97346605</t>
  </si>
  <si>
    <t>https://podminky.urs.cz/item/CS_URS_2025_01/460742132</t>
  </si>
  <si>
    <t>199</t>
  </si>
  <si>
    <t>28613902</t>
  </si>
  <si>
    <t>potrubí plynovodní PE 100RC SDR 17 PN 0,1MPa tyče 12m 110x6,6mm</t>
  </si>
  <si>
    <t>-58274548</t>
  </si>
  <si>
    <t>- kopané kabelové prostupy DN110 - odměřeno v AutoCadu:</t>
  </si>
  <si>
    <t>200</t>
  </si>
  <si>
    <t>460632113</t>
  </si>
  <si>
    <t>Zemní protlaky zemní práce nutné k provedení protlaku výkop včetně zásypu ručně startovací jáma v hornině třídy těžitelnosti I skupiny 3</t>
  </si>
  <si>
    <t>-1115495024</t>
  </si>
  <si>
    <t>https://podminky.urs.cz/item/CS_URS_2025_01/460632113</t>
  </si>
  <si>
    <t xml:space="preserve">- výkop a zához startovací jámy řízeného protlaku: </t>
  </si>
  <si>
    <t>201</t>
  </si>
  <si>
    <t>460632213</t>
  </si>
  <si>
    <t>Zemní protlaky zemní práce nutné k provedení protlaku výkop včetně zásypu ručně koncová jáma v hornině třídy těžitelnosti I skupiny 3</t>
  </si>
  <si>
    <t>-954185199</t>
  </si>
  <si>
    <t>https://podminky.urs.cz/item/CS_URS_2025_01/460632213</t>
  </si>
  <si>
    <t xml:space="preserve">- výkop a zához koncové jámy řízeného protlaku: </t>
  </si>
  <si>
    <t>202</t>
  </si>
  <si>
    <t>460641113</t>
  </si>
  <si>
    <t>Základové konstrukce základ bez bednění do rostlé zeminy z monolitického betonu tř. C 16/20</t>
  </si>
  <si>
    <t>-1134053001</t>
  </si>
  <si>
    <t>https://podminky.urs.cz/item/CS_URS_2025_01/460641113</t>
  </si>
  <si>
    <t>- pro betonové základy chodeckých stožárů č. 5 a 6:</t>
  </si>
  <si>
    <t>2*0,6^3</t>
  </si>
  <si>
    <t>- pro betonový základ řadiče SSZ:</t>
  </si>
  <si>
    <t>- pro betonový základ pilíře RE:</t>
  </si>
  <si>
    <t>1*(0,8*0,6*1,0)</t>
  </si>
  <si>
    <t>- obetonování kopaného kabelového prostupu:</t>
  </si>
  <si>
    <t>4*0,65*0,3</t>
  </si>
  <si>
    <t>203</t>
  </si>
  <si>
    <t>460641125</t>
  </si>
  <si>
    <t>Základové konstrukce základ bez bednění do rostlé zeminy z monolitického železobetonu bez výztuže bez zvláštních nároků na prostředí tř. C 25/30</t>
  </si>
  <si>
    <t>-791123792</t>
  </si>
  <si>
    <t>https://podminky.urs.cz/item/CS_URS_2025_01/460641125</t>
  </si>
  <si>
    <t>- pro betonové základy výložníkových stožárů č. 1, 2, 4, 7 a 9:</t>
  </si>
  <si>
    <t>5*(1,0*1,0*1,7)</t>
  </si>
  <si>
    <t>- pro betonový základ chodeckého stožáru č. 3:</t>
  </si>
  <si>
    <t>- pro betonový základ chodeckého stožáru č. 10:</t>
  </si>
  <si>
    <t>204</t>
  </si>
  <si>
    <t>460641212</t>
  </si>
  <si>
    <t>Základové konstrukce výztuž z betonářské oceli 10 505</t>
  </si>
  <si>
    <t>53654346</t>
  </si>
  <si>
    <t>https://podminky.urs.cz/item/CS_URS_2025_01/460641212</t>
  </si>
  <si>
    <t>5*0,010</t>
  </si>
  <si>
    <t>1*0,010</t>
  </si>
  <si>
    <t>205</t>
  </si>
  <si>
    <t>460641411</t>
  </si>
  <si>
    <t>Základové konstrukce bednění s případnými vzpěrami nezabudované zřízení</t>
  </si>
  <si>
    <t>1996510143</t>
  </si>
  <si>
    <t>https://podminky.urs.cz/item/CS_URS_2025_01/460641411</t>
  </si>
  <si>
    <t>- bednění betonových základů výložníkových stožárů č. 1, 2, 4, 7 a 9:</t>
  </si>
  <si>
    <t>5*(4*(1,0*1,7))</t>
  </si>
  <si>
    <t>- bednění betonových základů chodeckých stožárů č. 5 a 6:</t>
  </si>
  <si>
    <t>2*(4*(0,6)^2)</t>
  </si>
  <si>
    <t>- bednění betonového základu chodeckého stožáru č. 3:</t>
  </si>
  <si>
    <t>1*(4*(0,6*3,0))</t>
  </si>
  <si>
    <t>- bednění betonového základu chodeckého stožáru č. 10:</t>
  </si>
  <si>
    <t>1*(4*(0,6*3,1))</t>
  </si>
  <si>
    <t>- bednění betonového základu řadiče SSZ:</t>
  </si>
  <si>
    <t>(2*(0,8*1)+2*(1,5*1))</t>
  </si>
  <si>
    <t>- bednění betonového základu pilíře RE:</t>
  </si>
  <si>
    <t>2*(0,8*1,0)+2*(0,6*1,0)</t>
  </si>
  <si>
    <t>206</t>
  </si>
  <si>
    <t>460641412</t>
  </si>
  <si>
    <t>Základové konstrukce bednění s případnými vzpěrami nezabudované odstranění</t>
  </si>
  <si>
    <t>-1562491357</t>
  </si>
  <si>
    <t>https://podminky.urs.cz/item/CS_URS_2025_01/460641412</t>
  </si>
  <si>
    <t>- bednění betonového základuů chodeckého stožáru č. 3:</t>
  </si>
  <si>
    <t>- bednění betonového základuů chodeckého stožáru č. 10:</t>
  </si>
  <si>
    <t>207</t>
  </si>
  <si>
    <t>460661512</t>
  </si>
  <si>
    <t>Kabelové lože z písku včetně podsypu, zhutnění a urovnání povrchu pro kabely nn zakryté plastovou fólií, šířky přes 25 do 50 cm</t>
  </si>
  <si>
    <t>-784180516</t>
  </si>
  <si>
    <t>https://podminky.urs.cz/item/CS_URS_2025_01/460661512</t>
  </si>
  <si>
    <t>208</t>
  </si>
  <si>
    <t>69311311</t>
  </si>
  <si>
    <t>pás varovný plný do výkopu š 330mm s potiskem</t>
  </si>
  <si>
    <t>2029114951</t>
  </si>
  <si>
    <t>209</t>
  </si>
  <si>
    <t>34571352</t>
  </si>
  <si>
    <t>trubka elektroinstalační ohebná dvouplášťová korugovaná HDPE (chránička) D 52/63mm</t>
  </si>
  <si>
    <t>-1586449409</t>
  </si>
  <si>
    <t>- chráničky DN63 kabelů SSZ ve volném terénu mimo stávající chráničky - každý kabel bude opatřen chráničkou:</t>
  </si>
  <si>
    <t>2*25+10+2*25+2*40+10+10+2*35+15+25</t>
  </si>
  <si>
    <t>210</t>
  </si>
  <si>
    <t>460741133</t>
  </si>
  <si>
    <t>Osazení kabelových prostupů včetně utěsnění a spárování z trub betonových do rýhy, bez výkopových prací s obetonováním, vnitřního průměru přes 20 do 30 cm</t>
  </si>
  <si>
    <t>1813450253</t>
  </si>
  <si>
    <t>https://podminky.urs.cz/item/CS_URS_2025_01/460741133</t>
  </si>
  <si>
    <t>5*1,5</t>
  </si>
  <si>
    <t>211</t>
  </si>
  <si>
    <t>28611181</t>
  </si>
  <si>
    <t>trubka kanalizační PVC-U plnostěnná jednovrstvá DN 315x3000mm SN10</t>
  </si>
  <si>
    <t>CS ÚRS 2024 02</t>
  </si>
  <si>
    <t>2115812316</t>
  </si>
  <si>
    <t>- dodávka trubky pro betonové základy výložníkových stožárů č. 1, 2, 4, 7 a 9:</t>
  </si>
  <si>
    <t>212</t>
  </si>
  <si>
    <t>460744112</t>
  </si>
  <si>
    <t>Osazení kabelových prostupů vyčištění stávajících kabelových trub čistící soupravou bez kabelové komory</t>
  </si>
  <si>
    <t>1117042078</t>
  </si>
  <si>
    <t>https://podminky.urs.cz/item/CS_URS_2025_01/460744112</t>
  </si>
  <si>
    <t>- vyčištění stávajích kabelových prostupů - odměřeno v AutoCadu:</t>
  </si>
  <si>
    <t>213</t>
  </si>
  <si>
    <t>460905141</t>
  </si>
  <si>
    <t>Montáž kompaktního plastového pilíře pro rozvod nn samostatného šířky přes 75 do 100 cm (např. SR401, SD622, ER222)</t>
  </si>
  <si>
    <t>-1364165295</t>
  </si>
  <si>
    <t>https://podminky.urs.cz/item/CS_URS_2025_01/460905141</t>
  </si>
  <si>
    <t>214</t>
  </si>
  <si>
    <t>468051121</t>
  </si>
  <si>
    <t>Bourání základu betonového</t>
  </si>
  <si>
    <t>-981134622</t>
  </si>
  <si>
    <t>https://podminky.urs.cz/item/CS_URS_2025_01/468051121</t>
  </si>
  <si>
    <t>- bourání betonových základů chodeckých stožárů:</t>
  </si>
  <si>
    <t>5*0,6^3</t>
  </si>
  <si>
    <t>- bourání betonového základu řadiče:</t>
  </si>
  <si>
    <t>bourání betonového základu pilíře RE:</t>
  </si>
  <si>
    <t>215</t>
  </si>
  <si>
    <t>468051131</t>
  </si>
  <si>
    <t>Bourání základu železobetonového</t>
  </si>
  <si>
    <t>-847939085</t>
  </si>
  <si>
    <t>https://podminky.urs.cz/item/CS_URS_2025_01/468051131</t>
  </si>
  <si>
    <t>- bourání betonových základů výložníkových stožárů:</t>
  </si>
  <si>
    <t>4*(1,0*1,0*1,7)</t>
  </si>
  <si>
    <t>PS451.4 - C2X SSZ nám. Národních hrdinů - soupis dodávek a montážních prací</t>
  </si>
  <si>
    <t xml:space="preserve">    22-M - Montáže sděl. a zabezp. zařízení</t>
  </si>
  <si>
    <t>517944342</t>
  </si>
  <si>
    <t>PS 451 - v.č. 03 - Schematický kabelový plán</t>
  </si>
  <si>
    <t>(PS451 - stožár SSZ č. 9)</t>
  </si>
  <si>
    <t>- ukončení kabelů FTP cat6a k zařízení V2X:</t>
  </si>
  <si>
    <t>42727587</t>
  </si>
  <si>
    <t>- dodávka konektorů RJ-45 zakončující kabely FTP cat6a k zařízení V2X:</t>
  </si>
  <si>
    <t>37452040</t>
  </si>
  <si>
    <t>prvek ukončovací datového rozvodu keystone 1xRJ45 STP Cat6A samořezný kabelová pojistka</t>
  </si>
  <si>
    <t>-189513044</t>
  </si>
  <si>
    <t>Montáže sděl. a zabezp. zařízení</t>
  </si>
  <si>
    <t>220182039</t>
  </si>
  <si>
    <t>Uložení trubky HDPE do výkopu pro optický kabel bez zřízení lože a bez krytí průměru přes 20 mm</t>
  </si>
  <si>
    <t>-1813820581</t>
  </si>
  <si>
    <t>https://podminky.urs.cz/item/CS_URS_2025_01/220182039</t>
  </si>
  <si>
    <t>- pokládka HDPE trubky ve volném terénu pro kabel FTP cat6a:</t>
  </si>
  <si>
    <t>-357207218</t>
  </si>
  <si>
    <t>- kontrola tlakutěsnosti trasy HDPE trubky - přímo zadané množství:</t>
  </si>
  <si>
    <t>-868806270</t>
  </si>
  <si>
    <t>55*0,001</t>
  </si>
  <si>
    <t>1980717137</t>
  </si>
  <si>
    <t>-999014746</t>
  </si>
  <si>
    <t>34571816-R</t>
  </si>
  <si>
    <t>-1034955420</t>
  </si>
  <si>
    <t>- dodávka těsnících průchodek HDPE trubek:</t>
  </si>
  <si>
    <t>220182034-R</t>
  </si>
  <si>
    <t>Zafukování kabelu FTP do HDPE trubek</t>
  </si>
  <si>
    <t>-1337327669</t>
  </si>
  <si>
    <t>- pokládka kabelů FTP cat6a mezi řadičem a stožárem SSZ č. 9 (přijímač V2X):</t>
  </si>
  <si>
    <t>55+55</t>
  </si>
  <si>
    <t>-1569830214</t>
  </si>
  <si>
    <t>- dodávka kabelů FTP cat6a mezi řadičem a stožárem SSZ č. 9 (přijímač V2X) - včetně 5%  prořezu:</t>
  </si>
  <si>
    <t>(55+55)*1,05</t>
  </si>
  <si>
    <t>220960121-R</t>
  </si>
  <si>
    <t>Montáž skříně jednotky V2X včetně připevnění skříňky a zatažení kabelů do skříně</t>
  </si>
  <si>
    <t>-109278734</t>
  </si>
  <si>
    <t>PS 451 - v.č. 01 - Technická zpráva</t>
  </si>
  <si>
    <t>- montáž skříně V2X na stožáru SSZ č. 9:</t>
  </si>
  <si>
    <t>404611223-R</t>
  </si>
  <si>
    <t>jednotka RSU pro technologii V2X včetně HW a SW doplnění rozhraní pro V2X do mikroprocesového řadiče</t>
  </si>
  <si>
    <t>351285613</t>
  </si>
  <si>
    <t>- dodávka skříně V2X na stožáru SSZ č. 9:</t>
  </si>
  <si>
    <t>PS452 - SSZ třída Svobody x Havlíčkova</t>
  </si>
  <si>
    <t>PS452.1 - Soupis stavebních prací - obnova po výkopech</t>
  </si>
  <si>
    <t>439058809</t>
  </si>
  <si>
    <t>PS452 - v.č. 02 - Situace</t>
  </si>
  <si>
    <t>161,102</t>
  </si>
  <si>
    <t>- rozebrání povrchu chodníku z betonové dlažby 50x50x6 - odměřeno v AutoCadu</t>
  </si>
  <si>
    <t>9,789</t>
  </si>
  <si>
    <t>1182072731</t>
  </si>
  <si>
    <t>- rozebrání povrchu chodníku z betonové dlažby 30x30x3,5 - odměřeno v AutoCadu - (dlažba bude nahrazena dlažbou 40x40x6):</t>
  </si>
  <si>
    <t>268,215</t>
  </si>
  <si>
    <t>1354771619</t>
  </si>
  <si>
    <t>PS452 - v.č. 02 - Situace SSZ</t>
  </si>
  <si>
    <t>- rozebrání povrchu chodníku z přírodní zámkové dlažby - odměřeno v AutoCadu</t>
  </si>
  <si>
    <t>24,784</t>
  </si>
  <si>
    <t>-28144643</t>
  </si>
  <si>
    <t>- rozebrání povrchů z žulové mozaiky 5x5 - odměřeno v AutoCadu:</t>
  </si>
  <si>
    <t>3,164</t>
  </si>
  <si>
    <t>- rozebrání povrchů z žulové kostky 10x10 - odměřeno v AutoCadu:</t>
  </si>
  <si>
    <t xml:space="preserve"> 1,680</t>
  </si>
  <si>
    <t>113201112</t>
  </si>
  <si>
    <t>Vytrhání obrub s vybouráním lože, s přemístěním hmot na skládku na vzdálenost do 3 m nebo s naložením na dopravní prostředek silničních ležatých</t>
  </si>
  <si>
    <t>261162355</t>
  </si>
  <si>
    <t>https://podminky.urs.cz/item/CS_URS_2025_01/113201112</t>
  </si>
  <si>
    <t>- vytrhání stávajích kamenných obrubníků - odměřeno z AutoCadu:</t>
  </si>
  <si>
    <t>4*1,2</t>
  </si>
  <si>
    <t>113203111</t>
  </si>
  <si>
    <t>Vytrhání obrub s vybouráním lože, s přemístěním hmot na skládku na vzdálenost do 3 m nebo s naložením na dopravní prostředek z dlažebních kostek</t>
  </si>
  <si>
    <t>-903854393</t>
  </si>
  <si>
    <t>https://podminky.urs.cz/item/CS_URS_2025_01/113203111</t>
  </si>
  <si>
    <t>- vytrhání dvouřádku z kostek 10x10x8 - odměřeno z AutoCadu:</t>
  </si>
  <si>
    <t>-888487369</t>
  </si>
  <si>
    <t>161,102*0,06</t>
  </si>
  <si>
    <t>9,789*0,06</t>
  </si>
  <si>
    <t>3,731*0,06</t>
  </si>
  <si>
    <t>3,164*0,05</t>
  </si>
  <si>
    <t xml:space="preserve"> 1,68*0,1</t>
  </si>
  <si>
    <t>-1062812963</t>
  </si>
  <si>
    <t>2,125</t>
  </si>
  <si>
    <t>-1110121083</t>
  </si>
  <si>
    <t>794532139</t>
  </si>
  <si>
    <t>-388929915</t>
  </si>
  <si>
    <t>1989129240</t>
  </si>
  <si>
    <t>2,125/50</t>
  </si>
  <si>
    <t>1962884597</t>
  </si>
  <si>
    <t>-1107540511</t>
  </si>
  <si>
    <t>100494547</t>
  </si>
  <si>
    <t>-1210510387</t>
  </si>
  <si>
    <t>-1690383768</t>
  </si>
  <si>
    <t>-577701753</t>
  </si>
  <si>
    <t>-1069039164</t>
  </si>
  <si>
    <t>-840576825</t>
  </si>
  <si>
    <t>2,125*0,001*8</t>
  </si>
  <si>
    <t>-1303342370</t>
  </si>
  <si>
    <t>-2098680568</t>
  </si>
  <si>
    <t>-1819311410</t>
  </si>
  <si>
    <t>2,125*0,001*8*4</t>
  </si>
  <si>
    <t>1532256380</t>
  </si>
  <si>
    <t>- zřízení povrchu povrchu chodníku z betonové dlažby 40x40x6 - odměřeno v AutoCadu:</t>
  </si>
  <si>
    <t>161,102+268,215</t>
  </si>
  <si>
    <t>- zřízení povrchu povrchu chodníku z betonové dlažby 50x50x6 - odměřeno v AutoCadu:</t>
  </si>
  <si>
    <t>- zřízení povrchu chodníku ze zámkové dlažby - odměřeno v AutoCadu:</t>
  </si>
  <si>
    <t>- zřízení povrchů chodníků z žulové mozaiky 5x5 - odměřeno v AutoCadu:</t>
  </si>
  <si>
    <t>- zřízení povrchů chodníků z žulové kostky 10x10 - odměřeno v AutoCadu:</t>
  </si>
  <si>
    <t xml:space="preserve"> 1,68</t>
  </si>
  <si>
    <t>167111121</t>
  </si>
  <si>
    <t>Nakládání, skládání a překládání neulehlého výkopku nebo sypaniny ručně skládání nebo překládání, z hornin třídy těžitelnosti I, skupiny 1 až 3</t>
  </si>
  <si>
    <t>-604390791</t>
  </si>
  <si>
    <t>https://podminky.urs.cz/item/CS_URS_2025_01/167111121</t>
  </si>
  <si>
    <t>PS452 - v.č. 06 - Stožáry SSZ - umístění návěstidel</t>
  </si>
  <si>
    <t>- nakládání přebytečné zeminy po výkopu pro betonové základy výložníkových stožárů  č. 1, 2, 8, 10, 12 a 13:</t>
  </si>
  <si>
    <t>(1*1*1,7)*6</t>
  </si>
  <si>
    <t>- nakládání přebytečné zeminy po výkopu pro betonový základ výložníkového stožáru  č. 4:</t>
  </si>
  <si>
    <t>(0,80*1,25*2,90)</t>
  </si>
  <si>
    <t>- nakládání přebytečné zeminy po výkopu pro betonový základ výložníkového stožáru  č. 7:</t>
  </si>
  <si>
    <t>(0,80*1,25*3,15)</t>
  </si>
  <si>
    <t>- nakládání přebytečné zeminy po výkopu pro betonové základy chodeckých stožárů č. 3, 5, 6, 9 a 11:</t>
  </si>
  <si>
    <t>(0,6^3)*5</t>
  </si>
  <si>
    <t>- nakládání přebytečné zeminy po výkopu pro šachty indukčních smyček:</t>
  </si>
  <si>
    <t>((0,6^3))*2</t>
  </si>
  <si>
    <t>((14+15+12+21+15+33+45+13+37+17+35+16+21+25+24+27+19+27+24+15)*0,2*0,35)</t>
  </si>
  <si>
    <t>((2+5+3)*0,2*0,5)</t>
  </si>
  <si>
    <t>- nakládání přebytečné žulové mozaiky 5 x 5 náhrada 10 % novou:</t>
  </si>
  <si>
    <t>3,164*0,05*0,1</t>
  </si>
  <si>
    <t>- nakládání přebytečné žulové dlažby 10 x 10 náhrada 10 % novou:</t>
  </si>
  <si>
    <t xml:space="preserve"> 1,680*0,1*0,1</t>
  </si>
  <si>
    <t>144746173</t>
  </si>
  <si>
    <t>- přebytečná zemina po výkopu pro betonové základy výložníkových stožárů  č. 1, 2, 8, 10, 12 a 13:</t>
  </si>
  <si>
    <t>- přebytečná zemina po výkopu pro betonový základ výložníkového stožáru  č. 4:</t>
  </si>
  <si>
    <t>- přebytečná zemina po výkopu pro betonový základ výložníkového stožáru  č. 7:</t>
  </si>
  <si>
    <t>- přebytečná zemina po výkopu pro betonové základy chodeckých stožárů č. 3, 5, 6, 9 a 11:</t>
  </si>
  <si>
    <t>- přebytečná zemina po výkopu pro betonový základ pilíře RE:</t>
  </si>
  <si>
    <t>- přebytečná zemina po výkopu pro betonový základ řadiče SSZ:</t>
  </si>
  <si>
    <t>- přebytečná zemina po výkopu pro šachty indukčních smyček:</t>
  </si>
  <si>
    <t>- přebytečná zemina po výkopu rýhy 35 x 60:</t>
  </si>
  <si>
    <t>- přebytečná zemina po výkopu rýhy 50 x 80:</t>
  </si>
  <si>
    <t>- přebytečná žulová mozaika 5 x 5 náhrada 10 % novou:</t>
  </si>
  <si>
    <t>- přebytečná žulová dlažba 10 x 10 náhrada 10 % novou:</t>
  </si>
  <si>
    <t>185316428</t>
  </si>
  <si>
    <t>- uložení přebytečné zeminy po výkopu pro betonové základy výložníkových stožárů  č. 1, 2, 8, 10, 12 a 13:</t>
  </si>
  <si>
    <t>((1*1*1,7)*1,8)*6</t>
  </si>
  <si>
    <t>- uložení přebytečné zeminy po výkopu pro betonový základ výložníkového stožáru  č. 4:</t>
  </si>
  <si>
    <t>((0,80*1,25*2,90)*1,8)</t>
  </si>
  <si>
    <t>- uložení přebytečné zeminy po výkopu pro betonový základ výložníkového stožáru  č. 7:</t>
  </si>
  <si>
    <t>((0,80*1,25*3,15)*1,8)</t>
  </si>
  <si>
    <t>- uložení přebytečné zeminy po výkopu pro betonové základy chodeckých stožárů č. 3, 5, 6, 9 a 11:</t>
  </si>
  <si>
    <t>((0,6^3)*1,8)*5</t>
  </si>
  <si>
    <t>- uložení přebytečné zeminy po výkopu pro šachty indukčních smyček:</t>
  </si>
  <si>
    <t>((0,6^3)*1,8)*2</t>
  </si>
  <si>
    <t>((14+15+12+21+15+33+45+13+37+17+35+16+21+25+24+27+19+27+24+15)*0,2*0,35)*1,8</t>
  </si>
  <si>
    <t>- uložení přebytečné zeminy po výkopu rýhy 50 x 80:</t>
  </si>
  <si>
    <t>((2+5+3)*0,2*0,5)*1,8</t>
  </si>
  <si>
    <t>- uložení přebytečné žulové mozaiky 5 x 5 náhrada 10 % novou:</t>
  </si>
  <si>
    <t>3,164*0,05*0,1*1,8</t>
  </si>
  <si>
    <t>- uložení přebytečné žulové dlažby 10 x 10 náhrada 10 % novou:</t>
  </si>
  <si>
    <t>1,680*0,1*0,1*1,8</t>
  </si>
  <si>
    <t>1098295791</t>
  </si>
  <si>
    <t>PS452 - v.č. 01 - Technická zpráva</t>
  </si>
  <si>
    <t>- obnovení povrchu chodníku z přírodní zámkové dlažby s využitím 70 % stávající dlažby - odměřeno v AutoCadu:</t>
  </si>
  <si>
    <t>-870305165</t>
  </si>
  <si>
    <t>24,784*0,3*1,01</t>
  </si>
  <si>
    <t>-245552018</t>
  </si>
  <si>
    <t>- obnovení povrchu chodníku z přírodní zámkové dlažby - odměřeno v AutoCadu</t>
  </si>
  <si>
    <t>1916033650</t>
  </si>
  <si>
    <t>- zřízení povrchů chodníků z žulové mozaiky 5x5 - odměřeno v AutoCadu</t>
  </si>
  <si>
    <t>- zřízení povrchů chodníků z žulové kostky 10x10 - odměřeno v AutoCadu</t>
  </si>
  <si>
    <t>1209668930</t>
  </si>
  <si>
    <t>- zřízení povrchů chodníků z žulové mozaiky 5x5 s využitím 80 % stávající dlažby - odměřeno v AutoCadu</t>
  </si>
  <si>
    <t>3,164*0,2*1,01</t>
  </si>
  <si>
    <t>1108771864</t>
  </si>
  <si>
    <t>- zřízení povrchů chodníků z žulové kostky 8x10 s využitím 90 % stávající dlažby - odměřeno v AutoCadu</t>
  </si>
  <si>
    <t xml:space="preserve"> 1,68*0,1*1,01</t>
  </si>
  <si>
    <t>1981395287</t>
  </si>
  <si>
    <t>-45890448</t>
  </si>
  <si>
    <t>- obnovení povrchu chodníku z dlažby 50x50x6 s výměnou 10 % za novou - odměřeno v AutoCadu:</t>
  </si>
  <si>
    <t>- povrch skladby 12</t>
  </si>
  <si>
    <t>596211122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</si>
  <si>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</si>
  <si>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-1039634775</t>
  </si>
  <si>
    <t>https://podminky.urs.cz/item/CS_URS_2025_01/596211122</t>
  </si>
  <si>
    <t>- obnovení povrchu chodníku z dlažby 40x40x6 s výměnou 10 % za novou - odměřeno v AutoCadu:</t>
  </si>
  <si>
    <t>- povrch chodníku z dlažby 40x40x6 100 % náhrada stávající dlažby 30x30 - odměřeno v AutoCadu:</t>
  </si>
  <si>
    <t>-274768757</t>
  </si>
  <si>
    <t>- povrch chodníku z dlažby 40x40x6 100 % náhrada stávající dlažby 30x30:</t>
  </si>
  <si>
    <t>268,215*1,01</t>
  </si>
  <si>
    <t>161,102*0,1*1,01</t>
  </si>
  <si>
    <t>59245620</t>
  </si>
  <si>
    <t>dlažba chodníková betonová 500x500mm tl 50mm přírodní</t>
  </si>
  <si>
    <t>1146822605</t>
  </si>
  <si>
    <t>- obnovení povrchu dlažby 50x50x6 s využitím 90 % stávající dlažby:</t>
  </si>
  <si>
    <t>9,789*0,1*1,01</t>
  </si>
  <si>
    <t>-1877261510</t>
  </si>
  <si>
    <t>1192861708</t>
  </si>
  <si>
    <t>stožár č. 12 - demontáž stávající DZ IP6:</t>
  </si>
  <si>
    <t>stožár č. 13 - demontáž stávající DZ IP6: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</si>
  <si>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</si>
  <si>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</si>
  <si>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87922317</t>
  </si>
  <si>
    <t>https://podminky.urs.cz/item/CS_URS_2025_01/916111122</t>
  </si>
  <si>
    <t>- osazezení dvouřádku z kostek 10x10x8 - odměřeno z AutoCadu:</t>
  </si>
  <si>
    <t>1295945067</t>
  </si>
  <si>
    <t>- zřízení dvouřádku z žulové kostky 8x10 s výměnou 100 % stávajících kostek - odměřeno v AutoCadu</t>
  </si>
  <si>
    <t>(2*1,2*0,02)*1,01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</si>
  <si>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</si>
  <si>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</si>
  <si>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-1680409774</t>
  </si>
  <si>
    <t>https://podminky.urs.cz/item/CS_URS_2025_01/916131113</t>
  </si>
  <si>
    <t>- osazezení stávajících kamených obrubníků po pokládce indukčních smyček - odměřeno z AutoCadu:</t>
  </si>
  <si>
    <t>-1271157866</t>
  </si>
  <si>
    <t>stožár č. 12 - montáž stávající DZ IP6:</t>
  </si>
  <si>
    <t>stožár č. 13 - montáž stávající DZ IP6:</t>
  </si>
  <si>
    <t>-1015378261</t>
  </si>
  <si>
    <t>903807752</t>
  </si>
  <si>
    <t>2114086152</t>
  </si>
  <si>
    <t>919112233</t>
  </si>
  <si>
    <t>Řezání dilatačních spár v živičném krytu vytvoření komůrky pro těsnící zálivku šířky 20 mm, hloubky 40 mm</t>
  </si>
  <si>
    <t>1075824647</t>
  </si>
  <si>
    <t>https://podminky.urs.cz/item/CS_URS_2025_01/919112233</t>
  </si>
  <si>
    <t>- řezání drážky hloubky 120 mm přívodního vedení indukční smyčky - odměřeno v AutoCadu</t>
  </si>
  <si>
    <t>30*3</t>
  </si>
  <si>
    <t>919121233</t>
  </si>
  <si>
    <t>Utěsnění dilatačních spár zálivkou za studena v cementobetonovém nebo živičném krytu včetně adhezního nátěru bez těsnicího profilu pod zálivkou, pro komůrky šířky 20 mm, hloubky 40 mm</t>
  </si>
  <si>
    <t>352391523</t>
  </si>
  <si>
    <t>https://podminky.urs.cz/item/CS_URS_2025_01/919121233</t>
  </si>
  <si>
    <t>-1298177826</t>
  </si>
  <si>
    <t>997221551</t>
  </si>
  <si>
    <t>Vodorovná doprava suti bez naložení, ale se složením a s hrubým urovnáním ze sypkých materiálů, na vzdálenost do 1 km</t>
  </si>
  <si>
    <t>-736207110</t>
  </si>
  <si>
    <t>https://podminky.urs.cz/item/CS_URS_2025_01/997221551</t>
  </si>
  <si>
    <t>- odvoz přebytečné zeminy po výkopu pro betonové základy výložníkových stožárů  č. 1, 2, 8, 10, 12 a 13:</t>
  </si>
  <si>
    <t>- odvoz přebytečné zeminy po výkopu pro betonový základ výložníkového stožáru  č. 4:</t>
  </si>
  <si>
    <t>- odvoz přebytečné zeminy po výkopu pro betonový základ výložníkového stožáru  č. 7:</t>
  </si>
  <si>
    <t>- odvoz přebytečné zeminy po výkopu pro betonové základy chodeckých stožárů č. 3, 5, 6, 9 a 11:</t>
  </si>
  <si>
    <t>- odvoz přebytečné zeminy po výkopu pro šachty indukčních smyček:</t>
  </si>
  <si>
    <t>- odvoz přebytečné zeminy po výkopu rýhy 50 x 80:</t>
  </si>
  <si>
    <t>- odvoz přebytečné žulové mozaiky 5 x 5 náhrada 10 % novou:</t>
  </si>
  <si>
    <t>- odvoz přebytečné žulové dlažby 10 x 10 náhrada 10 % novou:</t>
  </si>
  <si>
    <t>997221559</t>
  </si>
  <si>
    <t>-198875523</t>
  </si>
  <si>
    <t>https://podminky.urs.cz/item/CS_URS_2025_01/997221559</t>
  </si>
  <si>
    <t>((1*1*1,7)*1,8)*6*19</t>
  </si>
  <si>
    <t>((0,80*1,25*2,90)*1,8)*19</t>
  </si>
  <si>
    <t>((0,80*1,25*3,15)*1,8)*19</t>
  </si>
  <si>
    <t>((0,6^3)*1,8)*5*19</t>
  </si>
  <si>
    <t>(0,8*1,5*1)*1,8*19</t>
  </si>
  <si>
    <t>(0,8*1,5*1,0)*1,8*19</t>
  </si>
  <si>
    <t>((0,6^3)*1,8)*2*19</t>
  </si>
  <si>
    <t>((14+15+12+21+15+33+45+13+37+17+35+16+21+25+24+27+19+27+24+15)*0,2*0,35)*1,8*19</t>
  </si>
  <si>
    <t>((2+5+3)*0,2*0,5)*1,8*19</t>
  </si>
  <si>
    <t>3,164*0,05*0,1*1,8*19</t>
  </si>
  <si>
    <t>1,680*0,1*0,1*1,8*19</t>
  </si>
  <si>
    <t>-1345375733</t>
  </si>
  <si>
    <t>- suť po rozebrání povrchu chodníku z betonové dlažby 30x30x3,5 s výměnou 100% plochy - odměřeno v AutoCadu:</t>
  </si>
  <si>
    <t>268,615*0,035*1,8</t>
  </si>
  <si>
    <t>- suť po rozebrání povrchu chodníku z betonové dlažby 40x40x6 s výměnou 10% plochy - odměřeno v AutoCadu:</t>
  </si>
  <si>
    <t>108,867*0,1*0,06*1,8</t>
  </si>
  <si>
    <t>- suť po rozebrání povrchu chodníku z betonové dlažby 50x50x6 s výměnou 10% plochy - odměřeno v AutoCadu:</t>
  </si>
  <si>
    <t>9,789*0,1*0,06*1,8</t>
  </si>
  <si>
    <t>- obnovení povrchu chodníku z přírodní zámkové dlažby s výměnou 30 % stávající - odměřeno v AutoCadu</t>
  </si>
  <si>
    <t>24,784*0,30*1,8</t>
  </si>
  <si>
    <t>- suť po rozebrání betonových základů výložníkových stožárů č. 1, 2, 8, 10, 12 a 13:</t>
  </si>
  <si>
    <t>6*(1,0*1,0*1,7)*1,8</t>
  </si>
  <si>
    <t>- suť po rozebrání betonového základu výložníkového stožáru č. 4:</t>
  </si>
  <si>
    <t>- suť po rozebrání betonového základu výložníkového stožáru č. 7:</t>
  </si>
  <si>
    <t>- suť po rozebrání betonových základů chodeckých stožárů:</t>
  </si>
  <si>
    <t>- suť po rozebrání betonového základu řadiče SSZ:</t>
  </si>
  <si>
    <t>- suť po rozebrání betonového základu pilíře RE:</t>
  </si>
  <si>
    <t>-1482895365</t>
  </si>
  <si>
    <t>268,615*0,035*1,8*19</t>
  </si>
  <si>
    <t>108,867*0,1*0,06*1,8*19</t>
  </si>
  <si>
    <t>9,789*0,1*0,06*1,8*19</t>
  </si>
  <si>
    <t>24,784*0,30*1,8*19</t>
  </si>
  <si>
    <t>6*(1,0*1,0*1,7)*1,8*19</t>
  </si>
  <si>
    <t>-1776863236</t>
  </si>
  <si>
    <t>- nakládání suti</t>
  </si>
  <si>
    <t>-173591445</t>
  </si>
  <si>
    <t>- poplatek za uložení suti</t>
  </si>
  <si>
    <t>109230164</t>
  </si>
  <si>
    <t>PS452.2 - Soupis stavebních prací - obnova  stávajících ploch (předláždění)</t>
  </si>
  <si>
    <t>204,329</t>
  </si>
  <si>
    <t>23,272</t>
  </si>
  <si>
    <t>229,284</t>
  </si>
  <si>
    <t>41,372</t>
  </si>
  <si>
    <t>4,043</t>
  </si>
  <si>
    <t>113204111</t>
  </si>
  <si>
    <t>Vytrhání obrub s vybouráním lože, s přemístěním hmot na skládku na vzdálenost do 3 m nebo s naložením na dopravní prostředek záhonových</t>
  </si>
  <si>
    <t>1881727240</t>
  </si>
  <si>
    <t>https://podminky.urs.cz/item/CS_URS_2025_01/113204111</t>
  </si>
  <si>
    <t>- vytrhání záhonových obrubníků na třída Svobody:</t>
  </si>
  <si>
    <t>25+11</t>
  </si>
  <si>
    <t>234,329+229,284</t>
  </si>
  <si>
    <t>4,043*0,05*0,1</t>
  </si>
  <si>
    <t>4,043*0,05*0,1*1,8</t>
  </si>
  <si>
    <t>41,372*0,3*1,01</t>
  </si>
  <si>
    <t>1261444938</t>
  </si>
  <si>
    <t>4,043*0,2*1,01</t>
  </si>
  <si>
    <t>229,284*1,01</t>
  </si>
  <si>
    <t>204,329*0,1*1,01</t>
  </si>
  <si>
    <t>23,272*0,1*1,01</t>
  </si>
  <si>
    <t>67762720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</si>
  <si>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</si>
  <si>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</si>
  <si>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1492157147</t>
  </si>
  <si>
    <t>https://podminky.urs.cz/item/CS_URS_2025_01/916231213</t>
  </si>
  <si>
    <t>- osazení záhonových obrubníků:</t>
  </si>
  <si>
    <t>59217017</t>
  </si>
  <si>
    <t>obrubník betonový chodníkový 1000x100x250mm</t>
  </si>
  <si>
    <t>717226523</t>
  </si>
  <si>
    <t>- dodávka záhonových obrubníků:</t>
  </si>
  <si>
    <t>- příplatek za dalších 19 km</t>
  </si>
  <si>
    <t>4,043*0,05*0,1*1,8*19</t>
  </si>
  <si>
    <t>229,284*0,035*1,8</t>
  </si>
  <si>
    <t>204,329*0,1*0,06*1,8</t>
  </si>
  <si>
    <t>23,272*0,1*0,06*1,8</t>
  </si>
  <si>
    <t>- suť po rozebrání povrchu chodníku z přírodní zámkové dlažby s výměnou 30 % stávající - odměřeno v AutoCadu</t>
  </si>
  <si>
    <t>41,372*0,25*1,8</t>
  </si>
  <si>
    <t>- suť po vytrhání záhonových obrubníků - odměřeno v AutoCadu</t>
  </si>
  <si>
    <t>35*0,10*0,25*1,8</t>
  </si>
  <si>
    <t>229,284*0,035*1,8*19</t>
  </si>
  <si>
    <t>204,329*0,1*0,06*1,8*19</t>
  </si>
  <si>
    <t>23,272*0,1*0,06*1,8*19</t>
  </si>
  <si>
    <t>41,372*0,25*1,8*19</t>
  </si>
  <si>
    <t>35*0,10*0,25*1,8*19</t>
  </si>
  <si>
    <t>PS452.3 - Soupis dodávek a montážních prací</t>
  </si>
  <si>
    <t>-867707365</t>
  </si>
  <si>
    <t>PS452 - v.č. 03 - Schematický kabelový plán SSZ</t>
  </si>
  <si>
    <t>-985191506</t>
  </si>
  <si>
    <t>2070076389</t>
  </si>
  <si>
    <t>80+95+125+80+70+30+200+230</t>
  </si>
  <si>
    <t>1290246683</t>
  </si>
  <si>
    <t>(80+95+125+80+70+30+200+230)*1,05</t>
  </si>
  <si>
    <t>1175945707</t>
  </si>
  <si>
    <t>210100002</t>
  </si>
  <si>
    <t>Ukončení vodičů izolovaných s označením a zapojením v rozváděči nebo na přístroji průřezu žíly do 6 mm2</t>
  </si>
  <si>
    <t>-811409674</t>
  </si>
  <si>
    <t>https://podminky.urs.cz/item/CS_URS_2025_01/210100002</t>
  </si>
  <si>
    <t>PS452 - v.č. 04 - Napájení SSZ</t>
  </si>
  <si>
    <t>- ukončení kabelu NYY-J 3x6 - počet vodičů určen přímo:</t>
  </si>
  <si>
    <t>2*3</t>
  </si>
  <si>
    <t>210100195</t>
  </si>
  <si>
    <t>Ukončení kabelů smršťovací koncovkou nebo páskou se zapojením bez letování počtu a průřezu žil 4 x 6 mm2</t>
  </si>
  <si>
    <t>1676538781</t>
  </si>
  <si>
    <t>https://podminky.urs.cz/item/CS_URS_2025_01/210100195</t>
  </si>
  <si>
    <t>- ukončení kabelu NYY-J 3x6:</t>
  </si>
  <si>
    <t>496172494</t>
  </si>
  <si>
    <t>- počet vodičů určen přímo:</t>
  </si>
  <si>
    <t>-1553489462</t>
  </si>
  <si>
    <t>1469453755</t>
  </si>
  <si>
    <t>- ukončení kabelu NYY-J 4x10 - počet vodičů určen přímo:</t>
  </si>
  <si>
    <t>2*2*4</t>
  </si>
  <si>
    <t>-1091599042</t>
  </si>
  <si>
    <t>- ukončení kabelu NYY-J 4x10:</t>
  </si>
  <si>
    <t>1245137292</t>
  </si>
  <si>
    <t>1497133757</t>
  </si>
  <si>
    <t>-1358030491</t>
  </si>
  <si>
    <t>-1628700735</t>
  </si>
  <si>
    <t>-2028733456</t>
  </si>
  <si>
    <t>PS452 - v.č. 05 - Schéma doplňujícího ochranného pospojování SSZ</t>
  </si>
  <si>
    <t>9*2</t>
  </si>
  <si>
    <t>-2123434194</t>
  </si>
  <si>
    <t>615558865</t>
  </si>
  <si>
    <t>- odměřeno v AutoCadu:</t>
  </si>
  <si>
    <t>(53+57+110+6+5+4)</t>
  </si>
  <si>
    <t>-258117596</t>
  </si>
  <si>
    <t>(53+57+110+6+5+4)/2,5</t>
  </si>
  <si>
    <t>-697099106</t>
  </si>
  <si>
    <t>- propojení zemnících svorek v neukolejňovaných stožárech SSZ č. 1, 3, 4, 6, 7, 9, 10, 11, 12 a 13:</t>
  </si>
  <si>
    <t>-1198434846</t>
  </si>
  <si>
    <t>-764983032</t>
  </si>
  <si>
    <t>- montáž vodičů indukčních smyček DVB21 a DVB22 - odměřeno v AutoCadu:</t>
  </si>
  <si>
    <t>341421581-R</t>
  </si>
  <si>
    <t>tepelně a mechanicky odolný bezhalogenový propojovací jednožilový vodič s pocínovaným CU jádrem - průřez do 10 mm2</t>
  </si>
  <si>
    <t>1745448383</t>
  </si>
  <si>
    <t>- dodávka vodičů indukčních smyček DVB21 a DVB22 - včetně prořezu 5%:</t>
  </si>
  <si>
    <t>35*1,05</t>
  </si>
  <si>
    <t>-2041616496</t>
  </si>
  <si>
    <t>- pokládka kabelu NYY-J 3x6 mezi RE a XO:</t>
  </si>
  <si>
    <t>34111048-R</t>
  </si>
  <si>
    <t>kabel instalační jádro Cu plné izolace PVC plášť PVC 0,6/1kV NYY-J 3x6 mm2</t>
  </si>
  <si>
    <t>-436819105</t>
  </si>
  <si>
    <t>- pokládka kabelu NYY-J 3x6 mezi RE a XO - včetně 5% prořezu:</t>
  </si>
  <si>
    <t>5*1,05</t>
  </si>
  <si>
    <t>1362344183</t>
  </si>
  <si>
    <t>10+50</t>
  </si>
  <si>
    <t>1157958586</t>
  </si>
  <si>
    <t>(10+50)*1,05</t>
  </si>
  <si>
    <t>353750349</t>
  </si>
  <si>
    <t>3*5+2*15</t>
  </si>
  <si>
    <t>2*5+1*15</t>
  </si>
  <si>
    <t>stožár č. 11:</t>
  </si>
  <si>
    <t>stožár č. 12:</t>
  </si>
  <si>
    <t>stožár č. 13:</t>
  </si>
  <si>
    <t>1960616156</t>
  </si>
  <si>
    <t>(3*5+2*15)*1,05</t>
  </si>
  <si>
    <t>(2*5+1*15)*1,05</t>
  </si>
  <si>
    <t>-395443127</t>
  </si>
  <si>
    <t>1927893331</t>
  </si>
  <si>
    <t>-867328880</t>
  </si>
  <si>
    <t>- pokládka kabelu NYY-J 12x1,5:</t>
  </si>
  <si>
    <t>-385158931</t>
  </si>
  <si>
    <t>- dodávka kabelu NYY-J 12x1,5 - včetně 5% prořezu:</t>
  </si>
  <si>
    <t>115*1,05</t>
  </si>
  <si>
    <t>210813101</t>
  </si>
  <si>
    <t>Montáž izolovaných kabelů měděných do 1 kV bez ukončení plných nebo laněných kulatých (např. CYKY, CHKE-R) uložených pevně počtu a průřezu žil 19x1,5 až 2,5 mm2</t>
  </si>
  <si>
    <t>-1114873163</t>
  </si>
  <si>
    <t>https://podminky.urs.cz/item/CS_URS_2025_01/210813101</t>
  </si>
  <si>
    <t>- pokládka kabelu NYY-J 19x1,5:</t>
  </si>
  <si>
    <t>34111150-R</t>
  </si>
  <si>
    <t>kabel instalační jádro Cu plné izolace PVC plášť PVC 0,6/1kV NYY-J 19x1,5mm2</t>
  </si>
  <si>
    <t>1138865121</t>
  </si>
  <si>
    <t>- dodávka kabelu NYY-J 19x1,5 - včetně 5% prořezu:</t>
  </si>
  <si>
    <t>85*1,05</t>
  </si>
  <si>
    <t>1342961741</t>
  </si>
  <si>
    <t>- pokládka kabelů NYY-J 24x1,5:</t>
  </si>
  <si>
    <t>95+100+50+45</t>
  </si>
  <si>
    <t>-9503267</t>
  </si>
  <si>
    <t>- dodávka kabelů NYY-J 24x1,5 - včetně 5% prořezu:</t>
  </si>
  <si>
    <t>(95+100+50+45)*1,05</t>
  </si>
  <si>
    <t>-48856476</t>
  </si>
  <si>
    <t>- pokládka kabelů NYY-J 30x1,5:</t>
  </si>
  <si>
    <t>70+115+130+70+25</t>
  </si>
  <si>
    <t>-532103458</t>
  </si>
  <si>
    <t>- dodávka kabelů NYY-J 30x1,5 - včetně 5% prořezu:</t>
  </si>
  <si>
    <t>(70+115+130+70+25)*1,05</t>
  </si>
  <si>
    <t>349424072</t>
  </si>
  <si>
    <t>- pokládka kabelů NYY-J 40x1,5:</t>
  </si>
  <si>
    <t>85+60+190+220</t>
  </si>
  <si>
    <t>-42978528</t>
  </si>
  <si>
    <t>- dodávka kabelů NYY-J 40x1,5 - včetně 5% prořezu:</t>
  </si>
  <si>
    <t>(85+60+190+220)*1,05</t>
  </si>
  <si>
    <t>210871112</t>
  </si>
  <si>
    <t>Montáž kabelů měděných vn 22 kV a 35 kV bez ukončení stíněných plných nebo laněných kulatých s izolací ze sítěného polyetylenu nebo bezhalogenových (např. CXEKCY, CXEKVCE-R) uložených pevně počtu a průřezu žil 1x50 mm2</t>
  </si>
  <si>
    <t>1920319386</t>
  </si>
  <si>
    <t>https://podminky.urs.cz/item/CS_URS_2025_01/210871112</t>
  </si>
  <si>
    <t>- pokládka kabelu 1-CHBU 1x50 mezi omezovačem napětí na stožáru SSZ č. 2 a kolejnicí:</t>
  </si>
  <si>
    <t>- pokládka kabelu 1-CHBU 1x50 mezi omezovačem napětí na stožáru SSZ č. 5 a kolejnicí:</t>
  </si>
  <si>
    <t>- pokládka kabelu 1-CHBU 1x50 mezi omezovačem napětí na stožáru SSZ č. 8 a kolejnicí:</t>
  </si>
  <si>
    <t>34141115</t>
  </si>
  <si>
    <t>vodič propojovací se zvýšenou odolností jádro Cu lanované izolace pryž plášť pryž chloroprenová 0,6/1kV (1-CHBU) 1x50mm2</t>
  </si>
  <si>
    <t>-244967208</t>
  </si>
  <si>
    <t>- dodávka kabelu 1-CHBU 1x50 mezi omezovačem napětí na stožáru SSZ č. 2 a kolejnicí:</t>
  </si>
  <si>
    <t>- dodávka kabelu 1-CHBU 1x50 mezi omezovačem napětí na stožáru SSZ č. 5 a kolejnicí:</t>
  </si>
  <si>
    <t>- dodávka kabelu 1-CHBU 1x50 mezi omezovačem napětí na stožáru SSZ č. 8 a kolejnicí:</t>
  </si>
  <si>
    <t>1316029772</t>
  </si>
  <si>
    <t>20*1+21*1+7*1+13*1+22*1+9*1</t>
  </si>
  <si>
    <t>218030131-R</t>
  </si>
  <si>
    <t>Demontáž trakčního vedení pro městskou dopravu, průmyslové dráhy a jeřáby kotevních závěsů troleje Cu se šroubovým napínačem s jednoduchou nebo dvojitou izolací bez objímky nebo závěsu na stožár nebo zeď do 150 mm2</t>
  </si>
  <si>
    <t>1569045508</t>
  </si>
  <si>
    <t>- demontáž stávajícího převěsu - práce musí provést odborná firma nebo DPMO:</t>
  </si>
  <si>
    <t>218030201-R</t>
  </si>
  <si>
    <t>Demontáž trakčního vedení pro městskou dopravu, průmyslové dráhy a jeřáby spojení Fe drátů, lan a troleje drát průměru do 6 mm izolované</t>
  </si>
  <si>
    <t>1156951387</t>
  </si>
  <si>
    <t>218191514-R</t>
  </si>
  <si>
    <t>Demontáž elektroměrového rozvaděče RE</t>
  </si>
  <si>
    <t>-1989803456</t>
  </si>
  <si>
    <t>218812011</t>
  </si>
  <si>
    <t>Demontáž izolovaných kabelů měděných do 1 kV bez odpojení vodičů plných nebo laněných kulatých (např. CYKY, CHKE-R) uložených volně nebo v liště počtu a průřezu žil 3x1,5 až 6 mm2</t>
  </si>
  <si>
    <t>-1311700358</t>
  </si>
  <si>
    <t>https://podminky.urs.cz/item/CS_URS_2025_01/218812011</t>
  </si>
  <si>
    <t>- demontáž kabelu CYKY-J 3x4:</t>
  </si>
  <si>
    <t>218812033</t>
  </si>
  <si>
    <t>Demontáž izolovaných kabelů měděných do 1 kV bez odpojení vodičů plných nebo laněných kulatých (např. CYKY, CHKE-R) uložených volně nebo v liště počtu a průřezu žil 4x6 až 10 mm2</t>
  </si>
  <si>
    <t>-1336802839</t>
  </si>
  <si>
    <t>https://podminky.urs.cz/item/CS_URS_2025_01/218812033</t>
  </si>
  <si>
    <t>- demontáž kabelu CYKY-J 4x10:</t>
  </si>
  <si>
    <t>218813033</t>
  </si>
  <si>
    <t>Demontáž izolovaných kabelů měděných do 1 kV bez odpojení vodičů plných nebo laněných kulatých (např. CYKY, CHKE-R) uložených pevně počtu a průřezu žil 4x6 až 10 mm2</t>
  </si>
  <si>
    <t>955909186</t>
  </si>
  <si>
    <t>https://podminky.urs.cz/item/CS_URS_2025_01/218813033</t>
  </si>
  <si>
    <t>218813071</t>
  </si>
  <si>
    <t>Demontáž izolovaných kabelů měděných do 1 kV bez odpojení vodičů plných nebo laněných kulatých (např. CYKY, CHKE-R) uložených pevně počtu a průřezu žil 7x1,5 až 2,5 mm2</t>
  </si>
  <si>
    <t>-2019880483</t>
  </si>
  <si>
    <t>https://podminky.urs.cz/item/CS_URS_2025_01/218813071</t>
  </si>
  <si>
    <t>- demontáž kabelů CYKY-J 7x1,5:</t>
  </si>
  <si>
    <t>25+28+21</t>
  </si>
  <si>
    <t>855734449</t>
  </si>
  <si>
    <t>- demontáž kabelů CYKY-J 24x1,5:</t>
  </si>
  <si>
    <t>34+26+21+21+53+22+29+180</t>
  </si>
  <si>
    <t>-1709799661</t>
  </si>
  <si>
    <t>- demontáž kabelů CYKY-J 37x1,5:</t>
  </si>
  <si>
    <t>25+34+26+86+23+53+22+20+33+180+30</t>
  </si>
  <si>
    <t>218902111</t>
  </si>
  <si>
    <t>Demontáž izolovaných kabelů hliníkových do 1 kV bez odpojení vodičů plných nebo laněných kulatých (např. AYKY) uložených pevně počtu a průřezu žil 4x16 mm2</t>
  </si>
  <si>
    <t>-602958785</t>
  </si>
  <si>
    <t>https://podminky.urs.cz/item/CS_URS_2025_01/218902111</t>
  </si>
  <si>
    <t>- demontáž kabelu AYKY-J 4x16</t>
  </si>
  <si>
    <t>961616045</t>
  </si>
  <si>
    <t>105+90+80+155+150+110+110</t>
  </si>
  <si>
    <t>218175391</t>
  </si>
  <si>
    <t>(105+90+80+155+150+110+110)*1,05</t>
  </si>
  <si>
    <t>1319172387</t>
  </si>
  <si>
    <t>- zatažení kabelů do řadiče SSZ a stožárů:</t>
  </si>
  <si>
    <t>13*2+7*1+1*2+8*2</t>
  </si>
  <si>
    <t>- zatažení kabelů a HDPE trubky do řadiče, RE, XO a PRIS:</t>
  </si>
  <si>
    <t>- zatažení kabelů do rozvaděče ovlání výhybek DPMO:</t>
  </si>
  <si>
    <t>413077038</t>
  </si>
  <si>
    <t>1033854863</t>
  </si>
  <si>
    <t>-486834340</t>
  </si>
  <si>
    <t>(13+7+1+8)*2</t>
  </si>
  <si>
    <t>- značení konců kabelů do rozvaděčů výhybek DPMO:</t>
  </si>
  <si>
    <t>- značení konců HDPE trubky do řadiče:</t>
  </si>
  <si>
    <t>- značení konců napájecích kabelů SSZ:</t>
  </si>
  <si>
    <t>563928675</t>
  </si>
  <si>
    <t>-1432350305</t>
  </si>
  <si>
    <t>4*24+5*30+4*40</t>
  </si>
  <si>
    <t>7*2</t>
  </si>
  <si>
    <t>- měření na napájecích kabelech do RE, XO a PRIS:</t>
  </si>
  <si>
    <t>2*4+1*3</t>
  </si>
  <si>
    <t>- měření na kabelech do rozvaděčů výhybek DPMO:</t>
  </si>
  <si>
    <t>1*12+1*19</t>
  </si>
  <si>
    <t>-146377898</t>
  </si>
  <si>
    <t>13+3</t>
  </si>
  <si>
    <t>-1404193317</t>
  </si>
  <si>
    <t>220111891</t>
  </si>
  <si>
    <t>Ukolejnění sdělovacího a zabezpečovacího zařízení včetně zhotovení drážky po uložení ukolejňovacího vodiče, protažení vodiče izolační trubkou na zemnicí svorník nebo průrazky a ukolejňovací svorku ke kolejnici nebo na střed stykového trafa, uložení a zahrnutí vodiče v drážce na kolejnici</t>
  </si>
  <si>
    <t>-112473311</t>
  </si>
  <si>
    <t>https://podminky.urs.cz/item/CS_URS_2025_01/220111891</t>
  </si>
  <si>
    <t>- ukolejnění stožárů SSZ číslo 2, 5 a 8 přes elektronickou průrazku:</t>
  </si>
  <si>
    <t>404618001-R</t>
  </si>
  <si>
    <t>Omezovač napětí pro železnice</t>
  </si>
  <si>
    <t>-1828844880</t>
  </si>
  <si>
    <t>- dodávka elekronického omezovače přepětí (elektronická průrazka):</t>
  </si>
  <si>
    <t>-1492428052</t>
  </si>
  <si>
    <t>-1683900597</t>
  </si>
  <si>
    <t>903473384</t>
  </si>
  <si>
    <t>-847883589</t>
  </si>
  <si>
    <t>1898334143</t>
  </si>
  <si>
    <t>- ukončení HDPE trubek:</t>
  </si>
  <si>
    <t>-130830377</t>
  </si>
  <si>
    <t>-356839609</t>
  </si>
  <si>
    <t>5*2*5+1*2*7</t>
  </si>
  <si>
    <t>5*2*5+5*2*7</t>
  </si>
  <si>
    <t>3*2*5+1*2*7</t>
  </si>
  <si>
    <t>3*2*5+2*2*7</t>
  </si>
  <si>
    <t>2*2*5+4*2*7</t>
  </si>
  <si>
    <t>2*2*5+1*2*7</t>
  </si>
  <si>
    <t>4*2*5+1*2*7</t>
  </si>
  <si>
    <t>3*2*5+4*2*7</t>
  </si>
  <si>
    <t>2*2*5+2*2*7</t>
  </si>
  <si>
    <t>4*2*5+4*2*7</t>
  </si>
  <si>
    <t>-1092894775</t>
  </si>
  <si>
    <t>2*7</t>
  </si>
  <si>
    <t>-1338779932</t>
  </si>
  <si>
    <t>2*7*0,1</t>
  </si>
  <si>
    <t>-879313436</t>
  </si>
  <si>
    <t>5*2+1*2</t>
  </si>
  <si>
    <t>5*2+5*2</t>
  </si>
  <si>
    <t>3*2+1*2</t>
  </si>
  <si>
    <t>3*2+2*2</t>
  </si>
  <si>
    <t>2*2+4*2</t>
  </si>
  <si>
    <t>2*2+1*2</t>
  </si>
  <si>
    <t>4*2+1*2</t>
  </si>
  <si>
    <t>3*2+4*2</t>
  </si>
  <si>
    <t>2*2+2*2</t>
  </si>
  <si>
    <t>4*2+4*2</t>
  </si>
  <si>
    <t>-1535016026</t>
  </si>
  <si>
    <t xml:space="preserve">- ukončení kabelu NYY-J 12x1,5: </t>
  </si>
  <si>
    <t>-4746212</t>
  </si>
  <si>
    <t>-1705902462</t>
  </si>
  <si>
    <t>-478719425</t>
  </si>
  <si>
    <t xml:space="preserve">- ukončení kabelu NYY-J 19x1,5: </t>
  </si>
  <si>
    <t>220300604</t>
  </si>
  <si>
    <t>Ukončení návěstních kabelů smršťovací záklopkou včetně odizolování, vyformování a zapojení vodičů na kabelech NCEY, NCYY do 19x1 nebo 1,5</t>
  </si>
  <si>
    <t>1567661658</t>
  </si>
  <si>
    <t>https://podminky.urs.cz/item/CS_URS_2025_01/220300604</t>
  </si>
  <si>
    <t>281192323</t>
  </si>
  <si>
    <t>414738367</t>
  </si>
  <si>
    <t>-719661941</t>
  </si>
  <si>
    <t>-2071093612</t>
  </si>
  <si>
    <t>14905550</t>
  </si>
  <si>
    <t>1033343675</t>
  </si>
  <si>
    <t>1314654469</t>
  </si>
  <si>
    <t>5*2*0,1</t>
  </si>
  <si>
    <t>825011425</t>
  </si>
  <si>
    <t>-1478787264</t>
  </si>
  <si>
    <t>98979310</t>
  </si>
  <si>
    <t>415839102</t>
  </si>
  <si>
    <t>- přímý stožár č. 10:</t>
  </si>
  <si>
    <t>-2122424893</t>
  </si>
  <si>
    <t>- délka koaxiálního kabelu 25 m</t>
  </si>
  <si>
    <t>-625596674</t>
  </si>
  <si>
    <t>220850183-R</t>
  </si>
  <si>
    <t>Úprava ovládací skříně výhybek pro potřeby řadičen SSZ - výstupy polohy výhybky</t>
  </si>
  <si>
    <t>-1144190911</t>
  </si>
  <si>
    <t>- doplnění výstupů ze skříně pro řadič SSZ:</t>
  </si>
  <si>
    <t>404611622-R</t>
  </si>
  <si>
    <t>doplnění HW skříně DPMO o výstupy poloh jazyků výměny</t>
  </si>
  <si>
    <t>-242580257</t>
  </si>
  <si>
    <t>-1447405279</t>
  </si>
  <si>
    <t>-239911085</t>
  </si>
  <si>
    <t>1718827135</t>
  </si>
  <si>
    <t>-1129822037</t>
  </si>
  <si>
    <t>404611035-R</t>
  </si>
  <si>
    <t>Stožár chodecký výšky 3,8 m pro ukončení kabelu NYY-J 30x1,5 - včetně nátěru RAL 7042</t>
  </si>
  <si>
    <t>-1581801206</t>
  </si>
  <si>
    <t>-1927355500</t>
  </si>
  <si>
    <t>-464697216</t>
  </si>
  <si>
    <t>-808783495</t>
  </si>
  <si>
    <t>404611048-R</t>
  </si>
  <si>
    <t>Stožár výložníkový s výložníkem délky 3,0 m - včetně nátěru RAL 7042</t>
  </si>
  <si>
    <t>-321933857</t>
  </si>
  <si>
    <t>404611050-R</t>
  </si>
  <si>
    <t>Stožár výložníkový s výložníkem délky 3,0 m pro instalaci kamery - včetně nátěru RAL 7042</t>
  </si>
  <si>
    <t>147689168</t>
  </si>
  <si>
    <t>404611068-R</t>
  </si>
  <si>
    <t>Stožár výložníkový s výložníkem délky 5,0 m - včetně nátěru RAL 7042</t>
  </si>
  <si>
    <t>-1921721062</t>
  </si>
  <si>
    <t>404611070-R</t>
  </si>
  <si>
    <t>804100787</t>
  </si>
  <si>
    <t>Stožár výložníkový s výložníkem délky 6,0 m pro výhledovou instalaci kamery - včetně nátěru RAL 7042</t>
  </si>
  <si>
    <t>818784564</t>
  </si>
  <si>
    <t>-1288591466</t>
  </si>
  <si>
    <t>1421204747</t>
  </si>
  <si>
    <t>944636644</t>
  </si>
  <si>
    <t>1108602947</t>
  </si>
  <si>
    <t>923568118</t>
  </si>
  <si>
    <t>1619657645</t>
  </si>
  <si>
    <t>1295699831</t>
  </si>
  <si>
    <t>-735779920</t>
  </si>
  <si>
    <t>258605968</t>
  </si>
  <si>
    <t>220960032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</si>
  <si>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</si>
  <si>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>557793405</t>
  </si>
  <si>
    <t>https://podminky.urs.cz/item/CS_URS_2025_01/220960032</t>
  </si>
  <si>
    <t>220960092</t>
  </si>
  <si>
    <t>Smontování dopravního návěstidla včetně sestavení návěstidla s elektrickým propojením, montáže upevňovací konzoly pro upevnění na stožár nebo montáže nosiče pro upevnění na výložník jednokomorového pro montáž na výložník</t>
  </si>
  <si>
    <t>414666061</t>
  </si>
  <si>
    <t>https://podminky.urs.cz/item/CS_URS_2025_01/220960092</t>
  </si>
  <si>
    <t>594713141</t>
  </si>
  <si>
    <t>-76788694</t>
  </si>
  <si>
    <t>-739039810</t>
  </si>
  <si>
    <t>780725208</t>
  </si>
  <si>
    <t>1273184670</t>
  </si>
  <si>
    <t>-1345443729</t>
  </si>
  <si>
    <t>-1069640970</t>
  </si>
  <si>
    <t>269655429</t>
  </si>
  <si>
    <t>1537542549</t>
  </si>
  <si>
    <t>1626050027</t>
  </si>
  <si>
    <t>45791429</t>
  </si>
  <si>
    <t>-1737412765</t>
  </si>
  <si>
    <t>-1238614466</t>
  </si>
  <si>
    <t>-888862061</t>
  </si>
  <si>
    <t>-266821195</t>
  </si>
  <si>
    <t>404611013-R</t>
  </si>
  <si>
    <t>Symbol šipka obrysová</t>
  </si>
  <si>
    <t>-649847996</t>
  </si>
  <si>
    <t>2+2</t>
  </si>
  <si>
    <t>404611009-R</t>
  </si>
  <si>
    <t>Symbol šipka plná (rovně a vpravo)</t>
  </si>
  <si>
    <t>208335175</t>
  </si>
  <si>
    <t>404611015-R</t>
  </si>
  <si>
    <t>Symbol šipka obrysová (rovně a vpravo)</t>
  </si>
  <si>
    <t>1168515312</t>
  </si>
  <si>
    <t>-502773735</t>
  </si>
  <si>
    <t>-1442516688</t>
  </si>
  <si>
    <t>-2041313322</t>
  </si>
  <si>
    <t>1269649928</t>
  </si>
  <si>
    <t>-1059081778</t>
  </si>
  <si>
    <t>-264319812</t>
  </si>
  <si>
    <t>-722511635</t>
  </si>
  <si>
    <t>2102158581</t>
  </si>
  <si>
    <t>-64227970</t>
  </si>
  <si>
    <t>3*(2*3,14*0,1)</t>
  </si>
  <si>
    <t>5*(2*3,14*0,1)</t>
  </si>
  <si>
    <t>2*(2*3,14*0,1)</t>
  </si>
  <si>
    <t>4*(2*3,14*0,1)</t>
  </si>
  <si>
    <t>7*(2*3,14*0,1)</t>
  </si>
  <si>
    <t>6*(2*3,14*0,1)</t>
  </si>
  <si>
    <t>710266095</t>
  </si>
  <si>
    <t>2/100</t>
  </si>
  <si>
    <t>6/100</t>
  </si>
  <si>
    <t>1825020312</t>
  </si>
  <si>
    <t>-479083267</t>
  </si>
  <si>
    <t>-1877379225</t>
  </si>
  <si>
    <t>-1098583096</t>
  </si>
  <si>
    <t>-1941692954</t>
  </si>
  <si>
    <t>1876959611</t>
  </si>
  <si>
    <t>309983385</t>
  </si>
  <si>
    <t>1082289835</t>
  </si>
  <si>
    <t>296690424</t>
  </si>
  <si>
    <t>582021008</t>
  </si>
  <si>
    <t>653641131</t>
  </si>
  <si>
    <t>566815200</t>
  </si>
  <si>
    <t>1926706817</t>
  </si>
  <si>
    <t>-800087783</t>
  </si>
  <si>
    <t>220960141</t>
  </si>
  <si>
    <t>Montáž kontrastního rámu s použitím montážní plošiny pro jednokomorové návěstidlo</t>
  </si>
  <si>
    <t>-1499187634</t>
  </si>
  <si>
    <t>https://podminky.urs.cz/item/CS_URS_2025_01/220960141</t>
  </si>
  <si>
    <t>1770287320</t>
  </si>
  <si>
    <t>-307053293</t>
  </si>
  <si>
    <t>279748793</t>
  </si>
  <si>
    <t>220960161</t>
  </si>
  <si>
    <t>Uložení indukční smyčky včetně vyměření a zhotovení indukční smyčky, uložení smyčky do předem připravené drážky s proměřením před a po uložení</t>
  </si>
  <si>
    <t>473640288</t>
  </si>
  <si>
    <t>https://podminky.urs.cz/item/CS_URS_2025_01/220960161</t>
  </si>
  <si>
    <t>- pokládka indukčních smyček DVB21 DVBB22 na ulici Havlíčkově:</t>
  </si>
  <si>
    <t>-440257854</t>
  </si>
  <si>
    <t>zapojení indukčních smyček DVB21 DVBB22 s impedančním trasformátorem na ulici Havlíčkově:</t>
  </si>
  <si>
    <t>- zapojení stávajících indukčních smyček DVA21, DVE21, DVE31, DVC21 a DVC22 s impedančním trasformátorem:</t>
  </si>
  <si>
    <t>-945960637</t>
  </si>
  <si>
    <t>1614022707</t>
  </si>
  <si>
    <t>- dodávka řadiče - přímo zadané:</t>
  </si>
  <si>
    <t>404611201-R</t>
  </si>
  <si>
    <t>Mikroprocesorový řadič</t>
  </si>
  <si>
    <t>1920361925</t>
  </si>
  <si>
    <t>-666052501</t>
  </si>
  <si>
    <t>404611506-R</t>
  </si>
  <si>
    <t>Jednotka aktivace signalizace pro nevidomé, (42V AC)</t>
  </si>
  <si>
    <t>1813637529</t>
  </si>
  <si>
    <t>- dodávka zařízení do řadiče - přímo zadané:</t>
  </si>
  <si>
    <t>404611210-R</t>
  </si>
  <si>
    <t>HW + SW výbava řadiče pro radiovou komunikaci s vozidly DPMO (MHD)</t>
  </si>
  <si>
    <t>-1123000392</t>
  </si>
  <si>
    <t>- součást dodávky SSZ - přímo zadané:</t>
  </si>
  <si>
    <t>372598503</t>
  </si>
  <si>
    <t>853483499</t>
  </si>
  <si>
    <t>Skupiny ZVA2, VE, VB, VC, VM, VN, TM a TN:</t>
  </si>
  <si>
    <t>-1849614875</t>
  </si>
  <si>
    <t>Skupiny ZVA1, PA, TA, PE, ZPE1, ZPE2, SB, PB, TB, PF, ZPF1, ZPF2, SC, PC, TC, PG, ZPG, VD, SD, PD, ZPD a PM:</t>
  </si>
  <si>
    <t>-742918074</t>
  </si>
  <si>
    <t>1351841394</t>
  </si>
  <si>
    <t>1592529366</t>
  </si>
  <si>
    <t>473846883</t>
  </si>
  <si>
    <t>832134371</t>
  </si>
  <si>
    <t>Skupiny ZVA1, ZVA2, PA, TA, VE, PE, ZPE1, ZPE2, VB, SB, PB, TB, PF, ZPF1, ZPF2, VC, SC, PC, TC, PG, ZPG, VD, SD, PD, ZPD, VM, TM, PM, VN a TN:</t>
  </si>
  <si>
    <t>1860831998</t>
  </si>
  <si>
    <t>Skupiny VA, ZVA1, ZVA2, VE a PA</t>
  </si>
  <si>
    <t>1117067829</t>
  </si>
  <si>
    <t>Skupiny TA, PE, ZPE1, ZPE2, VB, SB, PB, TB, PF, ZPF1, ZPF2, VC, SC, PC, TC, PG, ZPG, VD, SD, PD, ZPD, VM, TM, PM, VN a TN:</t>
  </si>
  <si>
    <t>-150958519</t>
  </si>
  <si>
    <t>-859360865</t>
  </si>
  <si>
    <t>-782571585</t>
  </si>
  <si>
    <t>228061341</t>
  </si>
  <si>
    <t>Demontáž kabelu úložného ze zdi včetně snesení a svinutí do kotouče nebo na buben a naložení na dopravní prostředek RCBKEY s jádrem 1,3 mm 1 P</t>
  </si>
  <si>
    <t>515404377</t>
  </si>
  <si>
    <t>https://podminky.urs.cz/item/CS_URS_2025_01/228061341</t>
  </si>
  <si>
    <t>- demontáž stávajících kabelů k indukčním smyčkám:</t>
  </si>
  <si>
    <t>107+107+75+71+58+17+52</t>
  </si>
  <si>
    <t>-768906523</t>
  </si>
  <si>
    <t>279416085</t>
  </si>
  <si>
    <t>228960001</t>
  </si>
  <si>
    <t>Demontáž stožáru nebo sloupku včetně vytažení a odpojení kabelu, odpojení uzemnění a naložení stožáru, bez odstranění základu přímého zapuštěného</t>
  </si>
  <si>
    <t>-35862427</t>
  </si>
  <si>
    <t>https://podminky.urs.cz/item/CS_URS_2025_01/228960001</t>
  </si>
  <si>
    <t>- demontáž přímých stožárů na tramvajových ostrůvcích:</t>
  </si>
  <si>
    <t>1239184614</t>
  </si>
  <si>
    <t>228960004</t>
  </si>
  <si>
    <t>Demontáž stožáru nebo sloupku včetně vytažení a odpojení kabelu, odpojení uzemnění a naložení stožáru, bez odstranění základu sloupku ručního řízení</t>
  </si>
  <si>
    <t>-901196839</t>
  </si>
  <si>
    <t>https://podminky.urs.cz/item/CS_URS_2025_01/228960004</t>
  </si>
  <si>
    <t>- demontáž stávajícího sloupku ručního řízení:</t>
  </si>
  <si>
    <t>623398324</t>
  </si>
  <si>
    <t>2086688643</t>
  </si>
  <si>
    <t>2096343428</t>
  </si>
  <si>
    <t>1712560979</t>
  </si>
  <si>
    <t>- demontáž jednosvětlového návěstidla 1x200:</t>
  </si>
  <si>
    <t>- demontáž jednosvětlového návěstidla 1x300:</t>
  </si>
  <si>
    <t>228960032</t>
  </si>
  <si>
    <t>Demontáž návěstidla včetně otevření a uvolnění paraboly, vytažení kabelu ze stožáru, odmontování návěstidla ze stožáru nebo výložníku, odpojení kabelu ze svorkovnice ve stožáru a návěstidle jednokomorového z výložníku</t>
  </si>
  <si>
    <t>-1798951899</t>
  </si>
  <si>
    <t>https://podminky.urs.cz/item/CS_URS_2025_01/228960032</t>
  </si>
  <si>
    <t>-950302183</t>
  </si>
  <si>
    <t>- demontáž dvousvětlového návěstidla 2x200:</t>
  </si>
  <si>
    <t>-1884002501</t>
  </si>
  <si>
    <t>- demontáž třívětlového návěstidla 3x200:</t>
  </si>
  <si>
    <t>-1449444573</t>
  </si>
  <si>
    <t>228960043</t>
  </si>
  <si>
    <t>Demontáž návěstidla včetně otevření a uvolnění paraboly, vytažení kabelu ze stožáru, odmontování návěstidla ze stožáru nebo výložníku, odpojení kabelu ze svorkovnice ve stožáru a návěstidle tříkomorového průměru 300 mm ze stožáru</t>
  </si>
  <si>
    <t>842657847</t>
  </si>
  <si>
    <t>https://podminky.urs.cz/item/CS_URS_2025_01/228960043</t>
  </si>
  <si>
    <t>- demontáž třívětlového návěstidla 300/200/200:</t>
  </si>
  <si>
    <t>228960044</t>
  </si>
  <si>
    <t>Demontáž návěstidla včetně otevření a uvolnění paraboly, vytažení kabelu ze stožáru, odmontování návěstidla ze stožáru nebo výložníku, odpojení kabelu ze svorkovnice ve stožáru a návěstidle tříkomorového průměru 300 mm z výložníku</t>
  </si>
  <si>
    <t>-587164639</t>
  </si>
  <si>
    <t>https://podminky.urs.cz/item/CS_URS_2025_01/228960044</t>
  </si>
  <si>
    <t>1857042049</t>
  </si>
  <si>
    <t>1779479757</t>
  </si>
  <si>
    <t>228960121</t>
  </si>
  <si>
    <t>Demontáž skříně tramvajového detektoru včetně vytažení kabelu z trubky a odpojení kabelu TD</t>
  </si>
  <si>
    <t>367454638</t>
  </si>
  <si>
    <t>https://podminky.urs.cz/item/CS_URS_2025_01/228960121</t>
  </si>
  <si>
    <t>- demontáž stávajících tramvajových detektorů:</t>
  </si>
  <si>
    <t>228960131</t>
  </si>
  <si>
    <t>Demontáž stožárových doplňků včetně demontáže tlačítka nebo spínače a odpojení ze svorkovnice ve stožáru tramvajového spínače</t>
  </si>
  <si>
    <t>1063504046</t>
  </si>
  <si>
    <t>https://podminky.urs.cz/item/CS_URS_2025_01/228960131</t>
  </si>
  <si>
    <t>- demontáž stávajícího tramvajového spínače - práce musí provést odborná firma nebo DPMO:</t>
  </si>
  <si>
    <t>228960120</t>
  </si>
  <si>
    <t>Demontáž dopravního detektoru včetně demontáže skříňky s odpojením a odpojení uzemnění videodetektoru z výložníku</t>
  </si>
  <si>
    <t>2012040352</t>
  </si>
  <si>
    <t>https://podminky.urs.cz/item/CS_URS_2025_01/228960120</t>
  </si>
  <si>
    <t>- demontáž videodetektorů:</t>
  </si>
  <si>
    <t>228960126</t>
  </si>
  <si>
    <t>Demontáž stožárových doplňků včetně demontáže tlačítka nebo spínače a odpojení ze svorkovnice ve stožáru tlačítka pro chodce</t>
  </si>
  <si>
    <t>1116720798</t>
  </si>
  <si>
    <t>https://podminky.urs.cz/item/CS_URS_2025_01/228960126</t>
  </si>
  <si>
    <t>- demontáž tlačítek pro chodce:</t>
  </si>
  <si>
    <t>228960141</t>
  </si>
  <si>
    <t>Demontáž kontrastního rámu s použitím montážní plošiny pro jednokomorové návěstidlo</t>
  </si>
  <si>
    <t>-1516126660</t>
  </si>
  <si>
    <t>https://podminky.urs.cz/item/CS_URS_2025_01/228960141</t>
  </si>
  <si>
    <t>- demontáž kontrastního rámu:</t>
  </si>
  <si>
    <t>228960143</t>
  </si>
  <si>
    <t>Demontáž kontrastního rámu s použitím montážní plošiny pro tříkomorové návěstidlo</t>
  </si>
  <si>
    <t>-1333293157</t>
  </si>
  <si>
    <t>https://podminky.urs.cz/item/CS_URS_2025_01/228960143</t>
  </si>
  <si>
    <t>228960173</t>
  </si>
  <si>
    <t>Demontáž skříňky ručního řízení včetně odpojení kabelu ze svorkovnice ze stožáru</t>
  </si>
  <si>
    <t>-417571823</t>
  </si>
  <si>
    <t>https://podminky.urs.cz/item/CS_URS_2025_01/228960173</t>
  </si>
  <si>
    <t>- demontáž stávající skříňky ručního řízení:</t>
  </si>
  <si>
    <t>1004178409</t>
  </si>
  <si>
    <t>-786907547</t>
  </si>
  <si>
    <t>(14+15+12+21+15+33+45+13+37+17+35+16+21+25+24+27+19+27+24+15)*0,001</t>
  </si>
  <si>
    <t>(2+5+3)*0,001</t>
  </si>
  <si>
    <t>739980354</t>
  </si>
  <si>
    <t>216</t>
  </si>
  <si>
    <t>-1213890474</t>
  </si>
  <si>
    <t>- výkopy pro základy výložníkových stožárů č. 1, 2, 8, 10, 12 a 13:</t>
  </si>
  <si>
    <t>(1,7*1*1)*6</t>
  </si>
  <si>
    <t>- výkop pro základ výložníkového stožáru č. 4:</t>
  </si>
  <si>
    <t>0,8*1,25*2,90</t>
  </si>
  <si>
    <t>- výkop pro základ výložníkového stožáru č. 7:</t>
  </si>
  <si>
    <t>0,8*1,25*3,15</t>
  </si>
  <si>
    <t>- výkopy pro základy chodeckých stožárů 3, 5, 6, 9, 11:</t>
  </si>
  <si>
    <t>0,8*1,5*1,0</t>
  </si>
  <si>
    <t xml:space="preserve">- výkop pro šachty indukčních smyček: </t>
  </si>
  <si>
    <t>(0,6^3)*2</t>
  </si>
  <si>
    <t>217</t>
  </si>
  <si>
    <t>404611607-R</t>
  </si>
  <si>
    <t>Šachta pro smyčky s poklopem plastovým</t>
  </si>
  <si>
    <t>-795390145</t>
  </si>
  <si>
    <t>- dodávka šachet indukčních smyček:</t>
  </si>
  <si>
    <t>218</t>
  </si>
  <si>
    <t>1622432794</t>
  </si>
  <si>
    <t>14+15+12+21+15+33+45+13+37+17+35+16+21+25+24+27+19+27+24+15</t>
  </si>
  <si>
    <t>219</t>
  </si>
  <si>
    <t>-1780535892</t>
  </si>
  <si>
    <t>2+5+3</t>
  </si>
  <si>
    <t>220</t>
  </si>
  <si>
    <t>1173070671</t>
  </si>
  <si>
    <t>- pažení pro základy výložníkových stožárů č. 1, 2, 8, 10, 12 a 13:</t>
  </si>
  <si>
    <t>(2*(1*1,7))*6</t>
  </si>
  <si>
    <t>- pažení pro základ výložníkového stožáru 4:</t>
  </si>
  <si>
    <t>- pažení pro základ výložníkového stožáru 7:</t>
  </si>
  <si>
    <t>221</t>
  </si>
  <si>
    <t>1868773925</t>
  </si>
  <si>
    <t>2106019891</t>
  </si>
  <si>
    <t>223</t>
  </si>
  <si>
    <t>-461712833</t>
  </si>
  <si>
    <t>224</t>
  </si>
  <si>
    <t>1453145746</t>
  </si>
  <si>
    <t>- pro betonové základy chodeckých stožárů č. 3, 5, 6, 9 a 11:</t>
  </si>
  <si>
    <t>(0,8*1,5*1,0)*1</t>
  </si>
  <si>
    <t>225</t>
  </si>
  <si>
    <t>85932832</t>
  </si>
  <si>
    <t>- pro betonové základy výložníkových stožárů č. 1, 2, 8, 10, 12 a 13:</t>
  </si>
  <si>
    <t>6*(1,0*1,0*1,7)</t>
  </si>
  <si>
    <t>- pro betonový základ výložníkového stožáru č. 4:</t>
  </si>
  <si>
    <t>- pro betonový základ výložníkového stožáru č. 7:</t>
  </si>
  <si>
    <t>226</t>
  </si>
  <si>
    <t>-1456008209</t>
  </si>
  <si>
    <t>- pro betonové základy výložníkových stožárů č. 1, 2, 4, 7, 8, 10, 12 a 13:</t>
  </si>
  <si>
    <t>8*0,010</t>
  </si>
  <si>
    <t>227</t>
  </si>
  <si>
    <t>-1291595418</t>
  </si>
  <si>
    <t>- bednění betonových základů výložníkových stožárů č. 1, 2, 4, 7, 8, 10, 12 a 13:</t>
  </si>
  <si>
    <t>(4*(1,0*1,7))*6</t>
  </si>
  <si>
    <t>- bednění betonového základu výložníkového stožáru č. 4:</t>
  </si>
  <si>
    <t>(2*(0,8*2,90)+2*(1,25*2,90))</t>
  </si>
  <si>
    <t>- bednění betonového základu výložníkového stožáru č. 7:</t>
  </si>
  <si>
    <t>(2*(0,8*3,15)+2*(1,25*3,15))</t>
  </si>
  <si>
    <t>- bednění betonových základů řadiče SSZ:</t>
  </si>
  <si>
    <t>228</t>
  </si>
  <si>
    <t>-1310151627</t>
  </si>
  <si>
    <t>229</t>
  </si>
  <si>
    <t>2027253579</t>
  </si>
  <si>
    <t>230</t>
  </si>
  <si>
    <t>-1743026909</t>
  </si>
  <si>
    <t>231</t>
  </si>
  <si>
    <t>1445978995</t>
  </si>
  <si>
    <t>- chráničky DN63 kabelů SSZ - každý kabel bude opatřen chráničkou:</t>
  </si>
  <si>
    <t>1455+800+60+5</t>
  </si>
  <si>
    <t>232</t>
  </si>
  <si>
    <t>985227231</t>
  </si>
  <si>
    <t>6*1,5+2*2,5</t>
  </si>
  <si>
    <t>233</t>
  </si>
  <si>
    <t>944130297</t>
  </si>
  <si>
    <t>234</t>
  </si>
  <si>
    <t>460743111</t>
  </si>
  <si>
    <t>Osazení kabelových prostupů z trub ocelových do protlačovaných otvorů, vnitřního průměru do 15 cm</t>
  </si>
  <si>
    <t>-849847005</t>
  </si>
  <si>
    <t>https://podminky.urs.cz/item/CS_URS_2025_01/460743111</t>
  </si>
  <si>
    <t>- ocelové kabelové chráničky D 159 - odměřeno v AutoCadu:</t>
  </si>
  <si>
    <t>7*2+8*2</t>
  </si>
  <si>
    <t>235</t>
  </si>
  <si>
    <t>14011098</t>
  </si>
  <si>
    <t>trubka ocelová bezešvá hladká jakost 11 353 159x4,5mm</t>
  </si>
  <si>
    <t>-1875501909</t>
  </si>
  <si>
    <t>236</t>
  </si>
  <si>
    <t>2088481210</t>
  </si>
  <si>
    <t>237</t>
  </si>
  <si>
    <t>2010169374</t>
  </si>
  <si>
    <t>238</t>
  </si>
  <si>
    <t>-1369756196</t>
  </si>
  <si>
    <t>239</t>
  </si>
  <si>
    <t>-1177698845</t>
  </si>
  <si>
    <t>8*(1,0*1,0*1,7)</t>
  </si>
  <si>
    <t>PS452.4 - C2X SSZ třída Svobody x Havlíčkova - soupis dodávek a montážních prací</t>
  </si>
  <si>
    <t>1887338865</t>
  </si>
  <si>
    <t>PS 452 - v.č. 03 - Schematický kabelový plán</t>
  </si>
  <si>
    <t>(PS452 - stožár SSZ č. 10)</t>
  </si>
  <si>
    <t>-1416118048</t>
  </si>
  <si>
    <t>1980416113</t>
  </si>
  <si>
    <t>-360746388</t>
  </si>
  <si>
    <t>-1181256742</t>
  </si>
  <si>
    <t>-1174408736</t>
  </si>
  <si>
    <t>35*0,001</t>
  </si>
  <si>
    <t>83170352</t>
  </si>
  <si>
    <t>-225836798</t>
  </si>
  <si>
    <t>413103290</t>
  </si>
  <si>
    <t>1788595259</t>
  </si>
  <si>
    <t>- pokládka kabelu FTP cat6a mezi řadičem a stožárem SSZ č. 10 (přijímač V2X):</t>
  </si>
  <si>
    <t>35+35</t>
  </si>
  <si>
    <t>2120388343</t>
  </si>
  <si>
    <t>- dodávka kabelu FTP cat6a mezi řadičem a stožárem SSZ č. 10 (přijímač V2X) - včetně 5%  prořezu:</t>
  </si>
  <si>
    <t>(35+35)*1,05</t>
  </si>
  <si>
    <t>-1554831446</t>
  </si>
  <si>
    <t>PS 452 - v.č. 01 - Technická zpráva</t>
  </si>
  <si>
    <t>- montáž skříně V2X na stožáru SSZ č. 10:</t>
  </si>
  <si>
    <t>316116801</t>
  </si>
  <si>
    <t>- dodávka skříně V2X na stožáru SSZ č. 10:</t>
  </si>
  <si>
    <t>PS453 - Koordinační kabely na třídě Svobody</t>
  </si>
  <si>
    <t>PS453.1 - Soupis stavebních prací - obnova po výkopech</t>
  </si>
  <si>
    <t>-1345155120</t>
  </si>
  <si>
    <t>PS453 - v.č. 02 - Situace</t>
  </si>
  <si>
    <t>246,479</t>
  </si>
  <si>
    <t>-977769090</t>
  </si>
  <si>
    <t>6,751</t>
  </si>
  <si>
    <t>1811253195</t>
  </si>
  <si>
    <t>246,479*0,06</t>
  </si>
  <si>
    <t>6,751*0,06</t>
  </si>
  <si>
    <t>-1842820778</t>
  </si>
  <si>
    <t>PS451 - v.č. 02 - Situace</t>
  </si>
  <si>
    <t>13,811</t>
  </si>
  <si>
    <t>1186617893</t>
  </si>
  <si>
    <t>1060795501</t>
  </si>
  <si>
    <t>796338174</t>
  </si>
  <si>
    <t>-2008405834</t>
  </si>
  <si>
    <t>13,811/50</t>
  </si>
  <si>
    <t>646388470</t>
  </si>
  <si>
    <t>-1617878060</t>
  </si>
  <si>
    <t>-409003495</t>
  </si>
  <si>
    <t>1436888944</t>
  </si>
  <si>
    <t>1246368694</t>
  </si>
  <si>
    <t>-397443135</t>
  </si>
  <si>
    <t>-1459392367</t>
  </si>
  <si>
    <t>(13,811)*0,001*8</t>
  </si>
  <si>
    <t>-191729154</t>
  </si>
  <si>
    <t>-1302245703</t>
  </si>
  <si>
    <t>-2146480378</t>
  </si>
  <si>
    <t>(13,811)*0,001*8*4</t>
  </si>
  <si>
    <t>1691146919</t>
  </si>
  <si>
    <t>- zřízení povrchu chodníku z betonové dlažby 40x40x6 - odměřeno v AutoCadu</t>
  </si>
  <si>
    <t>-1331505650</t>
  </si>
  <si>
    <t>246,479*0,34</t>
  </si>
  <si>
    <t>6,751*0,34</t>
  </si>
  <si>
    <t>-313476843</t>
  </si>
  <si>
    <t>86,098*0,1</t>
  </si>
  <si>
    <t>1472884948</t>
  </si>
  <si>
    <t>(9+32+6+73+37+48)*0,2*0,35</t>
  </si>
  <si>
    <t>15*0,2*0,5</t>
  </si>
  <si>
    <t>- nakládání přebytečné zeminy pro konstrukční vrstvy chodníků:</t>
  </si>
  <si>
    <t>86,098*0,3</t>
  </si>
  <si>
    <t>1625772352</t>
  </si>
  <si>
    <t>- odvoz přebytečné zeminy pro konstrukční vrstvy chodníků:</t>
  </si>
  <si>
    <t>1388035416</t>
  </si>
  <si>
    <t>(9+32+6+73+37+48)*0,2*0,35*19</t>
  </si>
  <si>
    <t>- odvoz přebytečné zeminy po výkopu rýhy 50 x 80 - příplatek za dalších 19 km:</t>
  </si>
  <si>
    <t>15*0,2*0,5*19</t>
  </si>
  <si>
    <t>- odvoz přebytečné zeminy pro konstrukční vrstvy chodníků - příplatek za dalších 19 km:</t>
  </si>
  <si>
    <t>86,098*0,3*19</t>
  </si>
  <si>
    <t>-1523695239</t>
  </si>
  <si>
    <t>- uložení přebytečné zeminy pro konstrukční vrstvy chodníků:</t>
  </si>
  <si>
    <t>-1087543197</t>
  </si>
  <si>
    <t>(9+32+6+73+37+48)*0,2*0,35*1,8</t>
  </si>
  <si>
    <t>15*0,2*0,5*1,8</t>
  </si>
  <si>
    <t>86,098*0,3*1,8</t>
  </si>
  <si>
    <t>-313666304</t>
  </si>
  <si>
    <t>PS453 - v.č. 01 - Technická zpráva</t>
  </si>
  <si>
    <t>dlažba betonová 40x40x6 cm šedé kamenivo</t>
  </si>
  <si>
    <t>-148566254</t>
  </si>
  <si>
    <t>- obnovení povrchu dlažby 40x40x6 s využitím 85 % stávající dlažby:</t>
  </si>
  <si>
    <t>246,479*0,15*1,01</t>
  </si>
  <si>
    <t>-1890668484</t>
  </si>
  <si>
    <t>444124760</t>
  </si>
  <si>
    <t>-1278100436</t>
  </si>
  <si>
    <t>6,751*0,1*1,01</t>
  </si>
  <si>
    <t>-123507027</t>
  </si>
  <si>
    <t>836066495</t>
  </si>
  <si>
    <t>- suť po rozebrání chodníku z betonové dlažby 40x40x6 s výměnou 10% plochy - odměřeno v AutoCadu:</t>
  </si>
  <si>
    <t>246,479*0,10*0,06*1,8</t>
  </si>
  <si>
    <t>- suť po rozebrání chodníku z přírodní reliéfní zámkové dlažby - odměřeno v AutoCadu:</t>
  </si>
  <si>
    <t>6,751*0,10*0,06*1,8</t>
  </si>
  <si>
    <t>1506970796</t>
  </si>
  <si>
    <t>- suť po rozebrání chodníku z betonové dlažby 40x40x6 s výměnou 10% plochy- příplatek za dalších 19 km dopravy:</t>
  </si>
  <si>
    <t>246,479*0,10*0,06*1,8*19</t>
  </si>
  <si>
    <t>- suť po rozebrání chodníku z přírodní reliéfní zámkové dlažby- příplatek za dalších 19 km dopravy:</t>
  </si>
  <si>
    <t>6,751*0,10*0,06*1,8*19</t>
  </si>
  <si>
    <t>180556682</t>
  </si>
  <si>
    <t>- nakládání přebytečné suti po rozebrání chodníku z betonové dlažby 40x40x6 s výměnou 10% plochy - odměřeno v AutoCadu:</t>
  </si>
  <si>
    <t>- nakládání přebytečné suti po rozebrání chodníku z přírodní reliéfní zámkové dlažby - odměřeno v AutoCadu:</t>
  </si>
  <si>
    <t>208450927</t>
  </si>
  <si>
    <t>- poplatek za přebytečnou suť po rozebrání chodníku z betonové dlažby 40x40x6 s výměnou 10% plochy - odměřeno v AutoCadu:</t>
  </si>
  <si>
    <t>- poplatek za přebytečnou suť po rozebrání chodníku z přírodní reliéfní zámkové dlažby - odměřeno v AutoCadu:</t>
  </si>
  <si>
    <t>1822742407</t>
  </si>
  <si>
    <t>PS453.2 - Soupis stavebních prací - obnova  stávajících ploch (předláždění)</t>
  </si>
  <si>
    <t>608,039</t>
  </si>
  <si>
    <t>17,321</t>
  </si>
  <si>
    <t>608,039*0,06</t>
  </si>
  <si>
    <t>17,321*0,06</t>
  </si>
  <si>
    <t>608,039*0,34</t>
  </si>
  <si>
    <t>17,321*0,34</t>
  </si>
  <si>
    <t>212,622*0,1</t>
  </si>
  <si>
    <t>625,360*0,3</t>
  </si>
  <si>
    <t>- doprava přebytečné zeminy pro konstrukční vrstvy chodníků:</t>
  </si>
  <si>
    <t>- doprava přebytečné zeminy pro konstrukční vrstvy chodníků - příplatek za dalších 19 km:</t>
  </si>
  <si>
    <t>625,360*0,3*19</t>
  </si>
  <si>
    <t>625,360*0,3*1,8</t>
  </si>
  <si>
    <t>608,039*0,1*1,01</t>
  </si>
  <si>
    <t>17,321*0,1*1,01</t>
  </si>
  <si>
    <t>608,039*0,10*0,06*1,8</t>
  </si>
  <si>
    <t>- suť po rozebrání chodníku z přírodní reliéfní zámkové dlažby s výměnou 10% plochy  - odměřeno v AutoCadu:</t>
  </si>
  <si>
    <t>17,321*0,10*0,06*1,8</t>
  </si>
  <si>
    <t>608,039*0,10*0,06*1,8*19</t>
  </si>
  <si>
    <t>- suť po rozebrání chodníku z přírodní reliéfní zámkové dlažby s výměnou 10% plochy- příplatek za dalších 19 km dopravy:</t>
  </si>
  <si>
    <t>17,321*0,10*0,06*1,8*19</t>
  </si>
  <si>
    <t>- nakládání přebytečné suti po rozebrání chodníku z betonové dlažby 40x40x6 s výměnou 10% plochy:</t>
  </si>
  <si>
    <t>- nakládání přebytečné suti po rozebrání chodníku z přírodní reliéfní zámkové dlažby s výměnou 10% plochy:</t>
  </si>
  <si>
    <t>- poplatek za přebytečnou suť po rozebrání chodníku z betonové dlažby 40x40x6 s výměnou 10% plochy:</t>
  </si>
  <si>
    <t>- poplatek za přebytečnou suť po rozebrání chodníku z přírodní reliéfní zámkové dlažby s výměnou 10% plochy:</t>
  </si>
  <si>
    <t>PS453.3 - Soupis dodávek a montážních prací</t>
  </si>
  <si>
    <t>-1240746637</t>
  </si>
  <si>
    <t>- řízený kabelový prostup D 160 - odměřeno v AutoCadu:</t>
  </si>
  <si>
    <t>12,5*1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</si>
  <si>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</si>
  <si>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</si>
  <si>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-77569208</t>
  </si>
  <si>
    <t>https://podminky.urs.cz/item/CS_URS_2025_01/220061521</t>
  </si>
  <si>
    <t>PS453 - v.č. 03 - Schematický kabelový plán</t>
  </si>
  <si>
    <t>- pokládka koordinačních kabelů TCEPKPFLE 10 x 4 x 0,8:</t>
  </si>
  <si>
    <t>- úsek mezi řadiči SSZ nám. Národních hrdinů a  SSZ tř. Svobody x Havlíčkova:</t>
  </si>
  <si>
    <t>530</t>
  </si>
  <si>
    <t>- úsek mezi řadičem SSZ tř. Svobody x Havlíčkova a spojkou Tržnice:</t>
  </si>
  <si>
    <t>34121103</t>
  </si>
  <si>
    <t>kabel sdělovací podélně vodotěsný stíněný laminovanou Al folií jádro Cu plné izolace foam-skin PE plášť PE 150V (TCEPKPFLE) 10x4x0,8mm2</t>
  </si>
  <si>
    <t>1554069838</t>
  </si>
  <si>
    <t>- pokládka koordinačního kabelu TCEPKPFLE 10 x 4 x 0,8 včetně 5% prořezu:</t>
  </si>
  <si>
    <t>530*1,05</t>
  </si>
  <si>
    <t>205967516</t>
  </si>
  <si>
    <t>- značení konců koordinačních kabelů:</t>
  </si>
  <si>
    <t>(1+1)*2</t>
  </si>
  <si>
    <t>- značení konců HDPE trubek:</t>
  </si>
  <si>
    <t>8*3*2</t>
  </si>
  <si>
    <t>-2026682468</t>
  </si>
  <si>
    <t>220081004</t>
  </si>
  <si>
    <t>Montáž spojky smršťovací pro kabely celoplastové jednoplášťové bez pancíře do 48 žil</t>
  </si>
  <si>
    <t>953112221</t>
  </si>
  <si>
    <t>https://podminky.urs.cz/item/CS_URS_2025_01/220081004</t>
  </si>
  <si>
    <t>- ukončení koordinačního kabelu smršťovací spojkou u tramvajové zastávky Okresní soud na třídě Svobody:</t>
  </si>
  <si>
    <t>35436100-R</t>
  </si>
  <si>
    <t>Spojka koncová smršťovací</t>
  </si>
  <si>
    <t>623974693</t>
  </si>
  <si>
    <t>220110192</t>
  </si>
  <si>
    <t xml:space="preserve">Montáž kabelové skříně se soklem </t>
  </si>
  <si>
    <t>-100331844</t>
  </si>
  <si>
    <t>https://podminky.urs.cz/item/CS_URS_2025_01/220110192</t>
  </si>
  <si>
    <t>- montáž prázdné skříně XO tř. Svobody - Havlíčkova:</t>
  </si>
  <si>
    <t>404612031-R</t>
  </si>
  <si>
    <t>Skříň optického rozvaděče XO</t>
  </si>
  <si>
    <t>1309403432</t>
  </si>
  <si>
    <t>- dodávka prázdné skříně XO tř. Svobody - Havlíčkova:</t>
  </si>
  <si>
    <t>404612032-R</t>
  </si>
  <si>
    <t>Základový rám skříně optického rozvaděče XO</t>
  </si>
  <si>
    <t>1162973640</t>
  </si>
  <si>
    <t>220111426</t>
  </si>
  <si>
    <t>Měření útlumu přeslechu na blízkém konci na místním sdělovacím kabelu za 1 čtyřku XN měřeného úseku</t>
  </si>
  <si>
    <t>-1368169560</t>
  </si>
  <si>
    <t>https://podminky.urs.cz/item/CS_URS_2025_01/220111426</t>
  </si>
  <si>
    <t>- proměření přenosové trasy koordinačních kabelů koordinovaného tahu nám. Národních hrdinů – Havlíčkova:</t>
  </si>
  <si>
    <t>(1+1)*10</t>
  </si>
  <si>
    <t>220111431</t>
  </si>
  <si>
    <t>Měření na místním sdělovacím kabelu včetně měření kontinuity žil, smyčkových a izolačních odporů, vyplnění měření protokolu jednosměrné</t>
  </si>
  <si>
    <t>-454699543</t>
  </si>
  <si>
    <t>https://podminky.urs.cz/item/CS_URS_2025_01/220111431</t>
  </si>
  <si>
    <t>- měření na koordinačních kabelech TCEPKPFLE 10x4x0,8:</t>
  </si>
  <si>
    <t>20*2</t>
  </si>
  <si>
    <t>401382867</t>
  </si>
  <si>
    <t>- pokládka HDPE trubky ve volném terénu mezi optickým rozvaděčem DPMO a.s. a kabelovou komorou KK01:</t>
  </si>
  <si>
    <t>15*2</t>
  </si>
  <si>
    <t>- pokládka HDPE trubky ve volném terénu mezi kabelovými komorami KK01 a KK02:</t>
  </si>
  <si>
    <t>70*2</t>
  </si>
  <si>
    <t>- pokládka HDPE trubky ve volném terénu mezi kabelovými komorami KK02 a KK03:</t>
  </si>
  <si>
    <t>140*2</t>
  </si>
  <si>
    <t>- pokládka HDPE trubky ve volném terénu mezi kabelovými komorami KK03 a KK04:</t>
  </si>
  <si>
    <t>135*2</t>
  </si>
  <si>
    <t>- pokládka HDPE trubky ve volném terénu mezi kabelovými komorami KK04 a KK05:</t>
  </si>
  <si>
    <t>120*2</t>
  </si>
  <si>
    <t>- pokládka HDPE trubky ve volném terénu mezi kabelovými komorami KK05 a KK06:</t>
  </si>
  <si>
    <t>180*2</t>
  </si>
  <si>
    <t>- pokládka HDPE trubky ve volném terénu mezi kabelovou komorou KK06 a optickým rozvaděčem XO tř. Svobody x Havlíčkova:</t>
  </si>
  <si>
    <t>- pokládka HDPE trubky ve volném terénu mezi kabelovou komorou KK06 a spojkou u tramvajové zastávky Okresní soud na třídě Svobody:</t>
  </si>
  <si>
    <t>110*2</t>
  </si>
  <si>
    <t>588671171</t>
  </si>
  <si>
    <t>- kontrola tlakutěsnosti osmi tras HDPE trubek - přímo zadané množství:</t>
  </si>
  <si>
    <t>-749213433</t>
  </si>
  <si>
    <t>- pokládka HDPE trubky ve volném terénu mezi optickým rozvaděčem DPMO a.s. a kabelovou komorou K01:</t>
  </si>
  <si>
    <t>15*2*0,001</t>
  </si>
  <si>
    <t>- pokládka HDPE trubky ve volném terénu mezi kabelovými komorami K01 a K02:</t>
  </si>
  <si>
    <t>70*2*0,001</t>
  </si>
  <si>
    <t>- pokládka HDPE trubky ve volném terénu mezi kabelovými komorami K02 a K03:</t>
  </si>
  <si>
    <t>140*2*0,001</t>
  </si>
  <si>
    <t>- pokládka HDPE trubky ve volném terénu mezi kabelovými komorami K03 a K04:</t>
  </si>
  <si>
    <t>135*2*0,001</t>
  </si>
  <si>
    <t>- pokládka HDPE trubky ve volném terénu mezi kabelovými komorami K04 a K05:</t>
  </si>
  <si>
    <t>120*2*0,001</t>
  </si>
  <si>
    <t>- pokládka HDPE trubky ve volném terénu mezi kabelovými komorami K05 a K06:</t>
  </si>
  <si>
    <t>180*2*0,001</t>
  </si>
  <si>
    <t>- pokládka HDPE trubky ve volném terénu mezi kabelovou komorou K06 a optickým rozvaděčem XO tř. Svobody x Havlíčkova:</t>
  </si>
  <si>
    <t>10*2*0,001</t>
  </si>
  <si>
    <t>- pokládka HDPE trubky ve volném terénu mezi kabelovou komorou K06 a spojkou u tramvajové zastávky Okresní soud na třídě Svobody:</t>
  </si>
  <si>
    <t>110*2*0,001</t>
  </si>
  <si>
    <t>34571802</t>
  </si>
  <si>
    <t>chránička optického kabelu HDPE jednoplášťová bezhalogenová D 40/33mm</t>
  </si>
  <si>
    <t>597481610</t>
  </si>
  <si>
    <t>- dodávka HDPE trubek (modrá s popisem SMOl) a   (modrá s popisem SMOl jedním bílým pruhem)</t>
  </si>
  <si>
    <t>- pokládka HDPE trubek ve volném terénu mezi optickým rozvaděčem DPMO a.s. a kabelovou komorou KK01:</t>
  </si>
  <si>
    <t>- pokládka HDPE trubek ve volném terénu mezi kabelovými komorami KK01 a KK02:</t>
  </si>
  <si>
    <t>- pokládka HDPE trubek ve volném terénu mezi kabelovými komorami KK02 a KK03:</t>
  </si>
  <si>
    <t>- pokládka HDPE trubek ve volném terénu mezi kabelovými komorami KK03 a KK04:</t>
  </si>
  <si>
    <t>- pokládka HDPE trubek ve volném terénu mezi kabelovými komorami KK04 a KK05:</t>
  </si>
  <si>
    <t>- pokládka HDPE trubek ve volném terénu mezi kabelovými komorami KK05 a KK06:</t>
  </si>
  <si>
    <t>- pokládka HDPE trubek ve volném terénu mezi kabelovou komorou KK06 a optickým rozvaděčem XO tř. Svobody x Havlíčkova:</t>
  </si>
  <si>
    <t>- pokládka HDPE trubek ve volném terénu mezi kabelovou komorou KK06 a spojkou u tramvajové zastávky Okresní soud na třídě Svobody:</t>
  </si>
  <si>
    <t>220182026</t>
  </si>
  <si>
    <t>Montáž spojky bez svařování na HDPE trubce rovné nebo redukční</t>
  </si>
  <si>
    <t>513595299</t>
  </si>
  <si>
    <t>https://podminky.urs.cz/item/CS_URS_2025_01/220182026</t>
  </si>
  <si>
    <t>- montáž spojky HDPE trubky - přímo zadané:</t>
  </si>
  <si>
    <t>4+4</t>
  </si>
  <si>
    <t>34571809</t>
  </si>
  <si>
    <t>spojka šroubovací pro chráničky optického kabelu D 40mm</t>
  </si>
  <si>
    <t>-2102303937</t>
  </si>
  <si>
    <t>- dodávka spojky HDPE trubky - přímo zadané:</t>
  </si>
  <si>
    <t>-134597056</t>
  </si>
  <si>
    <t>- montáž koncovky na záložní HDPE trubce:</t>
  </si>
  <si>
    <t>- montáž koncovky na provozní HDPE trubce:</t>
  </si>
  <si>
    <t>- montáž koncovky mikrotrubiček 10/8 v kabelové komoře KK01:</t>
  </si>
  <si>
    <t>- montáž koncovky mikrotrubiček 10/8 v kabelové komoře KK02:</t>
  </si>
  <si>
    <t>- montáž koncovky mikrotrubiček 10/8 v kabelové komoře KK03:</t>
  </si>
  <si>
    <t>- montáž koncovky mikrotrubiček 10/8 v kabelové komoře KK04:</t>
  </si>
  <si>
    <t>- montáž koncovky mikrotrubiček 10/8 v kabelové komoře KK05:</t>
  </si>
  <si>
    <t>- montáž koncovky mikrotrubiček 10/8 v kabelové komoře KK06:</t>
  </si>
  <si>
    <t>- montáž koncovky mikrotrubiček 10/8 v místnosti DPmO:</t>
  </si>
  <si>
    <t>- montáž koncovky mikrotrubiček 10/8 ve skříni XO na křižovatce tř. Osvobození x Havlíčkova:</t>
  </si>
  <si>
    <t>34571814</t>
  </si>
  <si>
    <t>koncovka pro chráničky optického kabelu D 40mm</t>
  </si>
  <si>
    <t>1121032969</t>
  </si>
  <si>
    <t>koncovka pro chráničky optického kabelu s ventilem D 40mm</t>
  </si>
  <si>
    <t>-1572631283</t>
  </si>
  <si>
    <t>34571869</t>
  </si>
  <si>
    <t>koncovka trubičky D vodotěsně utěsňující včetně pojistky proti vytržení pro vnější průměr trubičky D 10mm</t>
  </si>
  <si>
    <t>771386136</t>
  </si>
  <si>
    <t>- dodávka koncovky mikrotrubiček 10/8 v kabelové komoře KK01:</t>
  </si>
  <si>
    <t>- dodávka koncovky mikrotrubiček 10/8 v kabelové komoře KK02:</t>
  </si>
  <si>
    <t>- dodávka koncovky mikrotrubiček 10/8 v kabelové komoře KK03:</t>
  </si>
  <si>
    <t>- dodávka koncovky mikrotrubiček 10/8 v kabelové komoře KK04:</t>
  </si>
  <si>
    <t>- dodávka koncovky mikrotrubiček 10/8 v kabelové komoře KK05:</t>
  </si>
  <si>
    <t>- dodávka koncovky mikrotrubiček 10/8 v kabelové komoře KK06:</t>
  </si>
  <si>
    <t>- dodávka koncovky mikrotrubiček 10/8 v místnosti DPmO:</t>
  </si>
  <si>
    <t>- dodávka koncovky mikrotrubiček 10/8 ve skříni XO na křižovatce tř. Osvobození x Havlíčkova:</t>
  </si>
  <si>
    <t>34571885</t>
  </si>
  <si>
    <t>spojka mikrotrubiček přímá průhledná plynotěsně utěsňující utažením pro vnější průměr trubičky D 10mm</t>
  </si>
  <si>
    <t>-1615210965</t>
  </si>
  <si>
    <t>- dodávka spojky mikrotrubiček 10/8 v kabelové komoře KK01:</t>
  </si>
  <si>
    <t>- dodávka spojky mikrotrubiček 10/8 v kabelové komoře KK02:</t>
  </si>
  <si>
    <t>- dodávka spojky mikrotrubiček 10/8 v kabelové komoře KK03:</t>
  </si>
  <si>
    <t>- dodávka spojky mikrotrubiček 10/8 v kabelové komoře KK04:</t>
  </si>
  <si>
    <t>- dodávka spojky mikrotrubiček 10/8 v kabelové komoře KK05:</t>
  </si>
  <si>
    <t>- dodávka spojky mikrotrubiček 10/8 v kabelové komoře KK06:</t>
  </si>
  <si>
    <t>220182029</t>
  </si>
  <si>
    <t>Montáž plastové komory na spojkování optického kabelu</t>
  </si>
  <si>
    <t>1203314382</t>
  </si>
  <si>
    <t>https://podminky.urs.cz/item/CS_URS_2025_01/220182029</t>
  </si>
  <si>
    <t>- montáž kabelové komory KK01:</t>
  </si>
  <si>
    <t>- montáž kabelové komory KK02:</t>
  </si>
  <si>
    <t>- montáž kabelové komory KK03:</t>
  </si>
  <si>
    <t>- montáž kabelové komory KK04:</t>
  </si>
  <si>
    <t>- montáž kabelové komory KK05:</t>
  </si>
  <si>
    <t>- montáž kabelové komory KK06:</t>
  </si>
  <si>
    <t>34573102-R</t>
  </si>
  <si>
    <t>komora přístupová kabelovodu z HDPE 800x800x660 mm</t>
  </si>
  <si>
    <t>-1152963225</t>
  </si>
  <si>
    <t>- dodávka kabelové komory KK01:</t>
  </si>
  <si>
    <t>- dodávka kabelové komory KK02:</t>
  </si>
  <si>
    <t>- dodávka kabelové komory KK03:</t>
  </si>
  <si>
    <t>- dodávka kabelové komory KK04:</t>
  </si>
  <si>
    <t>- dodávka kabelové komory KK05:</t>
  </si>
  <si>
    <t>- dodávka kabelové komory KK06:</t>
  </si>
  <si>
    <t>28661736-R</t>
  </si>
  <si>
    <t>víko kabelové komory D 400mm - B125</t>
  </si>
  <si>
    <t>-1721880842</t>
  </si>
  <si>
    <t>220182037</t>
  </si>
  <si>
    <t>Zafukování mikrotrubičky HDPE svazku do 5 trubiček</t>
  </si>
  <si>
    <t>1259880504</t>
  </si>
  <si>
    <t>https://podminky.urs.cz/item/CS_URS_2025_01/220182037</t>
  </si>
  <si>
    <t>- zafukování HDPE mikrotrubiček do provozní HDPE trubky 40/33 mezi optickým rozvaděčem DPMO a.s. a kabelovou komorou KK01:</t>
  </si>
  <si>
    <t>15*5</t>
  </si>
  <si>
    <t>- zafukování HDPE mikrotrubiček do provozní HDPE trubky 40/33 mezi kabelovými komorami KK01 a KK02:</t>
  </si>
  <si>
    <t>70*5</t>
  </si>
  <si>
    <t>- zafukování HDPE mikrotrubiček do provozní HDPE trubky 40/33 mezi kabelovými komorami KK02 a KK03:</t>
  </si>
  <si>
    <t>140*5</t>
  </si>
  <si>
    <t>- zafukování HDPE mikrotrubiček do provozní HDPE trubky 40/33 mezi kabelovými komorami KK03 a KK04:</t>
  </si>
  <si>
    <t>135*5</t>
  </si>
  <si>
    <t>- zafukování HDPE mikrotrubiček do provozní HDPE trubky 40/33 mezi kabelovými komorami KK04 a KK05:</t>
  </si>
  <si>
    <t>120*5</t>
  </si>
  <si>
    <t>- zafukování HDPE mikrotrubiček do provozní HDPE trubky 40/33 mezi kabelovými komorami KK05 a KK06:</t>
  </si>
  <si>
    <t>180*5</t>
  </si>
  <si>
    <t>- zafukování HDPE mikrotrubiček do provozní HDPE trubky 40/33 mezi kabelovou komorou KK06 a optickým rozvaděčem XO tř. Svobody x Havlíčkova:</t>
  </si>
  <si>
    <t>10*5</t>
  </si>
  <si>
    <t>34571853</t>
  </si>
  <si>
    <t>mikrotrubička HDPE venkovní tenkostěnná UV stabilní vnitřní lubrikační vrstva černá D 10/8mm</t>
  </si>
  <si>
    <t>-1082511751</t>
  </si>
  <si>
    <t>- dodávka 5 HDPE mikrotrubiček 10/8 mm v barvě černé, zelené, modré, bílé a oranžové do provozní HDPE trubky 40/33:</t>
  </si>
  <si>
    <t>- v úseku mezi optickým rozvaděčem DPMO a.s. a kabelovou komorou KK01:</t>
  </si>
  <si>
    <t>- v úseku mezi kabelovými komorami KK01 a KK02:</t>
  </si>
  <si>
    <t>- v úseku mezi kabelovými komorami KK02 a KK03:</t>
  </si>
  <si>
    <t>- v úseku mezi kabelovými komorami KK03 a KK04:</t>
  </si>
  <si>
    <t>- v úseku mezi kabelovými komorami KK04 a KK05:</t>
  </si>
  <si>
    <t>- v úseku mezi kabelovými komorami KK05 a KK06:</t>
  </si>
  <si>
    <t>- v úseku mezi kabelovou komorou KK06 a optickým rozvaděčem XO tř. Svobody x Havlíčkova:</t>
  </si>
  <si>
    <t>303427855</t>
  </si>
  <si>
    <t xml:space="preserve">- ukončení koordinačních kabelů TCEPKPFLE 10 x 4 x 0,8: </t>
  </si>
  <si>
    <t>-1294542562</t>
  </si>
  <si>
    <t>2*2*0,1</t>
  </si>
  <si>
    <t>-2021550019</t>
  </si>
  <si>
    <t>205*0,001</t>
  </si>
  <si>
    <t>15*0,001</t>
  </si>
  <si>
    <t>-1549811954</t>
  </si>
  <si>
    <t>1343446103</t>
  </si>
  <si>
    <t>- výkop jam po osazení kabelových komory KK01 až KK06:</t>
  </si>
  <si>
    <t>6*(1,5*1,5*1,5)</t>
  </si>
  <si>
    <t>- výkop jámy pro optický rozvaděč XO tř. Svobody - Havlíčkova:</t>
  </si>
  <si>
    <t>0,8*1*1,5</t>
  </si>
  <si>
    <t>1288835928</t>
  </si>
  <si>
    <t>9+32+6+73+37+48</t>
  </si>
  <si>
    <t>-952750456</t>
  </si>
  <si>
    <t>-1685465912</t>
  </si>
  <si>
    <t>https://podminky.urs.cz/item/CS_URS_2024_02/460281111</t>
  </si>
  <si>
    <t>- pažení výkopů jam pro protlaky:</t>
  </si>
  <si>
    <t>1,5*1,8*2*2</t>
  </si>
  <si>
    <t>-549325699</t>
  </si>
  <si>
    <t>https://podminky.urs.cz/item/CS_URS_2024_02/460281121</t>
  </si>
  <si>
    <t>460391123</t>
  </si>
  <si>
    <t>Zásyp jam ručně s uložením výkopku ve vrstvách a úpravou povrchu s přemístění sypaniny ze vzdálenosti do 10 m se zhutněním z horniny třídy těžitelnosti I skupiny 3</t>
  </si>
  <si>
    <t>-560236796</t>
  </si>
  <si>
    <t>https://podminky.urs.cz/item/CS_URS_2025_01/460391123</t>
  </si>
  <si>
    <t>- zához jam po osazení kabelových komory KK01 až KK06:</t>
  </si>
  <si>
    <t>-6*(PI*1*1*0,7)</t>
  </si>
  <si>
    <t>-13076773</t>
  </si>
  <si>
    <t>1529882387</t>
  </si>
  <si>
    <t>1268406757</t>
  </si>
  <si>
    <t>- řízený kabelový protlak D 160 - odměřeno v AutoCadu:</t>
  </si>
  <si>
    <t>2127168876</t>
  </si>
  <si>
    <t>273441506</t>
  </si>
  <si>
    <t>- startovací jáma řízeného kabelového protlaku D 160:</t>
  </si>
  <si>
    <t>-1698361485</t>
  </si>
  <si>
    <t>- koncová jáma řízeného kabelového protlaku D 160:</t>
  </si>
  <si>
    <t>-2050401776</t>
  </si>
  <si>
    <t>- pro betonový základ optického rozvaděče XO tř. Svobody x Havlíčkova:</t>
  </si>
  <si>
    <t>-2079250457</t>
  </si>
  <si>
    <t>- bednění betonového základu optického rozvaděče XO tř. Svobody x Havlíčkova:</t>
  </si>
  <si>
    <t>-1376161304</t>
  </si>
  <si>
    <t>1336608507</t>
  </si>
  <si>
    <t>98696060</t>
  </si>
  <si>
    <t>34571353</t>
  </si>
  <si>
    <t>trubka elektroinstalační ohebná dvouplášťová korugovaná HDPE (chránička) D 61/75mm</t>
  </si>
  <si>
    <t>1153480908</t>
  </si>
  <si>
    <t>- chráničky D75 koordinačních kabelů - každý kabel bude opatřen chráničkou</t>
  </si>
  <si>
    <t>- úsek mezi řadiči SSZ nám. Národních hrdinů a tř. Svobody x Havlíčkova:</t>
  </si>
  <si>
    <t>460841811</t>
  </si>
  <si>
    <t>Osazení kabelové komory z plastů vyříznutí otvoru ve stěně kabelové komory HDPE</t>
  </si>
  <si>
    <t>486446814</t>
  </si>
  <si>
    <t>https://podminky.urs.cz/item/CS_URS_2025_01/460841811</t>
  </si>
  <si>
    <t>vyříznutí otvorů v kabelové komoře KK01:</t>
  </si>
  <si>
    <t>3+3</t>
  </si>
  <si>
    <t>vyříznutí otvorů v kabelové komoře KK02:</t>
  </si>
  <si>
    <t>vyříznutí otvorů v kabelové komoře KK03:</t>
  </si>
  <si>
    <t>vyříznutí otvorů v kabelové komoře KK04:</t>
  </si>
  <si>
    <t>vyříznutí otvorů v kabelové komoře KK05:</t>
  </si>
  <si>
    <t>vyříznutí otvorů v kabelové komoře KK06:</t>
  </si>
  <si>
    <t>3+3+3</t>
  </si>
  <si>
    <t>460841123</t>
  </si>
  <si>
    <t>Osazení kabelové komory z plastů pro běžné zatížení komorového dílu z polyetylénu HDPE půdorysné plochy přes 1,0 m2 do 1,5 m2, světlé hloubky přes 1,0 do 1,3 m</t>
  </si>
  <si>
    <t>-871042571</t>
  </si>
  <si>
    <t>https://podminky.urs.cz/item/CS_URS_2024_02/460841123</t>
  </si>
  <si>
    <t>- osazení kabelové komory KK01:</t>
  </si>
  <si>
    <t>- osazení kabelové komory KK02:</t>
  </si>
  <si>
    <t>- osazení kabelové komory KK03:</t>
  </si>
  <si>
    <t>- osazení kabelové komory KK04:</t>
  </si>
  <si>
    <t>- osazení kabelové komory KK05:</t>
  </si>
  <si>
    <t>- osazení kabelové komory KK06:</t>
  </si>
  <si>
    <t>460841151</t>
  </si>
  <si>
    <t>Osazení kabelové komory z plastů pro běžné zatížení víka z oceli, litiny nebo betonu půdorysné plochy do 1,0 m2</t>
  </si>
  <si>
    <t>-1394939403</t>
  </si>
  <si>
    <t>https://podminky.urs.cz/item/CS_URS_2025_01/460841151</t>
  </si>
  <si>
    <t>55241011</t>
  </si>
  <si>
    <t>poklop třída B125, kruhový rám, vstup 600mm bez ventilace</t>
  </si>
  <si>
    <t>722086016</t>
  </si>
  <si>
    <t>- dodávka víka kabelové komory KK01:</t>
  </si>
  <si>
    <t>- dodávka víka kabelové komory KK02:</t>
  </si>
  <si>
    <t>- dodávka víka kabelové komory KK03:</t>
  </si>
  <si>
    <t>- dodávka víka kabelové komory KK04:</t>
  </si>
  <si>
    <t>- dodávka víka kabelové komory KK05:</t>
  </si>
  <si>
    <t>- dodávka víka kabelové komory KK06:</t>
  </si>
  <si>
    <t>PS453.4 - Soupis dodávek a montážních prací - pokládka záložní HDPE trubky</t>
  </si>
  <si>
    <t>567060305</t>
  </si>
  <si>
    <t>2087997307</t>
  </si>
  <si>
    <t>-1787401828</t>
  </si>
  <si>
    <t>1048347930</t>
  </si>
  <si>
    <t>-154618598</t>
  </si>
  <si>
    <t>70*0,001</t>
  </si>
  <si>
    <t>140*0,001</t>
  </si>
  <si>
    <t>135*0,001</t>
  </si>
  <si>
    <t>120*0,001</t>
  </si>
  <si>
    <t>180*0,001</t>
  </si>
  <si>
    <t>110*0,001</t>
  </si>
  <si>
    <t>-479155041</t>
  </si>
  <si>
    <t>- dodávka trubky HDPE 40/33 oranžové:</t>
  </si>
  <si>
    <t>-865283079</t>
  </si>
  <si>
    <t>1835344687</t>
  </si>
  <si>
    <t>-2024709002</t>
  </si>
  <si>
    <t>- montáž koncovky na HDPE trubce:</t>
  </si>
  <si>
    <t>-1165855894</t>
  </si>
  <si>
    <t>- dodávka koncovky na HDPE trubku:</t>
  </si>
  <si>
    <t>1671239889</t>
  </si>
  <si>
    <t>- dodávka koncovky na HDPE trubku s ventilkem:</t>
  </si>
  <si>
    <t>PS461 - Kamerový systém</t>
  </si>
  <si>
    <t>PS461.1 - Dohledové kamery a kabelové rozvody na křižovatkách</t>
  </si>
  <si>
    <t>HZS - Hodinové zúčtovací sazby</t>
  </si>
  <si>
    <t>742124014</t>
  </si>
  <si>
    <t>Montáž kabelů datových optických svar optického vlákna</t>
  </si>
  <si>
    <t>1711847955</t>
  </si>
  <si>
    <t>https://podminky.urs.cz/item/CS_URS_2025_01/742124014</t>
  </si>
  <si>
    <t>PS461 - v.č. 01 - Technická zpráva</t>
  </si>
  <si>
    <t>PS461 - v.č. 05 - Schéma optických vláken</t>
  </si>
  <si>
    <t>- optické kabely na nám. Národních Hrdinů:</t>
  </si>
  <si>
    <t>DK-NH1 až DK-NH4 a řadič SSZ:</t>
  </si>
  <si>
    <t>(4+1)*2</t>
  </si>
  <si>
    <t>- optické kabely na třídě Svobody x Havlíčkova:</t>
  </si>
  <si>
    <t>DK-HP1 až DK-HP4 a řadič SSZ:</t>
  </si>
  <si>
    <t>-ukončení v RACK na nám. Národních Hrdinů:</t>
  </si>
  <si>
    <t>-ukončení v XO na třídě Svobody x Havlíčkova:</t>
  </si>
  <si>
    <t>742330031</t>
  </si>
  <si>
    <t>Montáž strukturované kabeláže příslušenství a ostatní práce k rozvaděčům teplem smrštitelná ochrana svaru</t>
  </si>
  <si>
    <t>992154217</t>
  </si>
  <si>
    <t>https://podminky.urs.cz/item/CS_URS_2025_01/742330031</t>
  </si>
  <si>
    <t>- optické sváry - RACK na nám. Národních Hrdinů - v místnosti DPMO:</t>
  </si>
  <si>
    <t>- optické sváry - skříň XO na třídě Svobody x Havlíčkova:</t>
  </si>
  <si>
    <t>- optické sváry na kabelech v rozvaděčích dohledových kamer DK-NH1 až DK-NH4 a řadiči SSZ  na nám. Národních Hrdinů:</t>
  </si>
  <si>
    <t>- optické sváry na kabelech v rozvaděčích dohledových kamer DK-HP1 až DK-HP4 a řadiči SSZ  na křižovatce třída Svobody x Havlíčkova:</t>
  </si>
  <si>
    <t>34343001</t>
  </si>
  <si>
    <t>ochrana teplem smrštitelná optického svaru 2,5x60mm</t>
  </si>
  <si>
    <t>1911399016</t>
  </si>
  <si>
    <t>-1193327267</t>
  </si>
  <si>
    <t>PS461 - v.č. 02 - Situace</t>
  </si>
  <si>
    <t>PS461 - v.č. 04 - Schéma pokládky optických a napájecích kabelů</t>
  </si>
  <si>
    <t>- pokládka napájecích kabelů dohledových kamer na nám. Národních Hrdinů:</t>
  </si>
  <si>
    <t>DK-NH1:</t>
  </si>
  <si>
    <t>DK-NH2:</t>
  </si>
  <si>
    <t>DK-NH3:</t>
  </si>
  <si>
    <t>DK-NH4:</t>
  </si>
  <si>
    <t>- pokládka napájecích kabelů dohledových kamer na třídě Svobody x Havlíčkova:</t>
  </si>
  <si>
    <t>DK-HP1:</t>
  </si>
  <si>
    <t>DK-HP2:</t>
  </si>
  <si>
    <t>DK-HP3:</t>
  </si>
  <si>
    <t>DK-HP4:</t>
  </si>
  <si>
    <t>DK-KB1:</t>
  </si>
  <si>
    <t>34111036-R</t>
  </si>
  <si>
    <t>kabel instalační jádro Cu plné izolace PVC plášť PVC 0,6/1kV NYY-J 3x2,5 mm2</t>
  </si>
  <si>
    <t>225545102</t>
  </si>
  <si>
    <t>- pokládka napájecích kabelů dohledových kamer na nám. Národních Hrdinů - včetně 5% prořezu:</t>
  </si>
  <si>
    <t>80*1,05</t>
  </si>
  <si>
    <t>135*1,05</t>
  </si>
  <si>
    <t>140*1,05</t>
  </si>
  <si>
    <t>40*1,05</t>
  </si>
  <si>
    <t>- pokládka napájecích kabelů dohledových kamer na třídě Svobody x Havlíčkova - včetně 5% prořezu:</t>
  </si>
  <si>
    <t>75*1,05</t>
  </si>
  <si>
    <t>100*1,05</t>
  </si>
  <si>
    <t>45*1,05</t>
  </si>
  <si>
    <t>230*1,05</t>
  </si>
  <si>
    <t>220182021</t>
  </si>
  <si>
    <t>Uložení trubky HDPE do výkopu včetně fixace</t>
  </si>
  <si>
    <t>-39519930</t>
  </si>
  <si>
    <t>https://podminky.urs.cz/item/CS_URS_2025_01/220182021</t>
  </si>
  <si>
    <t>PS461 - v.č. 03 - Schéma HDPE trubek a kabelových chrániček</t>
  </si>
  <si>
    <t>- pokládka HDPE chráničky D 41/50 mm ve volném terénu mezi rozvaděčem RE a DK-NH1:</t>
  </si>
  <si>
    <t>- pokládka HDPE chráničky D 41/50 mm ve volném terénu mezi rozvaděčem RE a DK-NH2:</t>
  </si>
  <si>
    <t>- pokládka HDPE chráničky D 41/50 mm ve volném terénu mezi rozvaděčem RE a DK-NH3:</t>
  </si>
  <si>
    <t>- pokládka HDPE chráničky D 41/50 mm ve volném terénu mezi rozvaděčem RE a DK-NH4:</t>
  </si>
  <si>
    <t>- pokládka HDPE chráničky D 41/50 mm ve volném terénu mezi optickým rozvaděčem XO a DK-HP1:</t>
  </si>
  <si>
    <t>- pokládka HDPE chráničky D 41/50 mm ve volném terénu mezi optickým rozvaděčem XO a DK-HP2:</t>
  </si>
  <si>
    <t>- pokládka HDPE chráničky D 41/50 mm ve volném terénu mezi optickým rozvaděčem XO a DK-HP3:</t>
  </si>
  <si>
    <t>- pokládka HDPE chráničky D 41/50 mm ve volném terénu mezi optickým rozvaděčem XO a DK-HP4:</t>
  </si>
  <si>
    <t>- pokládka HDPE chráničky D 41/50 mm ve volném terénu mezi optickým rozvaděčem XO a výhledovou kamerou DK-KB1:</t>
  </si>
  <si>
    <t>34571351</t>
  </si>
  <si>
    <t>trubka elektroinstalační ohebná dvouplášťová korugovaná HDPE (chránička) D 40/50mm</t>
  </si>
  <si>
    <t>381649524</t>
  </si>
  <si>
    <t>-996268671</t>
  </si>
  <si>
    <t>- pokládka HDPE mikrotrubičky 14/10 ve volném terénu mezi kabelovou komorou KK01 a dohledovou kamerou DK-NH1:</t>
  </si>
  <si>
    <t>- pokládka HDPE mikrotrubičky 14/10 ve volném terénu mezi kabelovou komorouKK01 a dohledovou kamerou DK-NH2:</t>
  </si>
  <si>
    <t>- pokládka HDPE mikrotrubičky 14/10 ve volném terénu mezi kabelovou komorou KK02 a dohledovou kamerou DK-NH3:</t>
  </si>
  <si>
    <t>- pokládka HDPE mikrotrubičky 14/10 ve volném terénu mezi kabelovou komorou KK02 a dohledovou kamerou DK-NH4:</t>
  </si>
  <si>
    <t>- pokládka HDPE mikrotrubičky 14/10 ve volném terénu mezi kabelovými komorami KK01 a KK02:</t>
  </si>
  <si>
    <t>- pokládka HDPE mikrotrubičky 14/10 ve volném terénu mezi kabelovou komorou KK06 a dohledovou kamerou DK-HP1:</t>
  </si>
  <si>
    <t>- pokládka HDPE mikrotrubičky 14/10 ve volném terénu mezi kabelovou komorou KK06 a dohledovou kamerou DK-HP2:</t>
  </si>
  <si>
    <t>- pokládka HDPE mikrotrubičky 14/10 ve volném terénu mezi kabelovou komorou KK06 a dohledovou kamerou DK-HP3:</t>
  </si>
  <si>
    <t>- pokládka HDPE mikrotrubičky 14/10 ve volném terénu mezi kabelovou komorou KK06 a dohledovou kamerou DK-HP4:</t>
  </si>
  <si>
    <t>- pokládka HDPE mikrotrubičky 14/10 ve volném terénu mezi kabelovou komorou KK05 a výhledovou kamerou DK-KB1:</t>
  </si>
  <si>
    <t>- pokládka HDPE mikrotrubičky 14/10 ve volném terénu mezi kabelovými komorami KK05 a KK06:</t>
  </si>
  <si>
    <t>34571829</t>
  </si>
  <si>
    <t>mikrotrubička HDPE zemní zodolněná vnitřní lubrikační vrstva D 14/10mm</t>
  </si>
  <si>
    <t>1856450053</t>
  </si>
  <si>
    <t>- dodávka HDPE mikrotrubičky 14/10 ve volném terénu mezi kabelovou komorou KK01 a dohledovou kamerou DK-NH1:</t>
  </si>
  <si>
    <t>- dodávka HDPE mikrotrubičky 14/10 ve volném terénu mezi kabelovou komorouKK01 a dohledovou kamerou DK-NH2:</t>
  </si>
  <si>
    <t>- dodávka HDPE mikrotrubičky 14/10 ve volném terénu mezi kabelovou komorou KK02 a dohledovou kamerou DK-NH3:</t>
  </si>
  <si>
    <t>- dodávka HDPE mikrotrubičky 14/10 ve volném terénu mezi kabelovou komorou KK02 a dohledovou kamerou DK-NH4:</t>
  </si>
  <si>
    <t>- dodávka HDPE mikrotrubičky 14/10 ve volném terénu mezi kabelovými komorami KK01 a KK02:</t>
  </si>
  <si>
    <t>- dodávka HDPE mikrotrubičky 14/10 ve volném terénu mezi kabelovou komorou KK06 a dohledovou kamerou DK-HP1:</t>
  </si>
  <si>
    <t>- dodávka HDPE mikrotrubičky 14/10 ve volném terénu mezi kabelovou komorou KK06 a dohledovou kamerou DK-HP2:</t>
  </si>
  <si>
    <t>- dodávka HDPE mikrotrubičky 14/10 ve volném terénu mezi kabelovou komorou KK06 a dohledovou kamerou DK-HP3:</t>
  </si>
  <si>
    <t>- dodávka HDPE mikrotrubičky 14/10 ve volném terénu mezi kabelovou komorou KK06 a dohledovou kamerou DK-HP4:</t>
  </si>
  <si>
    <t>- dodávka HDPE mikrotrubičky 14/10 ve volném terénu mezi kabelovou komorou KK05 a výhledovou kamerou DK-KB1:</t>
  </si>
  <si>
    <t>- dodávka HDPE mikrotrubičky 14/10 ve volném terénu mezi kabelovými komorami KK05 a KK06:</t>
  </si>
  <si>
    <t>1425748614</t>
  </si>
  <si>
    <t>- kontrola tlakutěsnosti HDPE trubek - přímo zadané množství:</t>
  </si>
  <si>
    <t>-889603853</t>
  </si>
  <si>
    <t>- pokládka HDPE trubky ve volném terénu</t>
  </si>
  <si>
    <t>885*0,001</t>
  </si>
  <si>
    <t>-2088824683</t>
  </si>
  <si>
    <t>- montáž koncovek na mikrotrubičku 14/10 v kabelové komoře KK05 a výhledové kameře DK-KB1:</t>
  </si>
  <si>
    <t>- montáž koncovek na mikrotrubičku 14/10 v kabelových komorách KK05 a KK06:</t>
  </si>
  <si>
    <t>- montáž spojek redukčních na mikrotrubičku 14/10 v kabelové komoře KK01 a dohledové kameře DK-NH1:</t>
  </si>
  <si>
    <t>- montáž spojek redukčních na mikrotrubičku 14/10 v kabelové komoře KK01 a dohledové kameře DK-NH2:</t>
  </si>
  <si>
    <t>- montáž  spojek redukčních na mikrotrubičku 14/10 v kabelové komoře KK02 a dohledové kameře DK-NH3:</t>
  </si>
  <si>
    <t>- montáž spojek redukčních na mikrotrubičku 14/10 v kabelové komoře KK02 a dohledové kameře DK-NH4:</t>
  </si>
  <si>
    <t>- montáž spojek redukčních mikrotrubiček 14/10 v kabelových komorách KK01 a KK02:</t>
  </si>
  <si>
    <t>- montáž spojek redukčních na mikrotrubičku 14/10 v kabelové komoře KK06 a dohledové kameře DK-HP1:</t>
  </si>
  <si>
    <t>- montáž spojek redukčních na mikrotrubičku 14/10 v kabelové komoře KK06 a dohledové kameře DK-HP2:</t>
  </si>
  <si>
    <t>- montáž spojek redukčních na mikrotrubičku 14/10 v kabelové komoře KK06 a dohledové kameře DK-HP3:</t>
  </si>
  <si>
    <t>- montáž spojek redukčních na mikrotrubičku 14/10 v kabelové komoře KK06 a dohledové kameře DK-HP4:</t>
  </si>
  <si>
    <t>- montáž spojek redukčních na mikrotrubičku 14/10 v optickém rozvaděči XO a řadiči SSZ:</t>
  </si>
  <si>
    <t>34571871</t>
  </si>
  <si>
    <t>koncovka trubičky D vodotěsně utěsňující včetně pojistky proti vytržení pro vnější průměr trubičky D 14mm</t>
  </si>
  <si>
    <t>-1310102608</t>
  </si>
  <si>
    <t>- dodávka koncovek na mikrotrubičku 14/10 v kabelové komoře KK05 a výhledové kameře DK-KB1:</t>
  </si>
  <si>
    <t>- dodávka koncovek na mikrotrubičku 14/10 v kabelových komorách KK05 a KK06:</t>
  </si>
  <si>
    <t>34571908</t>
  </si>
  <si>
    <t>spojka mikrotrubiček přímá redukční průhledná celoplastová vodotěsná včetně pojistek D 14/10mm</t>
  </si>
  <si>
    <t>-1969642148</t>
  </si>
  <si>
    <t>- dodávka spojek redukčních na mikrotrubičku 14/10 v kabelové komoře KK01 a dohledové kameře DK-NH1:</t>
  </si>
  <si>
    <t>- dodávka spojek redukčních na mikrotrubičku 14/10 v kabelové komoře KK01 a dohledové kameře DK-NH2:</t>
  </si>
  <si>
    <t>- dodávka spojek redukčních na mikrotrubičku 14/10 v kabelové komoře KK02 a dohledové kameře DK-NH3:</t>
  </si>
  <si>
    <t>- dodávka spojek redukčních na mikrotrubičku 14/10 v kabelové komoře KK02 a dohledové kameře DK-NH4:</t>
  </si>
  <si>
    <t>- dodávka spojek redukčních mikrotrubiček 14/10 v kabelových komorách KK01 a KK02:</t>
  </si>
  <si>
    <t>- dodávka spojek redukčních na mikrotrubičku 14/10 v kabelové komoře KK06 a dohledové kameře DK-HP1:</t>
  </si>
  <si>
    <t>- dodávka spojek redukčních na mikrotrubičku 14/10 v kabelové komoře KK06 a dohledové kameře DK-HP2:</t>
  </si>
  <si>
    <t>- dodávka spojek redukčních na mikrotrubičku 14/10 v kabelové komoře KK06 a dohledové kameře DK-HP3:</t>
  </si>
  <si>
    <t>- dodávka spojek redukčních na mikrotrubičku 14/10 v kabelové komoře KK06 a dohledové kameře DK-HP4:</t>
  </si>
  <si>
    <t>- dodávka spojek redukčních na mikrotrubičku 14/10 v optickém rozvaděči XO a řadiči SSZ:</t>
  </si>
  <si>
    <t>220182034</t>
  </si>
  <si>
    <t>Zafukování optického kabelu do trubky nebo mikrotrubičky HDPE</t>
  </si>
  <si>
    <t>-1605954335</t>
  </si>
  <si>
    <t>https://podminky.urs.cz/item/CS_URS_2025_01/220182034</t>
  </si>
  <si>
    <t>30+10</t>
  </si>
  <si>
    <t>115+10</t>
  </si>
  <si>
    <t>195+10+10</t>
  </si>
  <si>
    <t>120+10+10</t>
  </si>
  <si>
    <t>Řadič SSZ:</t>
  </si>
  <si>
    <t>95+10+10</t>
  </si>
  <si>
    <t>80+10</t>
  </si>
  <si>
    <t>150+10</t>
  </si>
  <si>
    <t>110+10</t>
  </si>
  <si>
    <t>55+10</t>
  </si>
  <si>
    <t>34123032</t>
  </si>
  <si>
    <t>kabel datový optický OS zafukovací MICRO 12 vláken 9/125 plášť HDPE</t>
  </si>
  <si>
    <t>510333486</t>
  </si>
  <si>
    <t>Mezisoučet</t>
  </si>
  <si>
    <t>220182074</t>
  </si>
  <si>
    <t xml:space="preserve">Montáž konstrukce rezervy optického kabelu </t>
  </si>
  <si>
    <t>-1530953125</t>
  </si>
  <si>
    <t>https://podminky.urs.cz/item/CS_URS_2025_01/220182074</t>
  </si>
  <si>
    <t>PS461 - v.č. 04 - Schéma pokládky optických a napájecích kabelů:</t>
  </si>
  <si>
    <t xml:space="preserve"> - montáž konstrukce rezervy v KK01:</t>
  </si>
  <si>
    <t xml:space="preserve"> - montáž konstrukce rezervy v KK02:</t>
  </si>
  <si>
    <t xml:space="preserve"> - montáž konstrukce rezervy v KK06:</t>
  </si>
  <si>
    <t>34571800-R</t>
  </si>
  <si>
    <t>kříž kabelové rezervy, 600x600x100</t>
  </si>
  <si>
    <t>190096271</t>
  </si>
  <si>
    <t>1393157182</t>
  </si>
  <si>
    <t xml:space="preserve">- ukončení kabelů NYY-J 3x2,5: </t>
  </si>
  <si>
    <t>(4+5)*2</t>
  </si>
  <si>
    <t>-560066636</t>
  </si>
  <si>
    <t>1003858918</t>
  </si>
  <si>
    <t>(4+5)*2*0,1</t>
  </si>
  <si>
    <t>220370007-R</t>
  </si>
  <si>
    <t>Kompletace a funkční zkoušky kamerové soupravy na dílně</t>
  </si>
  <si>
    <t>-509577795</t>
  </si>
  <si>
    <t>- kompletace kamer kamerového bodu:</t>
  </si>
  <si>
    <t>- dohledové kamery na křižovatce nám. Národních Hrdinů:</t>
  </si>
  <si>
    <t>- dohledové kamery na křižovatce třída Svobody x Havlíčkova:</t>
  </si>
  <si>
    <t>220370008-R</t>
  </si>
  <si>
    <t>Montáž technologie kamerového bodu do venkovní optické skříně</t>
  </si>
  <si>
    <t>987315175</t>
  </si>
  <si>
    <t>- montáž optického rozvaděče kamerového bodu na stožár na křižovatce nám. Národních Hrdinů:</t>
  </si>
  <si>
    <t>- montáž optického rozvaděče kamerového bodu na stožár na křižovatce třída Svobody x Havlíčkova:</t>
  </si>
  <si>
    <t>220490845-R</t>
  </si>
  <si>
    <t>Montáž strukturované kabeláže rozvaděče optického nástěnného</t>
  </si>
  <si>
    <t>2137157028</t>
  </si>
  <si>
    <t>https://podminky.urs.cz/item/CS_URS_2025_01/220490845-R</t>
  </si>
  <si>
    <t>384760101-R</t>
  </si>
  <si>
    <t>skříň rozvaděčová IP 66 včetně příslušenství (svorky, jištění, zakončení OK pigtaily, dopojení kamer) a konzoly na stožáry</t>
  </si>
  <si>
    <t>-1473993189</t>
  </si>
  <si>
    <t>- dodávka optického rozvaděčů kamerového bodu na stožár na křižovatce nám. Národních Hrdinů:</t>
  </si>
  <si>
    <t>- dodávka optického rozvaděčů kamerového bodu na stožár na křižovatce třída Svobody x Havlíčkova:</t>
  </si>
  <si>
    <t>Skříň 310x215x160, krytí IP 66 a  stupeň ochrany před vnějšími mechanickými rázy IK 10</t>
  </si>
  <si>
    <t>220182502</t>
  </si>
  <si>
    <t>Měření útlumu optického kabelu na dopravních stavbách na dvou vlnových délkách při montáži (po položení) s 12 vlákny</t>
  </si>
  <si>
    <t>-1342085000</t>
  </si>
  <si>
    <t>https://podminky.urs.cz/item/CS_URS_2025_01/220182502</t>
  </si>
  <si>
    <t>220182302</t>
  </si>
  <si>
    <t>Ukončení optického kabelu v optickém rozvaděči v optickém rozvaděči pro 12 vláken</t>
  </si>
  <si>
    <t>1963430431</t>
  </si>
  <si>
    <t>https://podminky.urs.cz/item/CS_URS_2025_01/220182302</t>
  </si>
  <si>
    <t>35759020-R</t>
  </si>
  <si>
    <t xml:space="preserve">Modulový rozvaděč; 19" s modulem kazety max. kapacita 6 modulů 12x SC </t>
  </si>
  <si>
    <t>ks</t>
  </si>
  <si>
    <t>-739569206</t>
  </si>
  <si>
    <t>- XO na třídě Svobody x Havlíčkova:</t>
  </si>
  <si>
    <t>35759030-R</t>
  </si>
  <si>
    <t>Optická kazeta - 2 adaptéry</t>
  </si>
  <si>
    <t>1799089516</t>
  </si>
  <si>
    <t>4+1</t>
  </si>
  <si>
    <t>34123140</t>
  </si>
  <si>
    <t>patchcord optický duplex délka 2m</t>
  </si>
  <si>
    <t>-1677716461</t>
  </si>
  <si>
    <t>- RACK na nám. Národních Hrdinů - DK-NH1 až DK-NH4 a řadič SSZ:</t>
  </si>
  <si>
    <t>- skříň XO na třídě Svobody x Havlíčkova - DK-HP1 až DK-HP4 a řadič SSZ:</t>
  </si>
  <si>
    <t>220450003</t>
  </si>
  <si>
    <t>Montáž optického konvertoru Chassis</t>
  </si>
  <si>
    <t>-1748071068</t>
  </si>
  <si>
    <t>https://podminky.urs.cz/item/CS_URS_2025_01/220450003</t>
  </si>
  <si>
    <t>- řadič SSZ na nám. Národních Hrdinů:</t>
  </si>
  <si>
    <t>- řadič SSZ na třídě Svobody x Havlíčkova:</t>
  </si>
  <si>
    <t>406100106-R</t>
  </si>
  <si>
    <t>průmyslový mediakonvertor 1 Gbit (převodník SC/RJ45)</t>
  </si>
  <si>
    <t>-734068861</t>
  </si>
  <si>
    <t>220450021</t>
  </si>
  <si>
    <t>Uvedení systému do provozu nastavení a konfigurace SW dohledu 1 port</t>
  </si>
  <si>
    <t>2073746989</t>
  </si>
  <si>
    <t>https://podminky.urs.cz/item/CS_URS_2025_01/220450021</t>
  </si>
  <si>
    <t>- řadiče SSZ</t>
  </si>
  <si>
    <t>220450008-R</t>
  </si>
  <si>
    <t>Programování a servisní konfigurace kamery a videocentrály, konfigurace síťového záznamu</t>
  </si>
  <si>
    <t>-569495174</t>
  </si>
  <si>
    <t>220731012</t>
  </si>
  <si>
    <t>Montáž konzoly pro průmyslové televize včetně úpravy konzoly, zakreslení roztečí, připevnění na zeď nebo konstrukci, sestavení a kontroly připevnění na konstrukci, výšky výšky přes 3 m, nosnosti do 10 kg</t>
  </si>
  <si>
    <t>-590028594</t>
  </si>
  <si>
    <t>https://podminky.urs.cz/item/CS_URS_2025_01/220731012</t>
  </si>
  <si>
    <t>PS461 v.č. 01 - Technická zpráva</t>
  </si>
  <si>
    <t>- montáž stacionárních kamer:</t>
  </si>
  <si>
    <t>384760009-R</t>
  </si>
  <si>
    <t>originální konzola pro pevnou kameru (montáž na stožár)</t>
  </si>
  <si>
    <t>-1350277505</t>
  </si>
  <si>
    <t>220731022</t>
  </si>
  <si>
    <t>Montáž kamery v krytu včetně posazení na konzoli, přišroubování, připojení sítě 220 V, zapojení ovládacího konektoru, mechanického nastavení, utěsnění šroubů, přívodů, úpravy a zaizolování na konzolu nebo stativ</t>
  </si>
  <si>
    <t>-816540122</t>
  </si>
  <si>
    <t>https://podminky.urs.cz/item/CS_URS_2025_01/220731022</t>
  </si>
  <si>
    <t>220731042</t>
  </si>
  <si>
    <t>Nastavení kamery s připojením do sítě a připojení koax. kabelu,připojení zkušebního monitoru,rozmontování kamery,připevnění objektivu,mechanického nastavení,elektrického nastavení dílů, proudu, geometrie,odpojení zkušebního monitoru a zapojení kamery otočné a pevné v krytu</t>
  </si>
  <si>
    <t>-1250653352</t>
  </si>
  <si>
    <t>https://podminky.urs.cz/item/CS_URS_2025_01/220731042</t>
  </si>
  <si>
    <t>220731041</t>
  </si>
  <si>
    <t>Nastavení kamery s rozmontování,připojení do sítě 220 V a připojení koax. kabelu BNC,připojení a přenesení zkušebního monitoru,připevnění a mechanického nastavení objektivu,elektrického nastavení, ostření proudu,geometrie,odpojení zkušebního monitoru a zakrytování kamery pro vnitřní provedení</t>
  </si>
  <si>
    <t>-406179347</t>
  </si>
  <si>
    <t>https://podminky.urs.cz/item/CS_URS_2025_01/220731041</t>
  </si>
  <si>
    <t>220731051</t>
  </si>
  <si>
    <t>Provedení kamerové zkoušky s montáží a kontrolou</t>
  </si>
  <si>
    <t>-86242198</t>
  </si>
  <si>
    <t>https://podminky.urs.cz/item/CS_URS_2025_01/220731051</t>
  </si>
  <si>
    <t>384760011-R</t>
  </si>
  <si>
    <t>pevná IP kamera, minimálně 4.0Mpx (rozlišení 2688 × 1520), kódování H.265+, H.265, H.264, M-JPEG, snímací čip 1/1.8“, snímací rychlost min. 30 snímků za sekundu – další parametry v technické zprávě</t>
  </si>
  <si>
    <t>-185701217</t>
  </si>
  <si>
    <t>384761403-R</t>
  </si>
  <si>
    <t>licence kamera - na 1 rok</t>
  </si>
  <si>
    <t>482953309</t>
  </si>
  <si>
    <t>HZS</t>
  </si>
  <si>
    <t>Hodinové zúčtovací sazby</t>
  </si>
  <si>
    <t>HZS3222</t>
  </si>
  <si>
    <t>Hodinové zúčtovací sazby montáží technologických zařízení na stavebních objektech montér slaboproudých zařízení odborný</t>
  </si>
  <si>
    <t>96012115</t>
  </si>
  <si>
    <t>https://podminky.urs.cz/item/CS_URS_2025_01/HZS3222</t>
  </si>
  <si>
    <t>- práce spojené s kompletací technologického zařízení</t>
  </si>
  <si>
    <t>PS461.2 - Hlavní trasa optické sítě</t>
  </si>
  <si>
    <t>481044878</t>
  </si>
  <si>
    <t>886354168</t>
  </si>
  <si>
    <t>742124013</t>
  </si>
  <si>
    <t>Montáž kabelů datových optických pro vnitřní rozvody ukončení vlákna optického kabelu pigtailem včetně svaru</t>
  </si>
  <si>
    <t>42228790</t>
  </si>
  <si>
    <t>https://podminky.urs.cz/item/CS_URS_2025_01/742124013</t>
  </si>
  <si>
    <t>37459135</t>
  </si>
  <si>
    <t>pigtail optický LC(APC) OS 9/125 délka 1m</t>
  </si>
  <si>
    <t>163102969</t>
  </si>
  <si>
    <t>- optické sváry - RACK na nám. Národních Hrdinů - v místnosti DPMO - dodávka pigtailů - 1 m:</t>
  </si>
  <si>
    <t>- optické sváry - skříň XO na třídě Svobody x Havlíčkova - dodávka pigtailů - 1 m:</t>
  </si>
  <si>
    <t>-1196871955</t>
  </si>
  <si>
    <t>-XO RACK Merit -&gt; XO Havlíčkova x tř. Svobody:</t>
  </si>
  <si>
    <t>(6*2+4*2+1*2+1*2+1*2+5*2)*2</t>
  </si>
  <si>
    <t>34571895</t>
  </si>
  <si>
    <t>spojka mikrotrubiček přímá průhledná celoplastová vodotěsná spojení pro trubičky D 10/8mm</t>
  </si>
  <si>
    <t>717829365</t>
  </si>
  <si>
    <t>-882906671</t>
  </si>
  <si>
    <t>34571863</t>
  </si>
  <si>
    <t>koncovka trubičky D vodotěsně utěsňující pro vnější průměr trubičky D 10mm</t>
  </si>
  <si>
    <t>403495216</t>
  </si>
  <si>
    <t>PS461 - v.č. 01 - technická zpráva</t>
  </si>
  <si>
    <t>1882452669</t>
  </si>
  <si>
    <t xml:space="preserve"> - montáž konstrukce rezervy v KK03:</t>
  </si>
  <si>
    <t xml:space="preserve"> - montáž konstrukce rezervy v KK04:</t>
  </si>
  <si>
    <t xml:space="preserve"> - montáž konstrukce rezervy v KK05:</t>
  </si>
  <si>
    <t>-89586007</t>
  </si>
  <si>
    <t xml:space="preserve"> - dodávka konstrukce rezervy v KK01:</t>
  </si>
  <si>
    <t xml:space="preserve"> - dodávka konstrukce rezervy v KK02:</t>
  </si>
  <si>
    <t xml:space="preserve"> - dodávka konstrukce rezervy v KK03:</t>
  </si>
  <si>
    <t xml:space="preserve"> - dodávka konstrukce rezervy v KK04:</t>
  </si>
  <si>
    <t xml:space="preserve"> - dodávka konstrukce rezervy v KK05:</t>
  </si>
  <si>
    <t xml:space="preserve"> - dodávka konstrukce rezervy v KK06:</t>
  </si>
  <si>
    <t>220182108</t>
  </si>
  <si>
    <t>Měření útlumu optického kabelu na dopravních stavbách na skládce s 96 vlákny</t>
  </si>
  <si>
    <t>-1008218887</t>
  </si>
  <si>
    <t>https://podminky.urs.cz/item/CS_URS_2025_01/220182108</t>
  </si>
  <si>
    <t>220182308</t>
  </si>
  <si>
    <t>Ukončení optického kabelu v optickém rozvaděči v optickém rozvaděči pro 96 vláken</t>
  </si>
  <si>
    <t>-679777015</t>
  </si>
  <si>
    <t>https://podminky.urs.cz/item/CS_URS_2025_01/220182308</t>
  </si>
  <si>
    <t>220182421</t>
  </si>
  <si>
    <t>Montáž součástí 19" optického rozvaděče vany</t>
  </si>
  <si>
    <t>1343506080</t>
  </si>
  <si>
    <t>https://podminky.urs.cz/item/CS_URS_2025_01/220182421</t>
  </si>
  <si>
    <t>- montáž optické vany v optickém rozvaděči MERIT:</t>
  </si>
  <si>
    <t>- montáž optické vany v optickém rozvaděči XO (tř. Svobody x Havlíčkova):</t>
  </si>
  <si>
    <t>35759015-R</t>
  </si>
  <si>
    <t>19" 2+1U Optická vana 24x SC/UPC osazená spojkami a pigtaily</t>
  </si>
  <si>
    <t>1745271904</t>
  </si>
  <si>
    <t>- dodávka optické vany v optickém rozvaděči MERIT:</t>
  </si>
  <si>
    <t>- dodávka optické vany v optickém rozvaděči XO (tř. Svobody x Havlíčkova):</t>
  </si>
  <si>
    <t>34123140-R</t>
  </si>
  <si>
    <t>patchcord optický simplex délka 2m</t>
  </si>
  <si>
    <t>983803711</t>
  </si>
  <si>
    <t>- RACK na nám. Národních Hrdinů - v místnosti DPMO:</t>
  </si>
  <si>
    <t>- skříň XO na třídě Svobody x Havlíčkova:</t>
  </si>
  <si>
    <t>1321652766</t>
  </si>
  <si>
    <t>(10+15+70+140+135+125+180+15+10)</t>
  </si>
  <si>
    <t>- rezervy v kabelových komorách KK01 až KK06:</t>
  </si>
  <si>
    <t>6*50</t>
  </si>
  <si>
    <t>34123035-R</t>
  </si>
  <si>
    <t>kabel datový optický OS zafukovací MICRO 96 vláken 9/125 plášť HDPE</t>
  </si>
  <si>
    <t>-518326176</t>
  </si>
  <si>
    <t>-1988372507</t>
  </si>
  <si>
    <t>(10+70+140+135+120+180+10)*0,001</t>
  </si>
  <si>
    <t>220182208</t>
  </si>
  <si>
    <t>Montáž spojky optického kabelu venkovní s 96 vlákny</t>
  </si>
  <si>
    <t>-442493202</t>
  </si>
  <si>
    <t>https://podminky.urs.cz/item/CS_URS_2025_01/220182208</t>
  </si>
  <si>
    <t>406100112-R</t>
  </si>
  <si>
    <t>drobný spotřební materiál</t>
  </si>
  <si>
    <t>1276986851</t>
  </si>
  <si>
    <t>220182528</t>
  </si>
  <si>
    <t>Měření útlumu optického kabelu na dopravních stavbách na třech vlnových délkách při montáži (po položení) s 96 vlákny</t>
  </si>
  <si>
    <t>-679102491</t>
  </si>
  <si>
    <t>https://podminky.urs.cz/item/CS_URS_2025_01/220182528</t>
  </si>
  <si>
    <t>220450002</t>
  </si>
  <si>
    <t>Montáž switche datového</t>
  </si>
  <si>
    <t>-1757662145</t>
  </si>
  <si>
    <t>https://podminky.urs.cz/item/CS_URS_2025_01/220450002</t>
  </si>
  <si>
    <t>- montáž switche v optickém rozvaděči na nám. Národních Hrdinů:</t>
  </si>
  <si>
    <t>- montáž switche v optickém rozvaděči na třídě Svobody x Havlíčkova:</t>
  </si>
  <si>
    <t>406100201-R</t>
  </si>
  <si>
    <t>průmyslový optický switch 10x SFP (10x 1Gb)</t>
  </si>
  <si>
    <t>1937246582</t>
  </si>
  <si>
    <t>- dodávka switche v optickém rozvaděči na nám. Národních Hrdinů:</t>
  </si>
  <si>
    <t>- dodávka switche v optickém rozvaděči na třídě Svobody x Havlíčkova:</t>
  </si>
  <si>
    <t>406100203-R</t>
  </si>
  <si>
    <t>průmyslový záložní zdroj (UPS)</t>
  </si>
  <si>
    <t>1544029242</t>
  </si>
  <si>
    <t>- dodávka UPS v optickém rozvaděči na nám. Národních Hrdinů:</t>
  </si>
  <si>
    <t>- dodávka UPS v optickém rozvaděči na třídě Svobody x Havlíčkova:</t>
  </si>
  <si>
    <t>384760211-R</t>
  </si>
  <si>
    <t>SFP modul 20km SM single (1 Gbit)</t>
  </si>
  <si>
    <t>-312656084</t>
  </si>
  <si>
    <t>- dodávka SFP modulů do optického rozvaděče XO (tř. Svobody x Havlíčkova) do opticého switche:</t>
  </si>
  <si>
    <t>- dodávka SFP modulů do optického rozvaděče (Rack MERIT) do opticého switche:</t>
  </si>
  <si>
    <t>384760229-R</t>
  </si>
  <si>
    <t>SFP+ modul 20km SM simplex (10 Gbit)</t>
  </si>
  <si>
    <t>534477861</t>
  </si>
  <si>
    <t>- dodávka SFP+ modulu do optického rozvaděče (Rack MERIT) pro optický switch - připojení do sítě statutárního města Olomouc (MERIT):</t>
  </si>
  <si>
    <t>220870205-R</t>
  </si>
  <si>
    <t>Kompletní osazení HW do optického rozvaděče XO</t>
  </si>
  <si>
    <t>-1376293792</t>
  </si>
  <si>
    <t>- montáž technologie v optickém rozvaděči na třídě Svobody x Havlíčkova:</t>
  </si>
  <si>
    <t>406100217-R</t>
  </si>
  <si>
    <t>drobný elektroinstalační materiál optického rozvaděče</t>
  </si>
  <si>
    <t>-1618250631</t>
  </si>
  <si>
    <t>PS461 - v.č. 03 - Schéma optických vláken</t>
  </si>
  <si>
    <t>- kompletace optického rozvaděče XO na třídě Svobody x Havlíčkova:</t>
  </si>
  <si>
    <t>220182410</t>
  </si>
  <si>
    <t>Montáž spojky konektorové optické v optickém rozvaděči</t>
  </si>
  <si>
    <t>1352111951</t>
  </si>
  <si>
    <t>https://podminky.urs.cz/item/CS_URS_2024_02/220182410</t>
  </si>
  <si>
    <t>v.č. 01 - Technická zpráva</t>
  </si>
  <si>
    <t>- montáž optické konektorové spojky v optickém rozvaděči racku MERIT:</t>
  </si>
  <si>
    <t>12+5</t>
  </si>
  <si>
    <t>- montáž optické konektorové spojky v optickém rozvaděči XO (tř. Svobody x Havlíčkova):</t>
  </si>
  <si>
    <t>37459070</t>
  </si>
  <si>
    <t>adaptér optický LC(APC) OS zelený duplex</t>
  </si>
  <si>
    <t>771051913</t>
  </si>
  <si>
    <t>- dodávka optické konektorové spojky v optickém rozvaděči racku MERIT:</t>
  </si>
  <si>
    <t>- dodávka optické konektorové spojky v optickém rozvaděči XO (tř. Svobody x Havlíčkova):</t>
  </si>
  <si>
    <t>PP - Publicita projektu</t>
  </si>
  <si>
    <t>OST - Ostatní náklady</t>
  </si>
  <si>
    <t>OST</t>
  </si>
  <si>
    <t>091002001</t>
  </si>
  <si>
    <t>Publicita projektu EU - velkoplošný informační panel</t>
  </si>
  <si>
    <t>-2009042234</t>
  </si>
  <si>
    <t>Poznámka k položce:_x000D_
Velkoplošný informační panel (billboard euroformátu 2200 x 2100 (šxv) mm, včetně nosné konstrukce,  dodávky, montáže a demontáže).                                                                 _x000D_
Provedení velkoplošného informačního panelu bude splňovat požadavky vyplývající z přiloženého Grafického manuálu povinné publicity., NUTNO VŽDY UPRAVIT DLE DOTAČNÍHO PROGRAMU !</t>
  </si>
  <si>
    <t>092002002</t>
  </si>
  <si>
    <t>Trvalá pamětní deska min. 400x300 (šxv) mm - sendvičová deska s jádrem z polyetylénu a krycími vrstvami z hliníkových plechů, tl. 3 mm, vzhled kartáčovaný hliník, provedení celobarevné, v ceně je dodávka a montáž.</t>
  </si>
  <si>
    <t>-907055226</t>
  </si>
  <si>
    <t>Poznámka k položce:_x000D_
Provedení trvalé pamětní desky bude splňovat požadavky , vyplývající z přiloženého Grafického manuálu povinné publicity., NUTNO VŽDY UPRAVIT DLE DOTAČNÍHO PROGRAMU !</t>
  </si>
  <si>
    <t>092002003</t>
  </si>
  <si>
    <t>Dodávka a montáž lomového kamene pro osazení trvalé pamětní desky včetně betonového základu pro osazení lomového kamene.</t>
  </si>
  <si>
    <t>-1535101449</t>
  </si>
  <si>
    <t>Poznámka k položce:_x000D_
Na lomovém kameni bude kamenicky opracovaná plocha pro osazení trvalé pamětní desky rozměru min. 400x300 (šxv) mm , NUTNO VŽDY UPRAVIT DLE DOTAČNÍHO PROGRAMU !</t>
  </si>
  <si>
    <t>VON - Vedlejší a ostatní rozpočtové náklady</t>
  </si>
  <si>
    <t>VON.1 - Ostatní náklady</t>
  </si>
  <si>
    <t>43.39.19</t>
  </si>
  <si>
    <t>012103001</t>
  </si>
  <si>
    <t>Náklady na průzkumné, geodetické a projektové práce geodetické před výstavbou</t>
  </si>
  <si>
    <t>Kč</t>
  </si>
  <si>
    <t>262144</t>
  </si>
  <si>
    <t>-2104078735</t>
  </si>
  <si>
    <t>Poznámka k položce:_x000D_
Jedná se zejména o náklady na zajištění: , - geodetického vytýčení hlavních bodů stavebních objektů před zahájením stavebních prací,, - vytýčení staveniště,, - vytýčení ochranných pásem,, - vytýčení zajišťovacích bodů stavby,, - vytýčení kontrolních bodů na stávajících objektech pro zajištění pasportizace stávajících konstrukcí,, apod., Veškerá geodetická zaměření budou zapisována do stavebního deníku a jejich výsledek bude předán objednateli v elektronické a papírové podobě.</t>
  </si>
  <si>
    <t>012203001</t>
  </si>
  <si>
    <t>Náklady na průzkumné, geodetické a projektové práce geodetické při provádění stavby</t>
  </si>
  <si>
    <t>-1944091708</t>
  </si>
  <si>
    <t>Poznámka k položce:_x000D_
Jedná se zejména o náklady na zajištění:, - dokumentace zakrývaných konstrukcí a liniových staveb geodetickým zaměřením,, - vytyčovacích prácí k jednotlivým stavebním objektům,, - zaměření stávajících napojení přílehlých produktovodů/konstrukcí k navrhovaným produktovodům/konstrukcím, , - kontrolních měření prováděných stavebních prací (ověření umístění prováděných konstrukcí dle projektové dokumentace),, -  zaměření objemů výkopových prací,, - veškerých měření, které mají charakter kontrolních a upřesňujících činností,, apod., Veškerá geodetická zaměření budou zapisována do stavebního deníku a jejich výsledek bude předán objednateli v elektronické a papírové podobě.</t>
  </si>
  <si>
    <t>012303001</t>
  </si>
  <si>
    <t>Náklady na průzkumné, geodetické a projektové práce geodetické práce po výstavbě</t>
  </si>
  <si>
    <t>171237271</t>
  </si>
  <si>
    <t>Poznámka k položce:_x000D_
Jedná se zejména o náklady na zajištění:, - dokumentace skutečného stavu geodetickým zaměřením, , - kontrolního měření změn polohy novostavby v průběhu zkušebního provozu pokud je zkušební provoz součástí SOD,, apod., Veškerá geodetická zaměření budou zapisována do stavebního deníku a jejich výsledek bude předán objednateli v elektronické a papírové podobě.</t>
  </si>
  <si>
    <t>013254001</t>
  </si>
  <si>
    <t>Náklad na projektové práce pro zhotovení dokumentace skutečného provedení stavby (výkresová a textová část)</t>
  </si>
  <si>
    <t>1159288365</t>
  </si>
  <si>
    <t>Poznámka k položce:_x000D_
Jedná se zejména o náklady na zajištění dokumentace skutečného provedení díla v rozsahu dle platné vyhlášky na dokumentaci staveb v počtu 5 x papírově a 1 x elektronicky ve formátu DWG a PDF.</t>
  </si>
  <si>
    <t>013251201</t>
  </si>
  <si>
    <t>Náklady na pasportizaci stávajících objektů</t>
  </si>
  <si>
    <t>1800747621</t>
  </si>
  <si>
    <t>Poznámka k položce:_x000D_
Jedná se zejména o náklady na zajištění pasportizace nemovitostí a objektů včetně pozemních komunikací dotčených stavební činností před zahájením a po dokončení stavebních prací formou fotodokumentace nebo videozáznamu., Cílem pasportizace je zachycení existujícího stavu objektů a konstrukcí, případných poruch a poškození, kvantitativní definování šířky trhlin a dalších poruch.</t>
  </si>
  <si>
    <t>013254101</t>
  </si>
  <si>
    <t>Náklady na pořízení fotografií nebo videozáznamů zakrývaných konstrukcí a postupu výstavby.</t>
  </si>
  <si>
    <t>-963397050</t>
  </si>
  <si>
    <t>Poznámka k položce:_x000D_
 Fotografie nebo videozáznamy zakrývaných konstrukcí a jiných skutečností rozhodných např. pro vícepráce a méněpráce</t>
  </si>
  <si>
    <t>013284001</t>
  </si>
  <si>
    <t>Náklad na zpracování dokumentu KZP a evidenci provedených zkoušek, revizí a měření.</t>
  </si>
  <si>
    <t>1944075586</t>
  </si>
  <si>
    <t>Poznámka k položce:_x000D_
KZP = kontrolní a zkušební plán je dokument zpracovaný do podrobností kontrolovatelných položek rozpočtu, povinně obsahující všechny zkoušky, revize a měření požadované technickými normami a předpisy ve vztahu k prováděným pracím, dodávkám a službám., ,</t>
  </si>
  <si>
    <t>043103001</t>
  </si>
  <si>
    <t>Náklady na provedení zkoušek, revizí a měření, které jsou vyžadovány v technických normách a dalších předpisech ve vztahu k prováděným pracím, dodávkám a službám.</t>
  </si>
  <si>
    <t>-564699570</t>
  </si>
  <si>
    <t>Poznámka k položce:_x000D_
Výchozí revize SSZ, ikamerového dohledu a měření spojené se stavebními úpravami</t>
  </si>
  <si>
    <t>090001001</t>
  </si>
  <si>
    <t>Náklady spojené s vyhotovením, kopírováním a kompletací všech dokumentů požadovaných podle znění SOD a VOP k předání stavby objednateli.</t>
  </si>
  <si>
    <t>1741108063</t>
  </si>
  <si>
    <t>090001002</t>
  </si>
  <si>
    <t>Ostatní náklady vyplývající ze znění SOD a VOP</t>
  </si>
  <si>
    <t>302427114</t>
  </si>
  <si>
    <t>Poznámka k položce:_x000D_
Jedná se zejména o náklady:, - na sjednání bankovních záruk,, - na sjednání pojištění odpovědnosti za škodu způsobenou provozní činností včetně odpovědnosti vyplývající z provádění stavebně-montážní činnosti,, - na vypracování technologických postupů,, - na vypracování oznámení změn a změnových listů,, - spojené s převzetím staveniště,, - spojené s předáním díla, , apod.</t>
  </si>
  <si>
    <t>091002101</t>
  </si>
  <si>
    <t>Náklad na zřízení informační tabule 1500 x 1000 nebo 2500 x 2000 (šxv) s potiskem informací o stavbě podle vzoru SMOl včetně jejich nosné konstrukce.</t>
  </si>
  <si>
    <t>Kus</t>
  </si>
  <si>
    <t>1427309111</t>
  </si>
  <si>
    <t>Poznámka k položce:_x000D_
Náklad zahrnuje cenu za  dodávku, montáž, údržbu, demontáž a likvidaci informační tabule.</t>
  </si>
  <si>
    <t>012303101</t>
  </si>
  <si>
    <t>Náklady na vyhotovení geometrických plánů</t>
  </si>
  <si>
    <t>457585198</t>
  </si>
  <si>
    <t>Poznámka k položce:_x000D_
Jedná se zejména o náklady na vypracování geometrických plánů ve formě a dle požadavků KÚ pro vklad do KN., Geometrické plány budou zpracovány:, - pro nově vybudované objekty a přístavby,, - pro nově vzniklé služebnosti (věcná břemena),, - pro zcelení nebo rozdělení pozemků,, apod., Geometrické plány budou předány objednateli písemně v 6-ti vyhotoveních a jednou elektronicky.,</t>
  </si>
  <si>
    <t>- geometrický plán pro Vězenskou službu ČR:</t>
  </si>
  <si>
    <t>013274001</t>
  </si>
  <si>
    <t>Náklady na realizační (dílenskou) dokumentaci a/nebo dokumentaci postupu bouracích prací.</t>
  </si>
  <si>
    <t>254078344</t>
  </si>
  <si>
    <t>Poznámka k položce:_x000D_
Náklad zhotovitele na zpracování realizační (dílenské) dokumentace, rozsah zpracování realizační PD je stanoven zhotovitelem DPS. Soulad realizační dokumentace se zadávací dokumentací musí být před vlastní realizací odsouhlasena autorským dozorem.</t>
  </si>
  <si>
    <t>- vypracování dílenské dokumentace (řadiče, stožárů SSZ) pro PS451 - SSZ náměstí Národních hrdinů - 1 ks</t>
  </si>
  <si>
    <t>- vypracování dílenské dokumentace (řadiče, stožárů SSZ) pro PS452 - SSZ třída Svobody - Havlíčkova - 1 ks</t>
  </si>
  <si>
    <t>- vypracování dílenské dokumentace pro PS461 - Kamerový systém - 1 ks</t>
  </si>
  <si>
    <t>092103001</t>
  </si>
  <si>
    <t>Náklady na zkušební provoz</t>
  </si>
  <si>
    <t>-1341648424</t>
  </si>
  <si>
    <t>Poznámka k položce:_x000D_
Náklad zhotovitele na zkušební provoz, rozsah bude stanoven zhotovitelem.</t>
  </si>
  <si>
    <t>zkušební provoz</t>
  </si>
  <si>
    <t>094002001</t>
  </si>
  <si>
    <t>Ostatní náklady související s výstavbou - dočasné signální plány</t>
  </si>
  <si>
    <t>1072638624</t>
  </si>
  <si>
    <t>Poznámka k položce:_x000D_
Po ukončení rekonstrukce příslušného SSZ musí být zajištěna koordinace, a to v pevném signálním plánu. Pro tyto účely budou zhotoviteli zadavatelem předány stávající signální plány pro koordinované řízení.</t>
  </si>
  <si>
    <t>- zpracování, převedení a odladění čtyř dočasných signálních plánů v nově osazených řadičích v koordinaci:</t>
  </si>
  <si>
    <t>- SSZ nám. Národních hrdinů:</t>
  </si>
  <si>
    <t>- SSZ třída Svobody x Havlíčkova:</t>
  </si>
  <si>
    <t>VON.2 - Vedlejší rozpočtové náklady</t>
  </si>
  <si>
    <t>VRN - Vedlejší rozpočtové náklady</t>
  </si>
  <si>
    <t>VRN</t>
  </si>
  <si>
    <t>012103101</t>
  </si>
  <si>
    <t>Vytýčení inženýrských sítí dotčených nebo souvisejících se stavbou před a v průběhu výstavby.</t>
  </si>
  <si>
    <t>1024</t>
  </si>
  <si>
    <t>-1088970895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</si>
  <si>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</si>
  <si>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</si>
  <si>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1858008367</t>
  </si>
  <si>
    <t>030001002</t>
  </si>
  <si>
    <t>Náklady na vybavení/pronájem objektů ZS, náklady na energie, úklid, údržbu a opravy objektů ZS, čištění pojezdových a manipulačních ploch, zabezpečení staveniště apod.</t>
  </si>
  <si>
    <t>1008835435</t>
  </si>
  <si>
    <t>034403001</t>
  </si>
  <si>
    <t>Náklady na zřízení, údržbu a zrušení dočasného dopravního značení, potřebného k zajištění přístupu nebo provozu na staveništi a/nebo v okolí staveniště</t>
  </si>
  <si>
    <t>-740264113</t>
  </si>
  <si>
    <t>viz DIO:</t>
  </si>
  <si>
    <t xml:space="preserve">- přechodné dopravní značení a zařízení - dodávka, montáž, demontáž, pronájem a údržba po dobu stavby </t>
  </si>
  <si>
    <t>1) náměstí Hrdinů, kř. tř. Svobody x Palackého x 8. května</t>
  </si>
  <si>
    <t>- úplná uzavírka - objízdná trasa- obchozí trasa:</t>
  </si>
  <si>
    <t>2) uzavírka chodníku na tř. Svobody, I. a II. etapa</t>
  </si>
  <si>
    <t>- úplná uzavírka - obchozí trasa:</t>
  </si>
  <si>
    <t>3) křižovatka tř. Svobody x Havlíčkova</t>
  </si>
  <si>
    <t>4) označení průjezdu stavbou</t>
  </si>
  <si>
    <t>5) zajištění povolení uzavírky - dodávka včetně správního poplatku za zvláštní užívání</t>
  </si>
  <si>
    <t>039001003</t>
  </si>
  <si>
    <t xml:space="preserve">Náklady na demontáž/odstranění objektů ZS a jejich odvozu a náklady na uvedení pozemku do původního stavu včetně nákladů s tím spojených._x000D_
</t>
  </si>
  <si>
    <t>-1839269983</t>
  </si>
  <si>
    <t>041703002</t>
  </si>
  <si>
    <t>Náklady na zbudování, údržbu a zrušení prostředků a konstrukcí na zajištění kolektivní bezpečnosti osob.</t>
  </si>
  <si>
    <t>1015551840</t>
  </si>
  <si>
    <t>Poznámka k položce:_x000D_
Jedná se zejména o náklady na zajištění:, - osazeníí výstaražných a informačních tabulí/tabulek, - zabezpečení okrajů konstrukcí proti pádu osob, - zabepečení  komunikací pro pohyb osob po staveništi, - zabezpečení přechodů přes výkopy , - a další prvky kolektivní ochrany osob.</t>
  </si>
  <si>
    <t>045203001</t>
  </si>
  <si>
    <t>Náklad zhotovitele na řízení a koordinaci subdodavatelů.</t>
  </si>
  <si>
    <t>-1768200911</t>
  </si>
  <si>
    <t>049103001</t>
  </si>
  <si>
    <t>Inženýrská činnost prováděná v průběhu stavebních prací vyplývající z povahy díla, a požadavků v SOD a VOP</t>
  </si>
  <si>
    <t>555200599</t>
  </si>
  <si>
    <t>Poznámka k položce:_x000D_
Jedná se zejména o náklady na zajištění:, - vyřízení záborů, žádostí o uzavírky¨,, - vyřízení stanovisek dotčených orgánů ke kolaudaci,, - jednání s úřady,, - jednání s dotčenými účastníky stavebního řízení,, - zpracování havarijního a povodňového plánu,, apod.</t>
  </si>
  <si>
    <t>049103002</t>
  </si>
  <si>
    <t>Náklady vzniklé v průběhu stavebních prací vyplývající z povahy díla, a požadavků v SOD a VOP</t>
  </si>
  <si>
    <t>141427333</t>
  </si>
  <si>
    <t>Poznámka k položce:_x000D_
Jedná se zejména o náklady na zajištění:, - čištění veřejných komunikací znečištěných v souvislosti s realizací stavby, - zimní údržby komunikací přístupných veřejnosti v obvodu staveniště, - ochrany díla,, apod.</t>
  </si>
  <si>
    <t>062002001</t>
  </si>
  <si>
    <t>Náklad na zajištění dopravní obsluhy přiléhajících nemovitostí, obchodů a služeb včetně provozu pěších.</t>
  </si>
  <si>
    <t>28554991</t>
  </si>
  <si>
    <t>073002001</t>
  </si>
  <si>
    <t xml:space="preserve">Náklad na vliv způsobený ztíženým pohybem vozidel a obsluhy stavby v centrech měst._x000D_
</t>
  </si>
  <si>
    <t>275564177</t>
  </si>
  <si>
    <t>079002001</t>
  </si>
  <si>
    <t>Náklady na vliv ostatních provozních vlivů</t>
  </si>
  <si>
    <t>-664933278</t>
  </si>
  <si>
    <t>Poznámka k položce:_x000D_
Jedná se zejména o náklady na:, - práce na těžce přístupných místech,, - práce v ochranných pásmech,, - práce na památkově chráněném objektu,,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</si>
</sst>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0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96811222" TargetMode="External"/><Relationship Id="rId13" Type="http://schemas.openxmlformats.org/officeDocument/2006/relationships/hyperlink" Target="https://podminky.urs.cz/item/CS_URS_2025_01/915621111" TargetMode="External"/><Relationship Id="rId18" Type="http://schemas.openxmlformats.org/officeDocument/2006/relationships/hyperlink" Target="https://podminky.urs.cz/item/CS_URS_2025_01/113106171" TargetMode="External"/><Relationship Id="rId26" Type="http://schemas.openxmlformats.org/officeDocument/2006/relationships/hyperlink" Target="https://podminky.urs.cz/item/CS_URS_2025_01/997221569" TargetMode="External"/><Relationship Id="rId3" Type="http://schemas.openxmlformats.org/officeDocument/2006/relationships/hyperlink" Target="https://podminky.urs.cz/item/CS_URS_2025_01/162751119" TargetMode="External"/><Relationship Id="rId21" Type="http://schemas.openxmlformats.org/officeDocument/2006/relationships/hyperlink" Target="https://podminky.urs.cz/item/CS_URS_2025_01/113202111" TargetMode="External"/><Relationship Id="rId7" Type="http://schemas.openxmlformats.org/officeDocument/2006/relationships/hyperlink" Target="https://podminky.urs.cz/item/CS_URS_2025_01/591411111" TargetMode="External"/><Relationship Id="rId12" Type="http://schemas.openxmlformats.org/officeDocument/2006/relationships/hyperlink" Target="https://podminky.urs.cz/item/CS_URS_2025_01/915231112" TargetMode="External"/><Relationship Id="rId17" Type="http://schemas.openxmlformats.org/officeDocument/2006/relationships/hyperlink" Target="https://podminky.urs.cz/item/CS_URS_2025_01/113106121" TargetMode="External"/><Relationship Id="rId25" Type="http://schemas.openxmlformats.org/officeDocument/2006/relationships/hyperlink" Target="https://podminky.urs.cz/item/CS_URS_2025_01/997221561" TargetMode="External"/><Relationship Id="rId2" Type="http://schemas.openxmlformats.org/officeDocument/2006/relationships/hyperlink" Target="https://podminky.urs.cz/item/CS_URS_2025_01/162351104" TargetMode="External"/><Relationship Id="rId16" Type="http://schemas.openxmlformats.org/officeDocument/2006/relationships/hyperlink" Target="https://podminky.urs.cz/item/CS_URS_2025_01/966007113" TargetMode="External"/><Relationship Id="rId20" Type="http://schemas.openxmlformats.org/officeDocument/2006/relationships/hyperlink" Target="https://podminky.urs.cz/item/CS_URS_2025_01/979054451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5_01/122151104" TargetMode="External"/><Relationship Id="rId6" Type="http://schemas.openxmlformats.org/officeDocument/2006/relationships/hyperlink" Target="https://podminky.urs.cz/item/CS_URS_2025_01/564871116" TargetMode="External"/><Relationship Id="rId11" Type="http://schemas.openxmlformats.org/officeDocument/2006/relationships/hyperlink" Target="https://podminky.urs.cz/item/CS_URS_2025_01/771591184" TargetMode="External"/><Relationship Id="rId24" Type="http://schemas.openxmlformats.org/officeDocument/2006/relationships/hyperlink" Target="https://podminky.urs.cz/item/CS_URS_2025_01/997221151" TargetMode="External"/><Relationship Id="rId5" Type="http://schemas.openxmlformats.org/officeDocument/2006/relationships/hyperlink" Target="https://podminky.urs.cz/item/CS_URS_2025_01/181951112" TargetMode="External"/><Relationship Id="rId15" Type="http://schemas.openxmlformats.org/officeDocument/2006/relationships/hyperlink" Target="https://podminky.urs.cz/item/CS_URS_2025_01/915611111" TargetMode="External"/><Relationship Id="rId23" Type="http://schemas.openxmlformats.org/officeDocument/2006/relationships/hyperlink" Target="https://podminky.urs.cz/item/CS_URS_2025_01/997221611" TargetMode="External"/><Relationship Id="rId28" Type="http://schemas.openxmlformats.org/officeDocument/2006/relationships/hyperlink" Target="https://podminky.urs.cz/item/CS_URS_2025_01/998223011" TargetMode="External"/><Relationship Id="rId10" Type="http://schemas.openxmlformats.org/officeDocument/2006/relationships/hyperlink" Target="https://podminky.urs.cz/item/CS_URS_2025_01/596211120" TargetMode="External"/><Relationship Id="rId19" Type="http://schemas.openxmlformats.org/officeDocument/2006/relationships/hyperlink" Target="https://podminky.urs.cz/item/CS_URS_2025_01/113106571" TargetMode="Externa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596811223" TargetMode="External"/><Relationship Id="rId14" Type="http://schemas.openxmlformats.org/officeDocument/2006/relationships/hyperlink" Target="https://podminky.urs.cz/item/CS_URS_2025_01/915321115" TargetMode="External"/><Relationship Id="rId22" Type="http://schemas.openxmlformats.org/officeDocument/2006/relationships/hyperlink" Target="https://podminky.urs.cz/item/CS_URS_2025_01/113107330" TargetMode="External"/><Relationship Id="rId27" Type="http://schemas.openxmlformats.org/officeDocument/2006/relationships/hyperlink" Target="https://podminky.urs.cz/item/CS_URS_2025_01/99722186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3403153" TargetMode="External"/><Relationship Id="rId18" Type="http://schemas.openxmlformats.org/officeDocument/2006/relationships/hyperlink" Target="https://podminky.urs.cz/item/CS_URS_2025_01/185804311" TargetMode="External"/><Relationship Id="rId26" Type="http://schemas.openxmlformats.org/officeDocument/2006/relationships/hyperlink" Target="https://podminky.urs.cz/item/CS_URS_2025_01/162751119" TargetMode="External"/><Relationship Id="rId39" Type="http://schemas.openxmlformats.org/officeDocument/2006/relationships/hyperlink" Target="https://podminky.urs.cz/item/CS_URS_2025_01/966006211" TargetMode="External"/><Relationship Id="rId21" Type="http://schemas.openxmlformats.org/officeDocument/2006/relationships/hyperlink" Target="https://podminky.urs.cz/item/CS_URS_2025_01/181951112" TargetMode="External"/><Relationship Id="rId34" Type="http://schemas.openxmlformats.org/officeDocument/2006/relationships/hyperlink" Target="https://podminky.urs.cz/item/CS_URS_2025_01/564871116" TargetMode="External"/><Relationship Id="rId42" Type="http://schemas.openxmlformats.org/officeDocument/2006/relationships/hyperlink" Target="https://podminky.urs.cz/item/CS_URS_2025_01/997221561" TargetMode="External"/><Relationship Id="rId47" Type="http://schemas.openxmlformats.org/officeDocument/2006/relationships/printerSettings" Target="../printerSettings/printerSettings3.bin"/><Relationship Id="rId7" Type="http://schemas.openxmlformats.org/officeDocument/2006/relationships/hyperlink" Target="https://podminky.urs.cz/item/CS_URS_2025_01/121112003" TargetMode="External"/><Relationship Id="rId2" Type="http://schemas.openxmlformats.org/officeDocument/2006/relationships/hyperlink" Target="https://podminky.urs.cz/item/CS_URS_2025_01/113106022" TargetMode="External"/><Relationship Id="rId16" Type="http://schemas.openxmlformats.org/officeDocument/2006/relationships/hyperlink" Target="https://podminky.urs.cz/item/CS_URS_2025_01/184813521" TargetMode="External"/><Relationship Id="rId29" Type="http://schemas.openxmlformats.org/officeDocument/2006/relationships/hyperlink" Target="https://podminky.urs.cz/item/CS_URS_2025_01/591211111" TargetMode="External"/><Relationship Id="rId1" Type="http://schemas.openxmlformats.org/officeDocument/2006/relationships/hyperlink" Target="https://podminky.urs.cz/item/CS_URS_2025_01/113106021" TargetMode="External"/><Relationship Id="rId6" Type="http://schemas.openxmlformats.org/officeDocument/2006/relationships/hyperlink" Target="https://podminky.urs.cz/item/CS_URS_2025_01/114203201" TargetMode="External"/><Relationship Id="rId11" Type="http://schemas.openxmlformats.org/officeDocument/2006/relationships/hyperlink" Target="https://podminky.urs.cz/item/CS_URS_2025_01/183205111" TargetMode="External"/><Relationship Id="rId24" Type="http://schemas.openxmlformats.org/officeDocument/2006/relationships/hyperlink" Target="https://podminky.urs.cz/item/CS_URS_2025_01/167111101" TargetMode="External"/><Relationship Id="rId32" Type="http://schemas.openxmlformats.org/officeDocument/2006/relationships/hyperlink" Target="https://podminky.urs.cz/item/CS_URS_2025_01/564871116" TargetMode="External"/><Relationship Id="rId37" Type="http://schemas.openxmlformats.org/officeDocument/2006/relationships/hyperlink" Target="https://podminky.urs.cz/item/CS_URS_2025_01/596811220" TargetMode="External"/><Relationship Id="rId40" Type="http://schemas.openxmlformats.org/officeDocument/2006/relationships/hyperlink" Target="https://podminky.urs.cz/item/CS_URS_2025_01/914111112" TargetMode="External"/><Relationship Id="rId45" Type="http://schemas.openxmlformats.org/officeDocument/2006/relationships/hyperlink" Target="https://podminky.urs.cz/item/CS_URS_2025_01/997221861" TargetMode="External"/><Relationship Id="rId5" Type="http://schemas.openxmlformats.org/officeDocument/2006/relationships/hyperlink" Target="https://podminky.urs.cz/item/CS_URS_2025_01/113106061" TargetMode="External"/><Relationship Id="rId15" Type="http://schemas.openxmlformats.org/officeDocument/2006/relationships/hyperlink" Target="https://podminky.urs.cz/item/CS_URS_2025_01/184813511" TargetMode="External"/><Relationship Id="rId23" Type="http://schemas.openxmlformats.org/officeDocument/2006/relationships/hyperlink" Target="https://podminky.urs.cz/item/CS_URS_2025_01/129001101" TargetMode="External"/><Relationship Id="rId28" Type="http://schemas.openxmlformats.org/officeDocument/2006/relationships/hyperlink" Target="https://podminky.urs.cz/item/CS_URS_2025_01/171201231" TargetMode="External"/><Relationship Id="rId36" Type="http://schemas.openxmlformats.org/officeDocument/2006/relationships/hyperlink" Target="https://podminky.urs.cz/item/CS_URS_2025_01/564871116" TargetMode="External"/><Relationship Id="rId10" Type="http://schemas.openxmlformats.org/officeDocument/2006/relationships/hyperlink" Target="https://podminky.urs.cz/item/CS_URS_2025_01/181411141" TargetMode="External"/><Relationship Id="rId19" Type="http://schemas.openxmlformats.org/officeDocument/2006/relationships/hyperlink" Target="https://podminky.urs.cz/item/CS_URS_2025_01/185851121" TargetMode="External"/><Relationship Id="rId31" Type="http://schemas.openxmlformats.org/officeDocument/2006/relationships/hyperlink" Target="https://podminky.urs.cz/item/CS_URS_2025_01/596811220" TargetMode="External"/><Relationship Id="rId44" Type="http://schemas.openxmlformats.org/officeDocument/2006/relationships/hyperlink" Target="https://podminky.urs.cz/item/CS_URS_2025_01/997221612" TargetMode="External"/><Relationship Id="rId4" Type="http://schemas.openxmlformats.org/officeDocument/2006/relationships/hyperlink" Target="https://podminky.urs.cz/item/CS_URS_2025_01/113106051" TargetMode="External"/><Relationship Id="rId9" Type="http://schemas.openxmlformats.org/officeDocument/2006/relationships/hyperlink" Target="https://podminky.urs.cz/item/CS_URS_2025_01/181351103" TargetMode="External"/><Relationship Id="rId14" Type="http://schemas.openxmlformats.org/officeDocument/2006/relationships/hyperlink" Target="https://podminky.urs.cz/item/CS_URS_2025_01/183403161" TargetMode="External"/><Relationship Id="rId22" Type="http://schemas.openxmlformats.org/officeDocument/2006/relationships/hyperlink" Target="https://podminky.urs.cz/item/CS_URS_2025_01/122251103" TargetMode="External"/><Relationship Id="rId27" Type="http://schemas.openxmlformats.org/officeDocument/2006/relationships/hyperlink" Target="https://podminky.urs.cz/item/CS_URS_2025_01/171201201" TargetMode="External"/><Relationship Id="rId30" Type="http://schemas.openxmlformats.org/officeDocument/2006/relationships/hyperlink" Target="https://podminky.urs.cz/item/CS_URS_2025_01/564871116" TargetMode="External"/><Relationship Id="rId35" Type="http://schemas.openxmlformats.org/officeDocument/2006/relationships/hyperlink" Target="https://podminky.urs.cz/item/CS_URS_2025_01/596211110" TargetMode="External"/><Relationship Id="rId43" Type="http://schemas.openxmlformats.org/officeDocument/2006/relationships/hyperlink" Target="https://podminky.urs.cz/item/CS_URS_2025_01/997221569" TargetMode="External"/><Relationship Id="rId48" Type="http://schemas.openxmlformats.org/officeDocument/2006/relationships/drawing" Target="../drawings/drawing3.xml"/><Relationship Id="rId8" Type="http://schemas.openxmlformats.org/officeDocument/2006/relationships/hyperlink" Target="https://podminky.urs.cz/item/CS_URS_2025_01/181111111" TargetMode="External"/><Relationship Id="rId3" Type="http://schemas.openxmlformats.org/officeDocument/2006/relationships/hyperlink" Target="https://podminky.urs.cz/item/CS_URS_2025_01/113106023" TargetMode="External"/><Relationship Id="rId12" Type="http://schemas.openxmlformats.org/officeDocument/2006/relationships/hyperlink" Target="https://podminky.urs.cz/item/CS_URS_2025_01/183403114" TargetMode="External"/><Relationship Id="rId17" Type="http://schemas.openxmlformats.org/officeDocument/2006/relationships/hyperlink" Target="https://podminky.urs.cz/item/CS_URS_2025_01/185803111" TargetMode="External"/><Relationship Id="rId25" Type="http://schemas.openxmlformats.org/officeDocument/2006/relationships/hyperlink" Target="https://podminky.urs.cz/item/CS_URS_2025_01/162351104" TargetMode="External"/><Relationship Id="rId33" Type="http://schemas.openxmlformats.org/officeDocument/2006/relationships/hyperlink" Target="https://podminky.urs.cz/item/CS_URS_2025_01/591111111" TargetMode="External"/><Relationship Id="rId38" Type="http://schemas.openxmlformats.org/officeDocument/2006/relationships/hyperlink" Target="https://podminky.urs.cz/item/CS_URS_2025_01/564871116" TargetMode="External"/><Relationship Id="rId46" Type="http://schemas.openxmlformats.org/officeDocument/2006/relationships/hyperlink" Target="https://podminky.urs.cz/item/CS_URS_2025_01/998223011" TargetMode="External"/><Relationship Id="rId20" Type="http://schemas.openxmlformats.org/officeDocument/2006/relationships/hyperlink" Target="https://podminky.urs.cz/item/CS_URS_2025_01/185851129" TargetMode="External"/><Relationship Id="rId41" Type="http://schemas.openxmlformats.org/officeDocument/2006/relationships/hyperlink" Target="https://podminky.urs.cz/item/CS_URS_2025_01/94542111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22251103" TargetMode="External"/><Relationship Id="rId18" Type="http://schemas.openxmlformats.org/officeDocument/2006/relationships/hyperlink" Target="https://podminky.urs.cz/item/CS_URS_2025_01/171201231" TargetMode="External"/><Relationship Id="rId26" Type="http://schemas.openxmlformats.org/officeDocument/2006/relationships/hyperlink" Target="https://podminky.urs.cz/item/CS_URS_2025_01/564871016" TargetMode="External"/><Relationship Id="rId3" Type="http://schemas.openxmlformats.org/officeDocument/2006/relationships/hyperlink" Target="https://podminky.urs.cz/item/CS_URS_2025_01/113106023" TargetMode="External"/><Relationship Id="rId21" Type="http://schemas.openxmlformats.org/officeDocument/2006/relationships/hyperlink" Target="https://podminky.urs.cz/item/CS_URS_2025_01/596811220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s://podminky.urs.cz/item/CS_URS_2025_01/181951112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162751119" TargetMode="External"/><Relationship Id="rId25" Type="http://schemas.openxmlformats.org/officeDocument/2006/relationships/hyperlink" Target="https://podminky.urs.cz/item/CS_URS_2025_01/596211110" TargetMode="External"/><Relationship Id="rId33" Type="http://schemas.openxmlformats.org/officeDocument/2006/relationships/hyperlink" Target="https://podminky.urs.cz/item/CS_URS_2025_01/998223011" TargetMode="External"/><Relationship Id="rId2" Type="http://schemas.openxmlformats.org/officeDocument/2006/relationships/hyperlink" Target="https://podminky.urs.cz/item/CS_URS_2025_01/113106022" TargetMode="External"/><Relationship Id="rId16" Type="http://schemas.openxmlformats.org/officeDocument/2006/relationships/hyperlink" Target="https://podminky.urs.cz/item/CS_URS_2025_01/162351104" TargetMode="External"/><Relationship Id="rId20" Type="http://schemas.openxmlformats.org/officeDocument/2006/relationships/hyperlink" Target="https://podminky.urs.cz/item/CS_URS_2025_01/564871016" TargetMode="External"/><Relationship Id="rId29" Type="http://schemas.openxmlformats.org/officeDocument/2006/relationships/hyperlink" Target="https://podminky.urs.cz/item/CS_URS_2025_01/997221561" TargetMode="External"/><Relationship Id="rId1" Type="http://schemas.openxmlformats.org/officeDocument/2006/relationships/hyperlink" Target="https://podminky.urs.cz/item/CS_URS_2025_01/113106021" TargetMode="External"/><Relationship Id="rId6" Type="http://schemas.openxmlformats.org/officeDocument/2006/relationships/hyperlink" Target="https://podminky.urs.cz/item/CS_URS_2025_01/114203201" TargetMode="External"/><Relationship Id="rId11" Type="http://schemas.openxmlformats.org/officeDocument/2006/relationships/hyperlink" Target="https://podminky.urs.cz/item/CS_URS_2025_01/171201201" TargetMode="External"/><Relationship Id="rId24" Type="http://schemas.openxmlformats.org/officeDocument/2006/relationships/hyperlink" Target="https://podminky.urs.cz/item/CS_URS_2025_01/564871016" TargetMode="External"/><Relationship Id="rId32" Type="http://schemas.openxmlformats.org/officeDocument/2006/relationships/hyperlink" Target="https://podminky.urs.cz/item/CS_URS_2025_01/997221861" TargetMode="External"/><Relationship Id="rId5" Type="http://schemas.openxmlformats.org/officeDocument/2006/relationships/hyperlink" Target="https://podminky.urs.cz/item/CS_URS_2025_01/113106061" TargetMode="External"/><Relationship Id="rId15" Type="http://schemas.openxmlformats.org/officeDocument/2006/relationships/hyperlink" Target="https://podminky.urs.cz/item/CS_URS_2025_01/167151101" TargetMode="External"/><Relationship Id="rId23" Type="http://schemas.openxmlformats.org/officeDocument/2006/relationships/hyperlink" Target="https://podminky.urs.cz/item/CS_URS_2025_01/591111111" TargetMode="External"/><Relationship Id="rId28" Type="http://schemas.openxmlformats.org/officeDocument/2006/relationships/hyperlink" Target="https://podminky.urs.cz/item/CS_URS_2025_01/564871016" TargetMode="External"/><Relationship Id="rId10" Type="http://schemas.openxmlformats.org/officeDocument/2006/relationships/hyperlink" Target="https://podminky.urs.cz/item/CS_URS_2025_01/162751119" TargetMode="External"/><Relationship Id="rId19" Type="http://schemas.openxmlformats.org/officeDocument/2006/relationships/hyperlink" Target="https://podminky.urs.cz/item/CS_URS_2025_01/591211111" TargetMode="External"/><Relationship Id="rId31" Type="http://schemas.openxmlformats.org/officeDocument/2006/relationships/hyperlink" Target="https://podminky.urs.cz/item/CS_URS_2025_01/997221612" TargetMode="External"/><Relationship Id="rId4" Type="http://schemas.openxmlformats.org/officeDocument/2006/relationships/hyperlink" Target="https://podminky.urs.cz/item/CS_URS_2025_01/113106051" TargetMode="External"/><Relationship Id="rId9" Type="http://schemas.openxmlformats.org/officeDocument/2006/relationships/hyperlink" Target="https://podminky.urs.cz/item/CS_URS_2025_01/162351104" TargetMode="External"/><Relationship Id="rId14" Type="http://schemas.openxmlformats.org/officeDocument/2006/relationships/hyperlink" Target="https://podminky.urs.cz/item/CS_URS_2025_01/129001101" TargetMode="External"/><Relationship Id="rId22" Type="http://schemas.openxmlformats.org/officeDocument/2006/relationships/hyperlink" Target="https://podminky.urs.cz/item/CS_URS_2025_01/564871116" TargetMode="External"/><Relationship Id="rId27" Type="http://schemas.openxmlformats.org/officeDocument/2006/relationships/hyperlink" Target="https://podminky.urs.cz/item/CS_URS_2025_01/596811220" TargetMode="External"/><Relationship Id="rId30" Type="http://schemas.openxmlformats.org/officeDocument/2006/relationships/hyperlink" Target="https://podminky.urs.cz/item/CS_URS_2025_01/997221569" TargetMode="External"/><Relationship Id="rId35" Type="http://schemas.openxmlformats.org/officeDocument/2006/relationships/drawing" Target="../drawings/drawing4.xml"/><Relationship Id="rId8" Type="http://schemas.openxmlformats.org/officeDocument/2006/relationships/hyperlink" Target="https://podminky.urs.cz/item/CS_URS_2025_01/16711110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460431282" TargetMode="External"/><Relationship Id="rId21" Type="http://schemas.openxmlformats.org/officeDocument/2006/relationships/hyperlink" Target="https://podminky.urs.cz/item/CS_URS_2025_01/210813081" TargetMode="External"/><Relationship Id="rId42" Type="http://schemas.openxmlformats.org/officeDocument/2006/relationships/hyperlink" Target="https://podminky.urs.cz/item/CS_URS_2025_01/220271621" TargetMode="External"/><Relationship Id="rId63" Type="http://schemas.openxmlformats.org/officeDocument/2006/relationships/hyperlink" Target="https://podminky.urs.cz/item/CS_URS_2025_01/220960021" TargetMode="External"/><Relationship Id="rId84" Type="http://schemas.openxmlformats.org/officeDocument/2006/relationships/hyperlink" Target="https://podminky.urs.cz/item/CS_URS_2025_01/220960198" TargetMode="External"/><Relationship Id="rId16" Type="http://schemas.openxmlformats.org/officeDocument/2006/relationships/hyperlink" Target="https://podminky.urs.cz/item/CS_URS_2025_01/210813033" TargetMode="External"/><Relationship Id="rId107" Type="http://schemas.openxmlformats.org/officeDocument/2006/relationships/hyperlink" Target="https://podminky.urs.cz/item/CS_URS_2025_01/228960182" TargetMode="External"/><Relationship Id="rId11" Type="http://schemas.openxmlformats.org/officeDocument/2006/relationships/hyperlink" Target="https://podminky.urs.cz/item/CS_URS_2025_01/210191514" TargetMode="External"/><Relationship Id="rId32" Type="http://schemas.openxmlformats.org/officeDocument/2006/relationships/hyperlink" Target="https://podminky.urs.cz/item/CS_URS_2025_01/220061701" TargetMode="External"/><Relationship Id="rId37" Type="http://schemas.openxmlformats.org/officeDocument/2006/relationships/hyperlink" Target="https://podminky.urs.cz/item/CS_URS_2025_01/220182022" TargetMode="External"/><Relationship Id="rId53" Type="http://schemas.openxmlformats.org/officeDocument/2006/relationships/hyperlink" Target="https://podminky.urs.cz/item/CS_URS_2025_01/220300606" TargetMode="External"/><Relationship Id="rId58" Type="http://schemas.openxmlformats.org/officeDocument/2006/relationships/hyperlink" Target="https://podminky.urs.cz/item/CS_URS_2025_01/220731516" TargetMode="External"/><Relationship Id="rId74" Type="http://schemas.openxmlformats.org/officeDocument/2006/relationships/hyperlink" Target="https://podminky.urs.cz/item/CS_URS_2025_01/220960113" TargetMode="External"/><Relationship Id="rId79" Type="http://schemas.openxmlformats.org/officeDocument/2006/relationships/hyperlink" Target="https://podminky.urs.cz/item/CS_URS_2025_01/220960134" TargetMode="External"/><Relationship Id="rId102" Type="http://schemas.openxmlformats.org/officeDocument/2006/relationships/hyperlink" Target="https://podminky.urs.cz/item/CS_URS_2025_01/228960036" TargetMode="External"/><Relationship Id="rId123" Type="http://schemas.openxmlformats.org/officeDocument/2006/relationships/hyperlink" Target="https://podminky.urs.cz/item/CS_URS_2025_01/460641113" TargetMode="External"/><Relationship Id="rId128" Type="http://schemas.openxmlformats.org/officeDocument/2006/relationships/hyperlink" Target="https://podminky.urs.cz/item/CS_URS_2025_01/460661512" TargetMode="External"/><Relationship Id="rId5" Type="http://schemas.openxmlformats.org/officeDocument/2006/relationships/hyperlink" Target="https://podminky.urs.cz/item/CS_URS_2025_01/210100251" TargetMode="External"/><Relationship Id="rId90" Type="http://schemas.openxmlformats.org/officeDocument/2006/relationships/hyperlink" Target="https://podminky.urs.cz/item/CS_URS_2025_01/220960311" TargetMode="External"/><Relationship Id="rId95" Type="http://schemas.openxmlformats.org/officeDocument/2006/relationships/hyperlink" Target="https://podminky.urs.cz/item/CS_URS_2025_01/228731514" TargetMode="External"/><Relationship Id="rId22" Type="http://schemas.openxmlformats.org/officeDocument/2006/relationships/hyperlink" Target="https://podminky.urs.cz/item/CS_URS_2025_01/210813111" TargetMode="External"/><Relationship Id="rId27" Type="http://schemas.openxmlformats.org/officeDocument/2006/relationships/hyperlink" Target="https://podminky.urs.cz/item/CS_URS_2025_01/218813035" TargetMode="External"/><Relationship Id="rId43" Type="http://schemas.openxmlformats.org/officeDocument/2006/relationships/hyperlink" Target="https://podminky.urs.cz/item/CS_URS_2025_01/220300533" TargetMode="External"/><Relationship Id="rId48" Type="http://schemas.openxmlformats.org/officeDocument/2006/relationships/hyperlink" Target="https://podminky.urs.cz/item/CS_URS_2025_01/220300151" TargetMode="External"/><Relationship Id="rId64" Type="http://schemas.openxmlformats.org/officeDocument/2006/relationships/hyperlink" Target="https://podminky.urs.cz/item/CS_URS_2025_01/220960031" TargetMode="External"/><Relationship Id="rId69" Type="http://schemas.openxmlformats.org/officeDocument/2006/relationships/hyperlink" Target="https://podminky.urs.cz/item/CS_URS_2025_01/220960101" TargetMode="External"/><Relationship Id="rId113" Type="http://schemas.openxmlformats.org/officeDocument/2006/relationships/hyperlink" Target="https://podminky.urs.cz/item/CS_URS_2025_01/460161482" TargetMode="External"/><Relationship Id="rId118" Type="http://schemas.openxmlformats.org/officeDocument/2006/relationships/hyperlink" Target="https://podminky.urs.cz/item/CS_URS_2025_01/460431512" TargetMode="External"/><Relationship Id="rId134" Type="http://schemas.openxmlformats.org/officeDocument/2006/relationships/printerSettings" Target="../printerSettings/printerSettings5.bin"/><Relationship Id="rId80" Type="http://schemas.openxmlformats.org/officeDocument/2006/relationships/hyperlink" Target="https://podminky.urs.cz/item/CS_URS_2025_01/220960143" TargetMode="External"/><Relationship Id="rId85" Type="http://schemas.openxmlformats.org/officeDocument/2006/relationships/hyperlink" Target="https://podminky.urs.cz/item/CS_URS_2025_01/220960199" TargetMode="External"/><Relationship Id="rId12" Type="http://schemas.openxmlformats.org/officeDocument/2006/relationships/hyperlink" Target="https://podminky.urs.cz/item/CS_URS_2025_01/210220301" TargetMode="External"/><Relationship Id="rId17" Type="http://schemas.openxmlformats.org/officeDocument/2006/relationships/hyperlink" Target="https://podminky.urs.cz/item/CS_URS_2025_01/210813035" TargetMode="External"/><Relationship Id="rId33" Type="http://schemas.openxmlformats.org/officeDocument/2006/relationships/hyperlink" Target="https://podminky.urs.cz/item/CS_URS_2025_01/220081001" TargetMode="External"/><Relationship Id="rId38" Type="http://schemas.openxmlformats.org/officeDocument/2006/relationships/hyperlink" Target="https://podminky.urs.cz/item/CS_URS_2025_01/220182023" TargetMode="External"/><Relationship Id="rId59" Type="http://schemas.openxmlformats.org/officeDocument/2006/relationships/hyperlink" Target="https://podminky.urs.cz/item/CS_URS_2025_01/220960001" TargetMode="External"/><Relationship Id="rId103" Type="http://schemas.openxmlformats.org/officeDocument/2006/relationships/hyperlink" Target="https://podminky.urs.cz/item/CS_URS_2025_01/228960041" TargetMode="External"/><Relationship Id="rId108" Type="http://schemas.openxmlformats.org/officeDocument/2006/relationships/hyperlink" Target="https://podminky.urs.cz/item/CS_URS_2025_01/460010024" TargetMode="External"/><Relationship Id="rId124" Type="http://schemas.openxmlformats.org/officeDocument/2006/relationships/hyperlink" Target="https://podminky.urs.cz/item/CS_URS_2025_01/460641125" TargetMode="External"/><Relationship Id="rId129" Type="http://schemas.openxmlformats.org/officeDocument/2006/relationships/hyperlink" Target="https://podminky.urs.cz/item/CS_URS_2025_01/460741133" TargetMode="External"/><Relationship Id="rId54" Type="http://schemas.openxmlformats.org/officeDocument/2006/relationships/hyperlink" Target="https://podminky.urs.cz/item/CS_URS_2025_01/220300153" TargetMode="External"/><Relationship Id="rId70" Type="http://schemas.openxmlformats.org/officeDocument/2006/relationships/hyperlink" Target="https://podminky.urs.cz/item/CS_URS_2025_01/220960042" TargetMode="External"/><Relationship Id="rId75" Type="http://schemas.openxmlformats.org/officeDocument/2006/relationships/hyperlink" Target="https://podminky.urs.cz/item/CS_URS_2025_01/220960120" TargetMode="External"/><Relationship Id="rId91" Type="http://schemas.openxmlformats.org/officeDocument/2006/relationships/hyperlink" Target="https://podminky.urs.cz/item/CS_URS_2025_01/220960312" TargetMode="External"/><Relationship Id="rId96" Type="http://schemas.openxmlformats.org/officeDocument/2006/relationships/hyperlink" Target="https://podminky.urs.cz/item/CS_URS_2025_01/228731516" TargetMode="External"/><Relationship Id="rId1" Type="http://schemas.openxmlformats.org/officeDocument/2006/relationships/hyperlink" Target="https://podminky.urs.cz/item/CS_URS_2025_01/742124005" TargetMode="External"/><Relationship Id="rId6" Type="http://schemas.openxmlformats.org/officeDocument/2006/relationships/hyperlink" Target="https://podminky.urs.cz/item/CS_URS_2025_01/210100281" TargetMode="External"/><Relationship Id="rId23" Type="http://schemas.openxmlformats.org/officeDocument/2006/relationships/hyperlink" Target="https://podminky.urs.cz/item/CS_URS_2025_01/210813121" TargetMode="External"/><Relationship Id="rId28" Type="http://schemas.openxmlformats.org/officeDocument/2006/relationships/hyperlink" Target="https://podminky.urs.cz/item/CS_URS_2025_01/218813101" TargetMode="External"/><Relationship Id="rId49" Type="http://schemas.openxmlformats.org/officeDocument/2006/relationships/hyperlink" Target="https://podminky.urs.cz/item/CS_URS_2025_01/220300603" TargetMode="External"/><Relationship Id="rId114" Type="http://schemas.openxmlformats.org/officeDocument/2006/relationships/hyperlink" Target="https://podminky.urs.cz/item/CS_URS_2025_01/460281111" TargetMode="External"/><Relationship Id="rId119" Type="http://schemas.openxmlformats.org/officeDocument/2006/relationships/hyperlink" Target="https://podminky.urs.cz/item/CS_URS_2025_01/460631214" TargetMode="External"/><Relationship Id="rId44" Type="http://schemas.openxmlformats.org/officeDocument/2006/relationships/hyperlink" Target="https://podminky.urs.cz/item/CS_URS_2025_01/220300451" TargetMode="External"/><Relationship Id="rId60" Type="http://schemas.openxmlformats.org/officeDocument/2006/relationships/hyperlink" Target="https://podminky.urs.cz/item/CS_URS_2025_01/220960002" TargetMode="External"/><Relationship Id="rId65" Type="http://schemas.openxmlformats.org/officeDocument/2006/relationships/hyperlink" Target="https://podminky.urs.cz/item/CS_URS_2025_01/220960091" TargetMode="External"/><Relationship Id="rId81" Type="http://schemas.openxmlformats.org/officeDocument/2006/relationships/hyperlink" Target="https://podminky.urs.cz/item/CS_URS_2025_01/220960165" TargetMode="External"/><Relationship Id="rId86" Type="http://schemas.openxmlformats.org/officeDocument/2006/relationships/hyperlink" Target="https://podminky.urs.cz/item/CS_URS_2025_01/220960201" TargetMode="External"/><Relationship Id="rId130" Type="http://schemas.openxmlformats.org/officeDocument/2006/relationships/hyperlink" Target="https://podminky.urs.cz/item/CS_URS_2025_01/460744112" TargetMode="External"/><Relationship Id="rId135" Type="http://schemas.openxmlformats.org/officeDocument/2006/relationships/drawing" Target="../drawings/drawing5.xml"/><Relationship Id="rId13" Type="http://schemas.openxmlformats.org/officeDocument/2006/relationships/hyperlink" Target="https://podminky.urs.cz/item/CS_URS_2025_01/210220452" TargetMode="External"/><Relationship Id="rId18" Type="http://schemas.openxmlformats.org/officeDocument/2006/relationships/hyperlink" Target="https://podminky.urs.cz/item/CS_URS_2025_01/210813061" TargetMode="External"/><Relationship Id="rId39" Type="http://schemas.openxmlformats.org/officeDocument/2006/relationships/hyperlink" Target="https://podminky.urs.cz/item/CS_URS_2025_01/220182025" TargetMode="External"/><Relationship Id="rId109" Type="http://schemas.openxmlformats.org/officeDocument/2006/relationships/hyperlink" Target="https://podminky.urs.cz/item/CS_URS_2025_01/460010025" TargetMode="External"/><Relationship Id="rId34" Type="http://schemas.openxmlformats.org/officeDocument/2006/relationships/hyperlink" Target="https://podminky.urs.cz/item/CS_URS_2025_01/220110346" TargetMode="External"/><Relationship Id="rId50" Type="http://schemas.openxmlformats.org/officeDocument/2006/relationships/hyperlink" Target="https://podminky.urs.cz/item/CS_URS_2025_01/220300152" TargetMode="External"/><Relationship Id="rId55" Type="http://schemas.openxmlformats.org/officeDocument/2006/relationships/hyperlink" Target="https://podminky.urs.cz/item/CS_URS_2025_01/220300607" TargetMode="External"/><Relationship Id="rId76" Type="http://schemas.openxmlformats.org/officeDocument/2006/relationships/hyperlink" Target="https://podminky.urs.cz/item/CS_URS_2025_01/220960125" TargetMode="External"/><Relationship Id="rId97" Type="http://schemas.openxmlformats.org/officeDocument/2006/relationships/hyperlink" Target="https://podminky.urs.cz/item/CS_URS_2025_01/228960002" TargetMode="External"/><Relationship Id="rId104" Type="http://schemas.openxmlformats.org/officeDocument/2006/relationships/hyperlink" Target="https://podminky.urs.cz/item/CS_URS_2025_01/228960042" TargetMode="External"/><Relationship Id="rId120" Type="http://schemas.openxmlformats.org/officeDocument/2006/relationships/hyperlink" Target="https://podminky.urs.cz/item/CS_URS_2025_01/460742132" TargetMode="External"/><Relationship Id="rId125" Type="http://schemas.openxmlformats.org/officeDocument/2006/relationships/hyperlink" Target="https://podminky.urs.cz/item/CS_URS_2025_01/460641212" TargetMode="External"/><Relationship Id="rId7" Type="http://schemas.openxmlformats.org/officeDocument/2006/relationships/hyperlink" Target="https://podminky.urs.cz/item/CS_URS_2025_01/210100003" TargetMode="External"/><Relationship Id="rId71" Type="http://schemas.openxmlformats.org/officeDocument/2006/relationships/hyperlink" Target="https://podminky.urs.cz/item/CS_URS_2025_01/220960102" TargetMode="External"/><Relationship Id="rId92" Type="http://schemas.openxmlformats.org/officeDocument/2006/relationships/hyperlink" Target="https://podminky.urs.cz/item/CS_URS_2025_01/220960443" TargetMode="External"/><Relationship Id="rId2" Type="http://schemas.openxmlformats.org/officeDocument/2006/relationships/hyperlink" Target="https://podminky.urs.cz/item/CS_URS_2025_01/742124009" TargetMode="External"/><Relationship Id="rId29" Type="http://schemas.openxmlformats.org/officeDocument/2006/relationships/hyperlink" Target="https://podminky.urs.cz/item/CS_URS_2025_01/218813111" TargetMode="External"/><Relationship Id="rId24" Type="http://schemas.openxmlformats.org/officeDocument/2006/relationships/hyperlink" Target="https://podminky.urs.cz/item/CS_URS_2025_01/210813131" TargetMode="External"/><Relationship Id="rId40" Type="http://schemas.openxmlformats.org/officeDocument/2006/relationships/hyperlink" Target="https://podminky.urs.cz/item/CS_URS_2025_01/220182027" TargetMode="External"/><Relationship Id="rId45" Type="http://schemas.openxmlformats.org/officeDocument/2006/relationships/hyperlink" Target="https://podminky.urs.cz/item/CS_URS_2025_01/220300601" TargetMode="External"/><Relationship Id="rId66" Type="http://schemas.openxmlformats.org/officeDocument/2006/relationships/hyperlink" Target="https://podminky.urs.cz/item/CS_URS_2025_01/220960036" TargetMode="External"/><Relationship Id="rId87" Type="http://schemas.openxmlformats.org/officeDocument/2006/relationships/hyperlink" Target="https://podminky.urs.cz/item/CS_URS_2025_01/220960222" TargetMode="External"/><Relationship Id="rId110" Type="http://schemas.openxmlformats.org/officeDocument/2006/relationships/hyperlink" Target="https://podminky.urs.cz/item/CS_URS_2025_01/460131113" TargetMode="External"/><Relationship Id="rId115" Type="http://schemas.openxmlformats.org/officeDocument/2006/relationships/hyperlink" Target="https://podminky.urs.cz/item/CS_URS_2025_01/460281121" TargetMode="External"/><Relationship Id="rId131" Type="http://schemas.openxmlformats.org/officeDocument/2006/relationships/hyperlink" Target="https://podminky.urs.cz/item/CS_URS_2025_01/460905141" TargetMode="External"/><Relationship Id="rId61" Type="http://schemas.openxmlformats.org/officeDocument/2006/relationships/hyperlink" Target="https://podminky.urs.cz/item/CS_URS_2025_01/220960003" TargetMode="External"/><Relationship Id="rId82" Type="http://schemas.openxmlformats.org/officeDocument/2006/relationships/hyperlink" Target="https://podminky.urs.cz/item/CS_URS_2025_01/220960182" TargetMode="External"/><Relationship Id="rId19" Type="http://schemas.openxmlformats.org/officeDocument/2006/relationships/hyperlink" Target="https://podminky.urs.cz/item/CS_URS_2025_01/210813071" TargetMode="External"/><Relationship Id="rId14" Type="http://schemas.openxmlformats.org/officeDocument/2006/relationships/hyperlink" Target="https://podminky.urs.cz/item/CS_URS_2025_01/210801311" TargetMode="External"/><Relationship Id="rId30" Type="http://schemas.openxmlformats.org/officeDocument/2006/relationships/hyperlink" Target="https://podminky.urs.cz/item/CS_URS_2025_01/218813121" TargetMode="External"/><Relationship Id="rId35" Type="http://schemas.openxmlformats.org/officeDocument/2006/relationships/hyperlink" Target="https://podminky.urs.cz/item/CS_URS_2025_01/220111436" TargetMode="External"/><Relationship Id="rId56" Type="http://schemas.openxmlformats.org/officeDocument/2006/relationships/hyperlink" Target="https://podminky.urs.cz/item/CS_URS_2025_01/220300153" TargetMode="External"/><Relationship Id="rId77" Type="http://schemas.openxmlformats.org/officeDocument/2006/relationships/hyperlink" Target="https://podminky.urs.cz/item/CS_URS_2025_01/220960126" TargetMode="External"/><Relationship Id="rId100" Type="http://schemas.openxmlformats.org/officeDocument/2006/relationships/hyperlink" Target="https://podminky.urs.cz/item/CS_URS_2025_01/228960021" TargetMode="External"/><Relationship Id="rId105" Type="http://schemas.openxmlformats.org/officeDocument/2006/relationships/hyperlink" Target="https://podminky.urs.cz/item/CS_URS_2025_01/228960071" TargetMode="External"/><Relationship Id="rId126" Type="http://schemas.openxmlformats.org/officeDocument/2006/relationships/hyperlink" Target="https://podminky.urs.cz/item/CS_URS_2025_01/460641411" TargetMode="External"/><Relationship Id="rId8" Type="http://schemas.openxmlformats.org/officeDocument/2006/relationships/hyperlink" Target="https://podminky.urs.cz/item/CS_URS_2025_01/210100151" TargetMode="External"/><Relationship Id="rId51" Type="http://schemas.openxmlformats.org/officeDocument/2006/relationships/hyperlink" Target="https://podminky.urs.cz/item/CS_URS_2025_01/220300605" TargetMode="External"/><Relationship Id="rId72" Type="http://schemas.openxmlformats.org/officeDocument/2006/relationships/hyperlink" Target="https://podminky.urs.cz/item/CS_URS_2025_01/220960071" TargetMode="External"/><Relationship Id="rId93" Type="http://schemas.openxmlformats.org/officeDocument/2006/relationships/hyperlink" Target="https://podminky.urs.cz/item/CS_URS_2025_01/220960444" TargetMode="External"/><Relationship Id="rId98" Type="http://schemas.openxmlformats.org/officeDocument/2006/relationships/hyperlink" Target="https://podminky.urs.cz/item/CS_URS_2025_01/228960003" TargetMode="External"/><Relationship Id="rId121" Type="http://schemas.openxmlformats.org/officeDocument/2006/relationships/hyperlink" Target="https://podminky.urs.cz/item/CS_URS_2025_01/460632113" TargetMode="External"/><Relationship Id="rId3" Type="http://schemas.openxmlformats.org/officeDocument/2006/relationships/hyperlink" Target="https://podminky.urs.cz/item/CS_URS_2025_01/742330101" TargetMode="External"/><Relationship Id="rId25" Type="http://schemas.openxmlformats.org/officeDocument/2006/relationships/hyperlink" Target="https://podminky.urs.cz/item/CS_URS_2025_01/210950121" TargetMode="External"/><Relationship Id="rId46" Type="http://schemas.openxmlformats.org/officeDocument/2006/relationships/hyperlink" Target="https://podminky.urs.cz/item/CS_URS_2025_01/220300151" TargetMode="External"/><Relationship Id="rId67" Type="http://schemas.openxmlformats.org/officeDocument/2006/relationships/hyperlink" Target="https://podminky.urs.cz/item/CS_URS_2025_01/220960096" TargetMode="External"/><Relationship Id="rId116" Type="http://schemas.openxmlformats.org/officeDocument/2006/relationships/hyperlink" Target="https://podminky.urs.cz/item/CS_URS_2025_01/460431162" TargetMode="External"/><Relationship Id="rId20" Type="http://schemas.openxmlformats.org/officeDocument/2006/relationships/hyperlink" Target="https://podminky.urs.cz/item/CS_URS_2025_01/210813071" TargetMode="External"/><Relationship Id="rId41" Type="http://schemas.openxmlformats.org/officeDocument/2006/relationships/hyperlink" Target="https://podminky.urs.cz/item/CS_URS_2025_01/220260515" TargetMode="External"/><Relationship Id="rId62" Type="http://schemas.openxmlformats.org/officeDocument/2006/relationships/hyperlink" Target="https://podminky.urs.cz/item/CS_URS_2025_01/220960005" TargetMode="External"/><Relationship Id="rId83" Type="http://schemas.openxmlformats.org/officeDocument/2006/relationships/hyperlink" Target="https://podminky.urs.cz/item/CS_URS_2025_01/220960192" TargetMode="External"/><Relationship Id="rId88" Type="http://schemas.openxmlformats.org/officeDocument/2006/relationships/hyperlink" Target="https://podminky.urs.cz/item/CS_URS_2025_01/220960301" TargetMode="External"/><Relationship Id="rId111" Type="http://schemas.openxmlformats.org/officeDocument/2006/relationships/hyperlink" Target="https://podminky.urs.cz/item/CS_URS_2025_01/460161152" TargetMode="External"/><Relationship Id="rId132" Type="http://schemas.openxmlformats.org/officeDocument/2006/relationships/hyperlink" Target="https://podminky.urs.cz/item/CS_URS_2025_01/468051121" TargetMode="External"/><Relationship Id="rId15" Type="http://schemas.openxmlformats.org/officeDocument/2006/relationships/hyperlink" Target="https://podminky.urs.cz/item/CS_URS_2025_01/210813011" TargetMode="External"/><Relationship Id="rId36" Type="http://schemas.openxmlformats.org/officeDocument/2006/relationships/hyperlink" Target="https://podminky.urs.cz/item/CS_URS_2025_01/220111741" TargetMode="External"/><Relationship Id="rId57" Type="http://schemas.openxmlformats.org/officeDocument/2006/relationships/hyperlink" Target="https://podminky.urs.cz/item/CS_URS_2025_01/220731514" TargetMode="External"/><Relationship Id="rId106" Type="http://schemas.openxmlformats.org/officeDocument/2006/relationships/hyperlink" Target="https://podminky.urs.cz/item/CS_URS_2025_01/228960072" TargetMode="External"/><Relationship Id="rId127" Type="http://schemas.openxmlformats.org/officeDocument/2006/relationships/hyperlink" Target="https://podminky.urs.cz/item/CS_URS_2025_01/460641412" TargetMode="External"/><Relationship Id="rId10" Type="http://schemas.openxmlformats.org/officeDocument/2006/relationships/hyperlink" Target="https://podminky.urs.cz/item/CS_URS_2025_01/210101233" TargetMode="External"/><Relationship Id="rId31" Type="http://schemas.openxmlformats.org/officeDocument/2006/relationships/hyperlink" Target="https://podminky.urs.cz/item/CS_URS_2025_01/220061531" TargetMode="External"/><Relationship Id="rId52" Type="http://schemas.openxmlformats.org/officeDocument/2006/relationships/hyperlink" Target="https://podminky.urs.cz/item/CS_URS_2025_01/220300153" TargetMode="External"/><Relationship Id="rId73" Type="http://schemas.openxmlformats.org/officeDocument/2006/relationships/hyperlink" Target="https://podminky.urs.cz/item/CS_URS_2025_01/220960072" TargetMode="External"/><Relationship Id="rId78" Type="http://schemas.openxmlformats.org/officeDocument/2006/relationships/hyperlink" Target="https://podminky.urs.cz/item/CS_URS_2025_01/220960133" TargetMode="External"/><Relationship Id="rId94" Type="http://schemas.openxmlformats.org/officeDocument/2006/relationships/hyperlink" Target="https://podminky.urs.cz/item/CS_URS_2025_01/228061531" TargetMode="External"/><Relationship Id="rId99" Type="http://schemas.openxmlformats.org/officeDocument/2006/relationships/hyperlink" Target="https://podminky.urs.cz/item/CS_URS_2025_01/228960005" TargetMode="External"/><Relationship Id="rId101" Type="http://schemas.openxmlformats.org/officeDocument/2006/relationships/hyperlink" Target="https://podminky.urs.cz/item/CS_URS_2025_01/228960031" TargetMode="External"/><Relationship Id="rId122" Type="http://schemas.openxmlformats.org/officeDocument/2006/relationships/hyperlink" Target="https://podminky.urs.cz/item/CS_URS_2025_01/460632213" TargetMode="External"/><Relationship Id="rId4" Type="http://schemas.openxmlformats.org/officeDocument/2006/relationships/hyperlink" Target="https://podminky.urs.cz/item/CS_URS_2025_01/210100014" TargetMode="External"/><Relationship Id="rId9" Type="http://schemas.openxmlformats.org/officeDocument/2006/relationships/hyperlink" Target="https://podminky.urs.cz/item/CS_URS_2025_01/210100281" TargetMode="External"/><Relationship Id="rId26" Type="http://schemas.openxmlformats.org/officeDocument/2006/relationships/hyperlink" Target="https://podminky.urs.cz/item/CS_URS_2025_01/218191514" TargetMode="External"/><Relationship Id="rId47" Type="http://schemas.openxmlformats.org/officeDocument/2006/relationships/hyperlink" Target="https://podminky.urs.cz/item/CS_URS_2025_01/220300602" TargetMode="External"/><Relationship Id="rId68" Type="http://schemas.openxmlformats.org/officeDocument/2006/relationships/hyperlink" Target="https://podminky.urs.cz/item/CS_URS_2025_01/220960041" TargetMode="External"/><Relationship Id="rId89" Type="http://schemas.openxmlformats.org/officeDocument/2006/relationships/hyperlink" Target="https://podminky.urs.cz/item/CS_URS_2025_01/220960302" TargetMode="External"/><Relationship Id="rId112" Type="http://schemas.openxmlformats.org/officeDocument/2006/relationships/hyperlink" Target="https://podminky.urs.cz/item/CS_URS_2025_01/460161272" TargetMode="External"/><Relationship Id="rId133" Type="http://schemas.openxmlformats.org/officeDocument/2006/relationships/hyperlink" Target="https://podminky.urs.cz/item/CS_URS_2025_01/46805113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220182023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podminky.urs.cz/item/CS_URS_2025_01/220182039" TargetMode="External"/><Relationship Id="rId1" Type="http://schemas.openxmlformats.org/officeDocument/2006/relationships/hyperlink" Target="https://podminky.urs.cz/item/CS_URS_2025_01/742124005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5_01/220182027" TargetMode="External"/><Relationship Id="rId4" Type="http://schemas.openxmlformats.org/officeDocument/2006/relationships/hyperlink" Target="https://podminky.urs.cz/item/CS_URS_2025_01/220182025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3403114" TargetMode="External"/><Relationship Id="rId18" Type="http://schemas.openxmlformats.org/officeDocument/2006/relationships/hyperlink" Target="https://podminky.urs.cz/item/CS_URS_2025_01/185803111" TargetMode="External"/><Relationship Id="rId26" Type="http://schemas.openxmlformats.org/officeDocument/2006/relationships/hyperlink" Target="https://podminky.urs.cz/item/CS_URS_2025_01/596211110" TargetMode="External"/><Relationship Id="rId39" Type="http://schemas.openxmlformats.org/officeDocument/2006/relationships/hyperlink" Target="https://podminky.urs.cz/item/CS_URS_2025_01/945421110" TargetMode="External"/><Relationship Id="rId21" Type="http://schemas.openxmlformats.org/officeDocument/2006/relationships/hyperlink" Target="https://podminky.urs.cz/item/CS_URS_2025_01/185851129" TargetMode="External"/><Relationship Id="rId34" Type="http://schemas.openxmlformats.org/officeDocument/2006/relationships/hyperlink" Target="https://podminky.urs.cz/item/CS_URS_2025_01/916111122" TargetMode="External"/><Relationship Id="rId42" Type="http://schemas.openxmlformats.org/officeDocument/2006/relationships/hyperlink" Target="https://podminky.urs.cz/item/CS_URS_2025_01/997221561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https://podminky.urs.cz/item/CS_URS_2025_01/114203201" TargetMode="External"/><Relationship Id="rId2" Type="http://schemas.openxmlformats.org/officeDocument/2006/relationships/hyperlink" Target="https://podminky.urs.cz/item/CS_URS_2025_01/113106021" TargetMode="External"/><Relationship Id="rId16" Type="http://schemas.openxmlformats.org/officeDocument/2006/relationships/hyperlink" Target="https://podminky.urs.cz/item/CS_URS_2025_01/184813511" TargetMode="External"/><Relationship Id="rId29" Type="http://schemas.openxmlformats.org/officeDocument/2006/relationships/hyperlink" Target="https://podminky.urs.cz/item/CS_URS_2025_01/564871016" TargetMode="External"/><Relationship Id="rId1" Type="http://schemas.openxmlformats.org/officeDocument/2006/relationships/hyperlink" Target="https://podminky.urs.cz/item/CS_URS_2025_01/113106021" TargetMode="External"/><Relationship Id="rId6" Type="http://schemas.openxmlformats.org/officeDocument/2006/relationships/hyperlink" Target="https://podminky.urs.cz/item/CS_URS_2025_01/113203111" TargetMode="External"/><Relationship Id="rId11" Type="http://schemas.openxmlformats.org/officeDocument/2006/relationships/hyperlink" Target="https://podminky.urs.cz/item/CS_URS_2025_01/181411141" TargetMode="External"/><Relationship Id="rId24" Type="http://schemas.openxmlformats.org/officeDocument/2006/relationships/hyperlink" Target="https://podminky.urs.cz/item/CS_URS_2025_01/171201201" TargetMode="External"/><Relationship Id="rId32" Type="http://schemas.openxmlformats.org/officeDocument/2006/relationships/hyperlink" Target="https://podminky.urs.cz/item/CS_URS_2025_01/564871116" TargetMode="External"/><Relationship Id="rId37" Type="http://schemas.openxmlformats.org/officeDocument/2006/relationships/hyperlink" Target="https://podminky.urs.cz/item/CS_URS_2025_01/919112233" TargetMode="External"/><Relationship Id="rId40" Type="http://schemas.openxmlformats.org/officeDocument/2006/relationships/hyperlink" Target="https://podminky.urs.cz/item/CS_URS_2025_01/997221551" TargetMode="External"/><Relationship Id="rId45" Type="http://schemas.openxmlformats.org/officeDocument/2006/relationships/hyperlink" Target="https://podminky.urs.cz/item/CS_URS_2025_01/997221861" TargetMode="External"/><Relationship Id="rId5" Type="http://schemas.openxmlformats.org/officeDocument/2006/relationships/hyperlink" Target="https://podminky.urs.cz/item/CS_URS_2025_01/113201112" TargetMode="External"/><Relationship Id="rId15" Type="http://schemas.openxmlformats.org/officeDocument/2006/relationships/hyperlink" Target="https://podminky.urs.cz/item/CS_URS_2025_01/183403161" TargetMode="External"/><Relationship Id="rId23" Type="http://schemas.openxmlformats.org/officeDocument/2006/relationships/hyperlink" Target="https://podminky.urs.cz/item/CS_URS_2025_01/167111121" TargetMode="External"/><Relationship Id="rId28" Type="http://schemas.openxmlformats.org/officeDocument/2006/relationships/hyperlink" Target="https://podminky.urs.cz/item/CS_URS_2025_01/591111111" TargetMode="External"/><Relationship Id="rId36" Type="http://schemas.openxmlformats.org/officeDocument/2006/relationships/hyperlink" Target="https://podminky.urs.cz/item/CS_URS_2025_01/914111112" TargetMode="External"/><Relationship Id="rId10" Type="http://schemas.openxmlformats.org/officeDocument/2006/relationships/hyperlink" Target="https://podminky.urs.cz/item/CS_URS_2025_01/181351103" TargetMode="External"/><Relationship Id="rId19" Type="http://schemas.openxmlformats.org/officeDocument/2006/relationships/hyperlink" Target="https://podminky.urs.cz/item/CS_URS_2025_01/185804311" TargetMode="External"/><Relationship Id="rId31" Type="http://schemas.openxmlformats.org/officeDocument/2006/relationships/hyperlink" Target="https://podminky.urs.cz/item/CS_URS_2025_01/596211122" TargetMode="External"/><Relationship Id="rId44" Type="http://schemas.openxmlformats.org/officeDocument/2006/relationships/hyperlink" Target="https://podminky.urs.cz/item/CS_URS_2025_01/997221612" TargetMode="External"/><Relationship Id="rId4" Type="http://schemas.openxmlformats.org/officeDocument/2006/relationships/hyperlink" Target="https://podminky.urs.cz/item/CS_URS_2025_01/113106051" TargetMode="External"/><Relationship Id="rId9" Type="http://schemas.openxmlformats.org/officeDocument/2006/relationships/hyperlink" Target="https://podminky.urs.cz/item/CS_URS_2025_01/181111111" TargetMode="External"/><Relationship Id="rId14" Type="http://schemas.openxmlformats.org/officeDocument/2006/relationships/hyperlink" Target="https://podminky.urs.cz/item/CS_URS_2025_01/183403153" TargetMode="External"/><Relationship Id="rId22" Type="http://schemas.openxmlformats.org/officeDocument/2006/relationships/hyperlink" Target="https://podminky.urs.cz/item/CS_URS_2025_01/181951112" TargetMode="External"/><Relationship Id="rId27" Type="http://schemas.openxmlformats.org/officeDocument/2006/relationships/hyperlink" Target="https://podminky.urs.cz/item/CS_URS_2025_01/564871016" TargetMode="External"/><Relationship Id="rId30" Type="http://schemas.openxmlformats.org/officeDocument/2006/relationships/hyperlink" Target="https://podminky.urs.cz/item/CS_URS_2025_01/596211120" TargetMode="External"/><Relationship Id="rId35" Type="http://schemas.openxmlformats.org/officeDocument/2006/relationships/hyperlink" Target="https://podminky.urs.cz/item/CS_URS_2025_01/916131113" TargetMode="External"/><Relationship Id="rId43" Type="http://schemas.openxmlformats.org/officeDocument/2006/relationships/hyperlink" Target="https://podminky.urs.cz/item/CS_URS_2025_01/997221569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s://podminky.urs.cz/item/CS_URS_2025_01/121112003" TargetMode="External"/><Relationship Id="rId3" Type="http://schemas.openxmlformats.org/officeDocument/2006/relationships/hyperlink" Target="https://podminky.urs.cz/item/CS_URS_2025_01/113106023" TargetMode="External"/><Relationship Id="rId12" Type="http://schemas.openxmlformats.org/officeDocument/2006/relationships/hyperlink" Target="https://podminky.urs.cz/item/CS_URS_2025_01/183205111" TargetMode="External"/><Relationship Id="rId17" Type="http://schemas.openxmlformats.org/officeDocument/2006/relationships/hyperlink" Target="https://podminky.urs.cz/item/CS_URS_2025_01/184813521" TargetMode="External"/><Relationship Id="rId25" Type="http://schemas.openxmlformats.org/officeDocument/2006/relationships/hyperlink" Target="https://podminky.urs.cz/item/CS_URS_2025_01/171201231" TargetMode="External"/><Relationship Id="rId33" Type="http://schemas.openxmlformats.org/officeDocument/2006/relationships/hyperlink" Target="https://podminky.urs.cz/item/CS_URS_2025_01/966006211" TargetMode="External"/><Relationship Id="rId38" Type="http://schemas.openxmlformats.org/officeDocument/2006/relationships/hyperlink" Target="https://podminky.urs.cz/item/CS_URS_2025_01/919121233" TargetMode="External"/><Relationship Id="rId46" Type="http://schemas.openxmlformats.org/officeDocument/2006/relationships/hyperlink" Target="https://podminky.urs.cz/item/CS_URS_2025_01/998223011" TargetMode="External"/><Relationship Id="rId20" Type="http://schemas.openxmlformats.org/officeDocument/2006/relationships/hyperlink" Target="https://podminky.urs.cz/item/CS_URS_2025_01/185851121" TargetMode="External"/><Relationship Id="rId41" Type="http://schemas.openxmlformats.org/officeDocument/2006/relationships/hyperlink" Target="https://podminky.urs.cz/item/CS_URS_2025_01/997221559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7111121" TargetMode="External"/><Relationship Id="rId13" Type="http://schemas.openxmlformats.org/officeDocument/2006/relationships/hyperlink" Target="https://podminky.urs.cz/item/CS_URS_2025_01/591111111" TargetMode="External"/><Relationship Id="rId18" Type="http://schemas.openxmlformats.org/officeDocument/2006/relationships/hyperlink" Target="https://podminky.urs.cz/item/CS_URS_2025_01/916231213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https://podminky.urs.cz/item/CS_URS_2025_01/113106023" TargetMode="External"/><Relationship Id="rId21" Type="http://schemas.openxmlformats.org/officeDocument/2006/relationships/hyperlink" Target="https://podminky.urs.cz/item/CS_URS_2025_01/997221561" TargetMode="External"/><Relationship Id="rId7" Type="http://schemas.openxmlformats.org/officeDocument/2006/relationships/hyperlink" Target="https://podminky.urs.cz/item/CS_URS_2025_01/181951112" TargetMode="External"/><Relationship Id="rId12" Type="http://schemas.openxmlformats.org/officeDocument/2006/relationships/hyperlink" Target="https://podminky.urs.cz/item/CS_URS_2025_01/564871016" TargetMode="External"/><Relationship Id="rId17" Type="http://schemas.openxmlformats.org/officeDocument/2006/relationships/hyperlink" Target="https://podminky.urs.cz/item/CS_URS_2025_01/564871116" TargetMode="External"/><Relationship Id="rId25" Type="http://schemas.openxmlformats.org/officeDocument/2006/relationships/hyperlink" Target="https://podminky.urs.cz/item/CS_URS_2025_01/998223011" TargetMode="External"/><Relationship Id="rId2" Type="http://schemas.openxmlformats.org/officeDocument/2006/relationships/hyperlink" Target="https://podminky.urs.cz/item/CS_URS_2025_01/113106021" TargetMode="External"/><Relationship Id="rId16" Type="http://schemas.openxmlformats.org/officeDocument/2006/relationships/hyperlink" Target="https://podminky.urs.cz/item/CS_URS_2025_01/596211122" TargetMode="External"/><Relationship Id="rId20" Type="http://schemas.openxmlformats.org/officeDocument/2006/relationships/hyperlink" Target="https://podminky.urs.cz/item/CS_URS_2025_01/997221559" TargetMode="External"/><Relationship Id="rId1" Type="http://schemas.openxmlformats.org/officeDocument/2006/relationships/hyperlink" Target="https://podminky.urs.cz/item/CS_URS_2025_01/113106021" TargetMode="External"/><Relationship Id="rId6" Type="http://schemas.openxmlformats.org/officeDocument/2006/relationships/hyperlink" Target="https://podminky.urs.cz/item/CS_URS_2025_01/114203201" TargetMode="External"/><Relationship Id="rId11" Type="http://schemas.openxmlformats.org/officeDocument/2006/relationships/hyperlink" Target="https://podminky.urs.cz/item/CS_URS_2025_01/596211110" TargetMode="External"/><Relationship Id="rId24" Type="http://schemas.openxmlformats.org/officeDocument/2006/relationships/hyperlink" Target="https://podminky.urs.cz/item/CS_URS_2025_01/997221861" TargetMode="External"/><Relationship Id="rId5" Type="http://schemas.openxmlformats.org/officeDocument/2006/relationships/hyperlink" Target="https://podminky.urs.cz/item/CS_URS_2025_01/113204111" TargetMode="External"/><Relationship Id="rId15" Type="http://schemas.openxmlformats.org/officeDocument/2006/relationships/hyperlink" Target="https://podminky.urs.cz/item/CS_URS_2025_01/596211120" TargetMode="External"/><Relationship Id="rId23" Type="http://schemas.openxmlformats.org/officeDocument/2006/relationships/hyperlink" Target="https://podminky.urs.cz/item/CS_URS_2025_01/997221612" TargetMode="External"/><Relationship Id="rId10" Type="http://schemas.openxmlformats.org/officeDocument/2006/relationships/hyperlink" Target="https://podminky.urs.cz/item/CS_URS_2025_01/171201231" TargetMode="External"/><Relationship Id="rId19" Type="http://schemas.openxmlformats.org/officeDocument/2006/relationships/hyperlink" Target="https://podminky.urs.cz/item/CS_URS_2025_01/997221551" TargetMode="External"/><Relationship Id="rId4" Type="http://schemas.openxmlformats.org/officeDocument/2006/relationships/hyperlink" Target="https://podminky.urs.cz/item/CS_URS_2025_01/113106051" TargetMode="External"/><Relationship Id="rId9" Type="http://schemas.openxmlformats.org/officeDocument/2006/relationships/hyperlink" Target="https://podminky.urs.cz/item/CS_URS_2025_01/171201201" TargetMode="External"/><Relationship Id="rId14" Type="http://schemas.openxmlformats.org/officeDocument/2006/relationships/hyperlink" Target="https://podminky.urs.cz/item/CS_URS_2025_01/564871016" TargetMode="External"/><Relationship Id="rId22" Type="http://schemas.openxmlformats.org/officeDocument/2006/relationships/hyperlink" Target="https://podminky.urs.cz/item/CS_URS_2025_01/997221569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228960120" TargetMode="External"/><Relationship Id="rId21" Type="http://schemas.openxmlformats.org/officeDocument/2006/relationships/hyperlink" Target="https://podminky.urs.cz/item/CS_URS_2025_01/210813111" TargetMode="External"/><Relationship Id="rId42" Type="http://schemas.openxmlformats.org/officeDocument/2006/relationships/hyperlink" Target="https://podminky.urs.cz/item/CS_URS_2025_01/220182025" TargetMode="External"/><Relationship Id="rId63" Type="http://schemas.openxmlformats.org/officeDocument/2006/relationships/hyperlink" Target="https://podminky.urs.cz/item/CS_URS_2025_01/220960021" TargetMode="External"/><Relationship Id="rId84" Type="http://schemas.openxmlformats.org/officeDocument/2006/relationships/hyperlink" Target="https://podminky.urs.cz/item/CS_URS_2025_01/220960165" TargetMode="External"/><Relationship Id="rId138" Type="http://schemas.openxmlformats.org/officeDocument/2006/relationships/hyperlink" Target="https://podminky.urs.cz/item/CS_URS_2025_01/460741133" TargetMode="External"/><Relationship Id="rId107" Type="http://schemas.openxmlformats.org/officeDocument/2006/relationships/hyperlink" Target="https://podminky.urs.cz/item/CS_URS_2025_01/228960032" TargetMode="External"/><Relationship Id="rId11" Type="http://schemas.openxmlformats.org/officeDocument/2006/relationships/hyperlink" Target="https://podminky.urs.cz/item/CS_URS_2025_01/210220301" TargetMode="External"/><Relationship Id="rId32" Type="http://schemas.openxmlformats.org/officeDocument/2006/relationships/hyperlink" Target="https://podminky.urs.cz/item/CS_URS_2025_01/218902111" TargetMode="External"/><Relationship Id="rId53" Type="http://schemas.openxmlformats.org/officeDocument/2006/relationships/hyperlink" Target="https://podminky.urs.cz/item/CS_URS_2025_01/220300606" TargetMode="External"/><Relationship Id="rId74" Type="http://schemas.openxmlformats.org/officeDocument/2006/relationships/hyperlink" Target="https://podminky.urs.cz/item/CS_URS_2025_01/220960071" TargetMode="External"/><Relationship Id="rId128" Type="http://schemas.openxmlformats.org/officeDocument/2006/relationships/hyperlink" Target="https://podminky.urs.cz/item/CS_URS_2025_01/460281111" TargetMode="External"/><Relationship Id="rId5" Type="http://schemas.openxmlformats.org/officeDocument/2006/relationships/hyperlink" Target="https://podminky.urs.cz/item/CS_URS_2025_01/210100195" TargetMode="External"/><Relationship Id="rId90" Type="http://schemas.openxmlformats.org/officeDocument/2006/relationships/hyperlink" Target="https://podminky.urs.cz/item/CS_URS_2025_01/220960222" TargetMode="External"/><Relationship Id="rId95" Type="http://schemas.openxmlformats.org/officeDocument/2006/relationships/hyperlink" Target="https://podminky.urs.cz/item/CS_URS_2025_01/220960443" TargetMode="External"/><Relationship Id="rId22" Type="http://schemas.openxmlformats.org/officeDocument/2006/relationships/hyperlink" Target="https://podminky.urs.cz/item/CS_URS_2025_01/210813121" TargetMode="External"/><Relationship Id="rId27" Type="http://schemas.openxmlformats.org/officeDocument/2006/relationships/hyperlink" Target="https://podminky.urs.cz/item/CS_URS_2025_01/218812033" TargetMode="External"/><Relationship Id="rId43" Type="http://schemas.openxmlformats.org/officeDocument/2006/relationships/hyperlink" Target="https://podminky.urs.cz/item/CS_URS_2025_01/220182027" TargetMode="External"/><Relationship Id="rId48" Type="http://schemas.openxmlformats.org/officeDocument/2006/relationships/hyperlink" Target="https://podminky.urs.cz/item/CS_URS_2025_01/220300152" TargetMode="External"/><Relationship Id="rId64" Type="http://schemas.openxmlformats.org/officeDocument/2006/relationships/hyperlink" Target="https://podminky.urs.cz/item/CS_URS_2025_01/220960031" TargetMode="External"/><Relationship Id="rId69" Type="http://schemas.openxmlformats.org/officeDocument/2006/relationships/hyperlink" Target="https://podminky.urs.cz/item/CS_URS_2025_01/220960096" TargetMode="External"/><Relationship Id="rId113" Type="http://schemas.openxmlformats.org/officeDocument/2006/relationships/hyperlink" Target="https://podminky.urs.cz/item/CS_URS_2025_01/228960071" TargetMode="External"/><Relationship Id="rId118" Type="http://schemas.openxmlformats.org/officeDocument/2006/relationships/hyperlink" Target="https://podminky.urs.cz/item/CS_URS_2025_01/228960126" TargetMode="External"/><Relationship Id="rId134" Type="http://schemas.openxmlformats.org/officeDocument/2006/relationships/hyperlink" Target="https://podminky.urs.cz/item/CS_URS_2025_01/460641212" TargetMode="External"/><Relationship Id="rId139" Type="http://schemas.openxmlformats.org/officeDocument/2006/relationships/hyperlink" Target="https://podminky.urs.cz/item/CS_URS_2025_01/460743111" TargetMode="External"/><Relationship Id="rId80" Type="http://schemas.openxmlformats.org/officeDocument/2006/relationships/hyperlink" Target="https://podminky.urs.cz/item/CS_URS_2025_01/220960134" TargetMode="External"/><Relationship Id="rId85" Type="http://schemas.openxmlformats.org/officeDocument/2006/relationships/hyperlink" Target="https://podminky.urs.cz/item/CS_URS_2025_01/220960182" TargetMode="External"/><Relationship Id="rId12" Type="http://schemas.openxmlformats.org/officeDocument/2006/relationships/hyperlink" Target="https://podminky.urs.cz/item/CS_URS_2025_01/210220452" TargetMode="External"/><Relationship Id="rId17" Type="http://schemas.openxmlformats.org/officeDocument/2006/relationships/hyperlink" Target="https://podminky.urs.cz/item/CS_URS_2025_01/210813061" TargetMode="External"/><Relationship Id="rId33" Type="http://schemas.openxmlformats.org/officeDocument/2006/relationships/hyperlink" Target="https://podminky.urs.cz/item/CS_URS_2025_01/220061531" TargetMode="External"/><Relationship Id="rId38" Type="http://schemas.openxmlformats.org/officeDocument/2006/relationships/hyperlink" Target="https://podminky.urs.cz/item/CS_URS_2025_01/220111741" TargetMode="External"/><Relationship Id="rId59" Type="http://schemas.openxmlformats.org/officeDocument/2006/relationships/hyperlink" Target="https://podminky.urs.cz/item/CS_URS_2025_01/220960001" TargetMode="External"/><Relationship Id="rId103" Type="http://schemas.openxmlformats.org/officeDocument/2006/relationships/hyperlink" Target="https://podminky.urs.cz/item/CS_URS_2025_01/228960003" TargetMode="External"/><Relationship Id="rId108" Type="http://schemas.openxmlformats.org/officeDocument/2006/relationships/hyperlink" Target="https://podminky.urs.cz/item/CS_URS_2025_01/228960036" TargetMode="External"/><Relationship Id="rId124" Type="http://schemas.openxmlformats.org/officeDocument/2006/relationships/hyperlink" Target="https://podminky.urs.cz/item/CS_URS_2025_01/460010025" TargetMode="External"/><Relationship Id="rId129" Type="http://schemas.openxmlformats.org/officeDocument/2006/relationships/hyperlink" Target="https://podminky.urs.cz/item/CS_URS_2025_01/460281121" TargetMode="External"/><Relationship Id="rId54" Type="http://schemas.openxmlformats.org/officeDocument/2006/relationships/hyperlink" Target="https://podminky.urs.cz/item/CS_URS_2025_01/220300153" TargetMode="External"/><Relationship Id="rId70" Type="http://schemas.openxmlformats.org/officeDocument/2006/relationships/hyperlink" Target="https://podminky.urs.cz/item/CS_URS_2025_01/220960041" TargetMode="External"/><Relationship Id="rId75" Type="http://schemas.openxmlformats.org/officeDocument/2006/relationships/hyperlink" Target="https://podminky.urs.cz/item/CS_URS_2025_01/220960072" TargetMode="External"/><Relationship Id="rId91" Type="http://schemas.openxmlformats.org/officeDocument/2006/relationships/hyperlink" Target="https://podminky.urs.cz/item/CS_URS_2025_01/220960301" TargetMode="External"/><Relationship Id="rId96" Type="http://schemas.openxmlformats.org/officeDocument/2006/relationships/hyperlink" Target="https://podminky.urs.cz/item/CS_URS_2025_01/220960444" TargetMode="External"/><Relationship Id="rId140" Type="http://schemas.openxmlformats.org/officeDocument/2006/relationships/hyperlink" Target="https://podminky.urs.cz/item/CS_URS_2025_01/460744112" TargetMode="External"/><Relationship Id="rId145" Type="http://schemas.openxmlformats.org/officeDocument/2006/relationships/drawing" Target="../drawings/drawing9.xml"/><Relationship Id="rId1" Type="http://schemas.openxmlformats.org/officeDocument/2006/relationships/hyperlink" Target="https://podminky.urs.cz/item/CS_URS_2025_01/742124005" TargetMode="External"/><Relationship Id="rId6" Type="http://schemas.openxmlformats.org/officeDocument/2006/relationships/hyperlink" Target="https://podminky.urs.cz/item/CS_URS_2025_01/210100281" TargetMode="External"/><Relationship Id="rId23" Type="http://schemas.openxmlformats.org/officeDocument/2006/relationships/hyperlink" Target="https://podminky.urs.cz/item/CS_URS_2025_01/210813131" TargetMode="External"/><Relationship Id="rId28" Type="http://schemas.openxmlformats.org/officeDocument/2006/relationships/hyperlink" Target="https://podminky.urs.cz/item/CS_URS_2025_01/218813033" TargetMode="External"/><Relationship Id="rId49" Type="http://schemas.openxmlformats.org/officeDocument/2006/relationships/hyperlink" Target="https://podminky.urs.cz/item/CS_URS_2025_01/220300152" TargetMode="External"/><Relationship Id="rId114" Type="http://schemas.openxmlformats.org/officeDocument/2006/relationships/hyperlink" Target="https://podminky.urs.cz/item/CS_URS_2025_01/228960072" TargetMode="External"/><Relationship Id="rId119" Type="http://schemas.openxmlformats.org/officeDocument/2006/relationships/hyperlink" Target="https://podminky.urs.cz/item/CS_URS_2025_01/228960141" TargetMode="External"/><Relationship Id="rId44" Type="http://schemas.openxmlformats.org/officeDocument/2006/relationships/hyperlink" Target="https://podminky.urs.cz/item/CS_URS_2025_01/220271621" TargetMode="External"/><Relationship Id="rId60" Type="http://schemas.openxmlformats.org/officeDocument/2006/relationships/hyperlink" Target="https://podminky.urs.cz/item/CS_URS_2025_01/220960002" TargetMode="External"/><Relationship Id="rId65" Type="http://schemas.openxmlformats.org/officeDocument/2006/relationships/hyperlink" Target="https://podminky.urs.cz/item/CS_URS_2025_01/220960091" TargetMode="External"/><Relationship Id="rId81" Type="http://schemas.openxmlformats.org/officeDocument/2006/relationships/hyperlink" Target="https://podminky.urs.cz/item/CS_URS_2025_01/220960141" TargetMode="External"/><Relationship Id="rId86" Type="http://schemas.openxmlformats.org/officeDocument/2006/relationships/hyperlink" Target="https://podminky.urs.cz/item/CS_URS_2025_01/220960192" TargetMode="External"/><Relationship Id="rId130" Type="http://schemas.openxmlformats.org/officeDocument/2006/relationships/hyperlink" Target="https://podminky.urs.cz/item/CS_URS_2025_01/460431162" TargetMode="External"/><Relationship Id="rId135" Type="http://schemas.openxmlformats.org/officeDocument/2006/relationships/hyperlink" Target="https://podminky.urs.cz/item/CS_URS_2025_01/460641411" TargetMode="External"/><Relationship Id="rId13" Type="http://schemas.openxmlformats.org/officeDocument/2006/relationships/hyperlink" Target="https://podminky.urs.cz/item/CS_URS_2025_01/210801311" TargetMode="External"/><Relationship Id="rId18" Type="http://schemas.openxmlformats.org/officeDocument/2006/relationships/hyperlink" Target="https://podminky.urs.cz/item/CS_URS_2025_01/210813071" TargetMode="External"/><Relationship Id="rId39" Type="http://schemas.openxmlformats.org/officeDocument/2006/relationships/hyperlink" Target="https://podminky.urs.cz/item/CS_URS_2025_01/220111891" TargetMode="External"/><Relationship Id="rId109" Type="http://schemas.openxmlformats.org/officeDocument/2006/relationships/hyperlink" Target="https://podminky.urs.cz/item/CS_URS_2025_01/228960041" TargetMode="External"/><Relationship Id="rId34" Type="http://schemas.openxmlformats.org/officeDocument/2006/relationships/hyperlink" Target="https://podminky.urs.cz/item/CS_URS_2025_01/220061701" TargetMode="External"/><Relationship Id="rId50" Type="http://schemas.openxmlformats.org/officeDocument/2006/relationships/hyperlink" Target="https://podminky.urs.cz/item/CS_URS_2025_01/220300604" TargetMode="External"/><Relationship Id="rId55" Type="http://schemas.openxmlformats.org/officeDocument/2006/relationships/hyperlink" Target="https://podminky.urs.cz/item/CS_URS_2025_01/220300607" TargetMode="External"/><Relationship Id="rId76" Type="http://schemas.openxmlformats.org/officeDocument/2006/relationships/hyperlink" Target="https://podminky.urs.cz/item/CS_URS_2025_01/220960113" TargetMode="External"/><Relationship Id="rId97" Type="http://schemas.openxmlformats.org/officeDocument/2006/relationships/hyperlink" Target="https://podminky.urs.cz/item/CS_URS_2025_01/228061341" TargetMode="External"/><Relationship Id="rId104" Type="http://schemas.openxmlformats.org/officeDocument/2006/relationships/hyperlink" Target="https://podminky.urs.cz/item/CS_URS_2025_01/228960005" TargetMode="External"/><Relationship Id="rId120" Type="http://schemas.openxmlformats.org/officeDocument/2006/relationships/hyperlink" Target="https://podminky.urs.cz/item/CS_URS_2025_01/228960143" TargetMode="External"/><Relationship Id="rId125" Type="http://schemas.openxmlformats.org/officeDocument/2006/relationships/hyperlink" Target="https://podminky.urs.cz/item/CS_URS_2025_01/460131113" TargetMode="External"/><Relationship Id="rId141" Type="http://schemas.openxmlformats.org/officeDocument/2006/relationships/hyperlink" Target="https://podminky.urs.cz/item/CS_URS_2025_01/460905141" TargetMode="External"/><Relationship Id="rId7" Type="http://schemas.openxmlformats.org/officeDocument/2006/relationships/hyperlink" Target="https://podminky.urs.cz/item/CS_URS_2025_01/210100014" TargetMode="External"/><Relationship Id="rId71" Type="http://schemas.openxmlformats.org/officeDocument/2006/relationships/hyperlink" Target="https://podminky.urs.cz/item/CS_URS_2025_01/220960101" TargetMode="External"/><Relationship Id="rId92" Type="http://schemas.openxmlformats.org/officeDocument/2006/relationships/hyperlink" Target="https://podminky.urs.cz/item/CS_URS_2025_01/220960302" TargetMode="External"/><Relationship Id="rId2" Type="http://schemas.openxmlformats.org/officeDocument/2006/relationships/hyperlink" Target="https://podminky.urs.cz/item/CS_URS_2025_01/742124009" TargetMode="External"/><Relationship Id="rId29" Type="http://schemas.openxmlformats.org/officeDocument/2006/relationships/hyperlink" Target="https://podminky.urs.cz/item/CS_URS_2025_01/218813071" TargetMode="External"/><Relationship Id="rId24" Type="http://schemas.openxmlformats.org/officeDocument/2006/relationships/hyperlink" Target="https://podminky.urs.cz/item/CS_URS_2025_01/210871112" TargetMode="External"/><Relationship Id="rId40" Type="http://schemas.openxmlformats.org/officeDocument/2006/relationships/hyperlink" Target="https://podminky.urs.cz/item/CS_URS_2025_01/220182022" TargetMode="External"/><Relationship Id="rId45" Type="http://schemas.openxmlformats.org/officeDocument/2006/relationships/hyperlink" Target="https://podminky.urs.cz/item/CS_URS_2025_01/220300451" TargetMode="External"/><Relationship Id="rId66" Type="http://schemas.openxmlformats.org/officeDocument/2006/relationships/hyperlink" Target="https://podminky.urs.cz/item/CS_URS_2025_01/220960032" TargetMode="External"/><Relationship Id="rId87" Type="http://schemas.openxmlformats.org/officeDocument/2006/relationships/hyperlink" Target="https://podminky.urs.cz/item/CS_URS_2025_01/220960198" TargetMode="External"/><Relationship Id="rId110" Type="http://schemas.openxmlformats.org/officeDocument/2006/relationships/hyperlink" Target="https://podminky.urs.cz/item/CS_URS_2025_01/228960042" TargetMode="External"/><Relationship Id="rId115" Type="http://schemas.openxmlformats.org/officeDocument/2006/relationships/hyperlink" Target="https://podminky.urs.cz/item/CS_URS_2025_01/228960121" TargetMode="External"/><Relationship Id="rId131" Type="http://schemas.openxmlformats.org/officeDocument/2006/relationships/hyperlink" Target="https://podminky.urs.cz/item/CS_URS_2025_01/460431282" TargetMode="External"/><Relationship Id="rId136" Type="http://schemas.openxmlformats.org/officeDocument/2006/relationships/hyperlink" Target="https://podminky.urs.cz/item/CS_URS_2025_01/460641412" TargetMode="External"/><Relationship Id="rId61" Type="http://schemas.openxmlformats.org/officeDocument/2006/relationships/hyperlink" Target="https://podminky.urs.cz/item/CS_URS_2025_01/220960003" TargetMode="External"/><Relationship Id="rId82" Type="http://schemas.openxmlformats.org/officeDocument/2006/relationships/hyperlink" Target="https://podminky.urs.cz/item/CS_URS_2025_01/220960143" TargetMode="External"/><Relationship Id="rId19" Type="http://schemas.openxmlformats.org/officeDocument/2006/relationships/hyperlink" Target="https://podminky.urs.cz/item/CS_URS_2025_01/210813081" TargetMode="External"/><Relationship Id="rId14" Type="http://schemas.openxmlformats.org/officeDocument/2006/relationships/hyperlink" Target="https://podminky.urs.cz/item/CS_URS_2025_01/210801311" TargetMode="External"/><Relationship Id="rId30" Type="http://schemas.openxmlformats.org/officeDocument/2006/relationships/hyperlink" Target="https://podminky.urs.cz/item/CS_URS_2025_01/218813111" TargetMode="External"/><Relationship Id="rId35" Type="http://schemas.openxmlformats.org/officeDocument/2006/relationships/hyperlink" Target="https://podminky.urs.cz/item/CS_URS_2025_01/220081001" TargetMode="External"/><Relationship Id="rId56" Type="http://schemas.openxmlformats.org/officeDocument/2006/relationships/hyperlink" Target="https://podminky.urs.cz/item/CS_URS_2025_01/220300153" TargetMode="External"/><Relationship Id="rId77" Type="http://schemas.openxmlformats.org/officeDocument/2006/relationships/hyperlink" Target="https://podminky.urs.cz/item/CS_URS_2025_01/220960120" TargetMode="External"/><Relationship Id="rId100" Type="http://schemas.openxmlformats.org/officeDocument/2006/relationships/hyperlink" Target="https://podminky.urs.cz/item/CS_URS_2025_01/228960001" TargetMode="External"/><Relationship Id="rId105" Type="http://schemas.openxmlformats.org/officeDocument/2006/relationships/hyperlink" Target="https://podminky.urs.cz/item/CS_URS_2025_01/228960021" TargetMode="External"/><Relationship Id="rId126" Type="http://schemas.openxmlformats.org/officeDocument/2006/relationships/hyperlink" Target="https://podminky.urs.cz/item/CS_URS_2025_01/460161152" TargetMode="External"/><Relationship Id="rId8" Type="http://schemas.openxmlformats.org/officeDocument/2006/relationships/hyperlink" Target="https://podminky.urs.cz/item/CS_URS_2025_01/210100251" TargetMode="External"/><Relationship Id="rId51" Type="http://schemas.openxmlformats.org/officeDocument/2006/relationships/hyperlink" Target="https://podminky.urs.cz/item/CS_URS_2025_01/220300605" TargetMode="External"/><Relationship Id="rId72" Type="http://schemas.openxmlformats.org/officeDocument/2006/relationships/hyperlink" Target="https://podminky.urs.cz/item/CS_URS_2025_01/220960042" TargetMode="External"/><Relationship Id="rId93" Type="http://schemas.openxmlformats.org/officeDocument/2006/relationships/hyperlink" Target="https://podminky.urs.cz/item/CS_URS_2025_01/220960311" TargetMode="External"/><Relationship Id="rId98" Type="http://schemas.openxmlformats.org/officeDocument/2006/relationships/hyperlink" Target="https://podminky.urs.cz/item/CS_URS_2025_01/228731514" TargetMode="External"/><Relationship Id="rId121" Type="http://schemas.openxmlformats.org/officeDocument/2006/relationships/hyperlink" Target="https://podminky.urs.cz/item/CS_URS_2025_01/228960173" TargetMode="External"/><Relationship Id="rId142" Type="http://schemas.openxmlformats.org/officeDocument/2006/relationships/hyperlink" Target="https://podminky.urs.cz/item/CS_URS_2025_01/468051121" TargetMode="External"/><Relationship Id="rId3" Type="http://schemas.openxmlformats.org/officeDocument/2006/relationships/hyperlink" Target="https://podminky.urs.cz/item/CS_URS_2025_01/742330101" TargetMode="External"/><Relationship Id="rId25" Type="http://schemas.openxmlformats.org/officeDocument/2006/relationships/hyperlink" Target="https://podminky.urs.cz/item/CS_URS_2025_01/210950121" TargetMode="External"/><Relationship Id="rId46" Type="http://schemas.openxmlformats.org/officeDocument/2006/relationships/hyperlink" Target="https://podminky.urs.cz/item/CS_URS_2025_01/220300533" TargetMode="External"/><Relationship Id="rId67" Type="http://schemas.openxmlformats.org/officeDocument/2006/relationships/hyperlink" Target="https://podminky.urs.cz/item/CS_URS_2025_01/220960092" TargetMode="External"/><Relationship Id="rId116" Type="http://schemas.openxmlformats.org/officeDocument/2006/relationships/hyperlink" Target="https://podminky.urs.cz/item/CS_URS_2025_01/228960131" TargetMode="External"/><Relationship Id="rId137" Type="http://schemas.openxmlformats.org/officeDocument/2006/relationships/hyperlink" Target="https://podminky.urs.cz/item/CS_URS_2025_01/460661512" TargetMode="External"/><Relationship Id="rId20" Type="http://schemas.openxmlformats.org/officeDocument/2006/relationships/hyperlink" Target="https://podminky.urs.cz/item/CS_URS_2025_01/210813101" TargetMode="External"/><Relationship Id="rId41" Type="http://schemas.openxmlformats.org/officeDocument/2006/relationships/hyperlink" Target="https://podminky.urs.cz/item/CS_URS_2025_01/220182023" TargetMode="External"/><Relationship Id="rId62" Type="http://schemas.openxmlformats.org/officeDocument/2006/relationships/hyperlink" Target="https://podminky.urs.cz/item/CS_URS_2025_01/220960005" TargetMode="External"/><Relationship Id="rId83" Type="http://schemas.openxmlformats.org/officeDocument/2006/relationships/hyperlink" Target="https://podminky.urs.cz/item/CS_URS_2025_01/220960161" TargetMode="External"/><Relationship Id="rId88" Type="http://schemas.openxmlformats.org/officeDocument/2006/relationships/hyperlink" Target="https://podminky.urs.cz/item/CS_URS_2025_01/220960199" TargetMode="External"/><Relationship Id="rId111" Type="http://schemas.openxmlformats.org/officeDocument/2006/relationships/hyperlink" Target="https://podminky.urs.cz/item/CS_URS_2025_01/228960043" TargetMode="External"/><Relationship Id="rId132" Type="http://schemas.openxmlformats.org/officeDocument/2006/relationships/hyperlink" Target="https://podminky.urs.cz/item/CS_URS_2025_01/460641113" TargetMode="External"/><Relationship Id="rId15" Type="http://schemas.openxmlformats.org/officeDocument/2006/relationships/hyperlink" Target="https://podminky.urs.cz/item/CS_URS_2025_01/210813011" TargetMode="External"/><Relationship Id="rId36" Type="http://schemas.openxmlformats.org/officeDocument/2006/relationships/hyperlink" Target="https://podminky.urs.cz/item/CS_URS_2025_01/220110346" TargetMode="External"/><Relationship Id="rId57" Type="http://schemas.openxmlformats.org/officeDocument/2006/relationships/hyperlink" Target="https://podminky.urs.cz/item/CS_URS_2025_01/220731514" TargetMode="External"/><Relationship Id="rId106" Type="http://schemas.openxmlformats.org/officeDocument/2006/relationships/hyperlink" Target="https://podminky.urs.cz/item/CS_URS_2025_01/228960031" TargetMode="External"/><Relationship Id="rId127" Type="http://schemas.openxmlformats.org/officeDocument/2006/relationships/hyperlink" Target="https://podminky.urs.cz/item/CS_URS_2025_01/460161272" TargetMode="External"/><Relationship Id="rId10" Type="http://schemas.openxmlformats.org/officeDocument/2006/relationships/hyperlink" Target="https://podminky.urs.cz/item/CS_URS_2025_01/210191514" TargetMode="External"/><Relationship Id="rId31" Type="http://schemas.openxmlformats.org/officeDocument/2006/relationships/hyperlink" Target="https://podminky.urs.cz/item/CS_URS_2025_01/218813121" TargetMode="External"/><Relationship Id="rId52" Type="http://schemas.openxmlformats.org/officeDocument/2006/relationships/hyperlink" Target="https://podminky.urs.cz/item/CS_URS_2025_01/220300153" TargetMode="External"/><Relationship Id="rId73" Type="http://schemas.openxmlformats.org/officeDocument/2006/relationships/hyperlink" Target="https://podminky.urs.cz/item/CS_URS_2025_01/220960102" TargetMode="External"/><Relationship Id="rId78" Type="http://schemas.openxmlformats.org/officeDocument/2006/relationships/hyperlink" Target="https://podminky.urs.cz/item/CS_URS_2025_01/220960125" TargetMode="External"/><Relationship Id="rId94" Type="http://schemas.openxmlformats.org/officeDocument/2006/relationships/hyperlink" Target="https://podminky.urs.cz/item/CS_URS_2025_01/220960312" TargetMode="External"/><Relationship Id="rId99" Type="http://schemas.openxmlformats.org/officeDocument/2006/relationships/hyperlink" Target="https://podminky.urs.cz/item/CS_URS_2025_01/228731516" TargetMode="External"/><Relationship Id="rId101" Type="http://schemas.openxmlformats.org/officeDocument/2006/relationships/hyperlink" Target="https://podminky.urs.cz/item/CS_URS_2025_01/228960002" TargetMode="External"/><Relationship Id="rId122" Type="http://schemas.openxmlformats.org/officeDocument/2006/relationships/hyperlink" Target="https://podminky.urs.cz/item/CS_URS_2025_01/228960182" TargetMode="External"/><Relationship Id="rId143" Type="http://schemas.openxmlformats.org/officeDocument/2006/relationships/hyperlink" Target="https://podminky.urs.cz/item/CS_URS_2025_01/468051131" TargetMode="External"/><Relationship Id="rId4" Type="http://schemas.openxmlformats.org/officeDocument/2006/relationships/hyperlink" Target="https://podminky.urs.cz/item/CS_URS_2025_01/210100002" TargetMode="External"/><Relationship Id="rId9" Type="http://schemas.openxmlformats.org/officeDocument/2006/relationships/hyperlink" Target="https://podminky.urs.cz/item/CS_URS_2025_01/210100281" TargetMode="External"/><Relationship Id="rId26" Type="http://schemas.openxmlformats.org/officeDocument/2006/relationships/hyperlink" Target="https://podminky.urs.cz/item/CS_URS_2025_01/218812011" TargetMode="External"/><Relationship Id="rId47" Type="http://schemas.openxmlformats.org/officeDocument/2006/relationships/hyperlink" Target="https://podminky.urs.cz/item/CS_URS_2025_01/220300603" TargetMode="External"/><Relationship Id="rId68" Type="http://schemas.openxmlformats.org/officeDocument/2006/relationships/hyperlink" Target="https://podminky.urs.cz/item/CS_URS_2025_01/220960036" TargetMode="External"/><Relationship Id="rId89" Type="http://schemas.openxmlformats.org/officeDocument/2006/relationships/hyperlink" Target="https://podminky.urs.cz/item/CS_URS_2025_01/220960201" TargetMode="External"/><Relationship Id="rId112" Type="http://schemas.openxmlformats.org/officeDocument/2006/relationships/hyperlink" Target="https://podminky.urs.cz/item/CS_URS_2025_01/228960044" TargetMode="External"/><Relationship Id="rId133" Type="http://schemas.openxmlformats.org/officeDocument/2006/relationships/hyperlink" Target="https://podminky.urs.cz/item/CS_URS_2025_01/460641125" TargetMode="External"/><Relationship Id="rId16" Type="http://schemas.openxmlformats.org/officeDocument/2006/relationships/hyperlink" Target="https://podminky.urs.cz/item/CS_URS_2025_01/210813033" TargetMode="External"/><Relationship Id="rId37" Type="http://schemas.openxmlformats.org/officeDocument/2006/relationships/hyperlink" Target="https://podminky.urs.cz/item/CS_URS_2025_01/220111436" TargetMode="External"/><Relationship Id="rId58" Type="http://schemas.openxmlformats.org/officeDocument/2006/relationships/hyperlink" Target="https://podminky.urs.cz/item/CS_URS_2025_01/220731516" TargetMode="External"/><Relationship Id="rId79" Type="http://schemas.openxmlformats.org/officeDocument/2006/relationships/hyperlink" Target="https://podminky.urs.cz/item/CS_URS_2025_01/220960126" TargetMode="External"/><Relationship Id="rId102" Type="http://schemas.openxmlformats.org/officeDocument/2006/relationships/hyperlink" Target="https://podminky.urs.cz/item/CS_URS_2025_01/228960004" TargetMode="External"/><Relationship Id="rId123" Type="http://schemas.openxmlformats.org/officeDocument/2006/relationships/hyperlink" Target="https://podminky.urs.cz/item/CS_URS_2025_01/460010024" TargetMode="External"/><Relationship Id="rId14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220182023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podminky.urs.cz/item/CS_URS_2025_01/220182039" TargetMode="External"/><Relationship Id="rId1" Type="http://schemas.openxmlformats.org/officeDocument/2006/relationships/hyperlink" Target="https://podminky.urs.cz/item/CS_URS_2025_01/742124005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podminky.urs.cz/item/CS_URS_2025_01/220182027" TargetMode="External"/><Relationship Id="rId4" Type="http://schemas.openxmlformats.org/officeDocument/2006/relationships/hyperlink" Target="https://podminky.urs.cz/item/CS_URS_2025_01/220182025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5803111" TargetMode="External"/><Relationship Id="rId18" Type="http://schemas.openxmlformats.org/officeDocument/2006/relationships/hyperlink" Target="https://podminky.urs.cz/item/CS_URS_2025_01/122251103" TargetMode="External"/><Relationship Id="rId26" Type="http://schemas.openxmlformats.org/officeDocument/2006/relationships/hyperlink" Target="https://podminky.urs.cz/item/CS_URS_2025_01/564871116" TargetMode="External"/><Relationship Id="rId3" Type="http://schemas.openxmlformats.org/officeDocument/2006/relationships/hyperlink" Target="https://podminky.urs.cz/item/CS_URS_2025_01/114203201" TargetMode="External"/><Relationship Id="rId21" Type="http://schemas.openxmlformats.org/officeDocument/2006/relationships/hyperlink" Target="https://podminky.urs.cz/item/CS_URS_2025_01/162351104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s://podminky.urs.cz/item/CS_URS_2025_01/181411141" TargetMode="External"/><Relationship Id="rId12" Type="http://schemas.openxmlformats.org/officeDocument/2006/relationships/hyperlink" Target="https://podminky.urs.cz/item/CS_URS_2025_01/18481352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596211122" TargetMode="External"/><Relationship Id="rId33" Type="http://schemas.openxmlformats.org/officeDocument/2006/relationships/hyperlink" Target="https://podminky.urs.cz/item/CS_URS_2025_01/998223011" TargetMode="External"/><Relationship Id="rId2" Type="http://schemas.openxmlformats.org/officeDocument/2006/relationships/hyperlink" Target="https://podminky.urs.cz/item/CS_URS_2025_01/113106023" TargetMode="External"/><Relationship Id="rId16" Type="http://schemas.openxmlformats.org/officeDocument/2006/relationships/hyperlink" Target="https://podminky.urs.cz/item/CS_URS_2025_01/185851129" TargetMode="External"/><Relationship Id="rId20" Type="http://schemas.openxmlformats.org/officeDocument/2006/relationships/hyperlink" Target="https://podminky.urs.cz/item/CS_URS_2025_01/167111101" TargetMode="External"/><Relationship Id="rId29" Type="http://schemas.openxmlformats.org/officeDocument/2006/relationships/hyperlink" Target="https://podminky.urs.cz/item/CS_URS_2025_01/997221561" TargetMode="External"/><Relationship Id="rId1" Type="http://schemas.openxmlformats.org/officeDocument/2006/relationships/hyperlink" Target="https://podminky.urs.cz/item/CS_URS_2025_01/113106021" TargetMode="External"/><Relationship Id="rId6" Type="http://schemas.openxmlformats.org/officeDocument/2006/relationships/hyperlink" Target="https://podminky.urs.cz/item/CS_URS_2025_01/181351103" TargetMode="External"/><Relationship Id="rId11" Type="http://schemas.openxmlformats.org/officeDocument/2006/relationships/hyperlink" Target="https://podminky.urs.cz/item/CS_URS_2025_01/183403161" TargetMode="External"/><Relationship Id="rId24" Type="http://schemas.openxmlformats.org/officeDocument/2006/relationships/hyperlink" Target="https://podminky.urs.cz/item/CS_URS_2025_01/171201231" TargetMode="External"/><Relationship Id="rId32" Type="http://schemas.openxmlformats.org/officeDocument/2006/relationships/hyperlink" Target="https://podminky.urs.cz/item/CS_URS_2025_01/997221861" TargetMode="External"/><Relationship Id="rId5" Type="http://schemas.openxmlformats.org/officeDocument/2006/relationships/hyperlink" Target="https://podminky.urs.cz/item/CS_URS_2025_01/181111111" TargetMode="External"/><Relationship Id="rId15" Type="http://schemas.openxmlformats.org/officeDocument/2006/relationships/hyperlink" Target="https://podminky.urs.cz/item/CS_URS_2025_01/185851121" TargetMode="External"/><Relationship Id="rId23" Type="http://schemas.openxmlformats.org/officeDocument/2006/relationships/hyperlink" Target="https://podminky.urs.cz/item/CS_URS_2025_01/171201201" TargetMode="External"/><Relationship Id="rId28" Type="http://schemas.openxmlformats.org/officeDocument/2006/relationships/hyperlink" Target="https://podminky.urs.cz/item/CS_URS_2025_01/564871116" TargetMode="External"/><Relationship Id="rId10" Type="http://schemas.openxmlformats.org/officeDocument/2006/relationships/hyperlink" Target="https://podminky.urs.cz/item/CS_URS_2025_01/183403153" TargetMode="External"/><Relationship Id="rId19" Type="http://schemas.openxmlformats.org/officeDocument/2006/relationships/hyperlink" Target="https://podminky.urs.cz/item/CS_URS_2025_01/129001101" TargetMode="External"/><Relationship Id="rId31" Type="http://schemas.openxmlformats.org/officeDocument/2006/relationships/hyperlink" Target="https://podminky.urs.cz/item/CS_URS_2025_01/997221612" TargetMode="External"/><Relationship Id="rId4" Type="http://schemas.openxmlformats.org/officeDocument/2006/relationships/hyperlink" Target="https://podminky.urs.cz/item/CS_URS_2025_01/121112003" TargetMode="External"/><Relationship Id="rId9" Type="http://schemas.openxmlformats.org/officeDocument/2006/relationships/hyperlink" Target="https://podminky.urs.cz/item/CS_URS_2025_01/183403114" TargetMode="External"/><Relationship Id="rId14" Type="http://schemas.openxmlformats.org/officeDocument/2006/relationships/hyperlink" Target="https://podminky.urs.cz/item/CS_URS_2025_01/185804311" TargetMode="External"/><Relationship Id="rId22" Type="http://schemas.openxmlformats.org/officeDocument/2006/relationships/hyperlink" Target="https://podminky.urs.cz/item/CS_URS_2025_01/162751119" TargetMode="External"/><Relationship Id="rId27" Type="http://schemas.openxmlformats.org/officeDocument/2006/relationships/hyperlink" Target="https://podminky.urs.cz/item/CS_URS_2025_01/596211110" TargetMode="External"/><Relationship Id="rId30" Type="http://schemas.openxmlformats.org/officeDocument/2006/relationships/hyperlink" Target="https://podminky.urs.cz/item/CS_URS_2025_01/997221569" TargetMode="External"/><Relationship Id="rId35" Type="http://schemas.openxmlformats.org/officeDocument/2006/relationships/drawing" Target="../drawings/drawing11.xml"/><Relationship Id="rId8" Type="http://schemas.openxmlformats.org/officeDocument/2006/relationships/hyperlink" Target="https://podminky.urs.cz/item/CS_URS_2025_01/1832051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351104" TargetMode="External"/><Relationship Id="rId13" Type="http://schemas.openxmlformats.org/officeDocument/2006/relationships/hyperlink" Target="https://podminky.urs.cz/item/CS_URS_2025_01/564871116" TargetMode="External"/><Relationship Id="rId18" Type="http://schemas.openxmlformats.org/officeDocument/2006/relationships/hyperlink" Target="https://podminky.urs.cz/item/CS_URS_2025_01/997221612" TargetMode="External"/><Relationship Id="rId3" Type="http://schemas.openxmlformats.org/officeDocument/2006/relationships/hyperlink" Target="https://podminky.urs.cz/item/CS_URS_2025_01/114203201" TargetMode="External"/><Relationship Id="rId21" Type="http://schemas.openxmlformats.org/officeDocument/2006/relationships/printerSettings" Target="../printerSettings/printerSettings12.bin"/><Relationship Id="rId7" Type="http://schemas.openxmlformats.org/officeDocument/2006/relationships/hyperlink" Target="https://podminky.urs.cz/item/CS_URS_2025_01/167111101" TargetMode="External"/><Relationship Id="rId12" Type="http://schemas.openxmlformats.org/officeDocument/2006/relationships/hyperlink" Target="https://podminky.urs.cz/item/CS_URS_2025_01/596211122" TargetMode="External"/><Relationship Id="rId17" Type="http://schemas.openxmlformats.org/officeDocument/2006/relationships/hyperlink" Target="https://podminky.urs.cz/item/CS_URS_2025_01/997221569" TargetMode="External"/><Relationship Id="rId2" Type="http://schemas.openxmlformats.org/officeDocument/2006/relationships/hyperlink" Target="https://podminky.urs.cz/item/CS_URS_2025_01/113106023" TargetMode="External"/><Relationship Id="rId16" Type="http://schemas.openxmlformats.org/officeDocument/2006/relationships/hyperlink" Target="https://podminky.urs.cz/item/CS_URS_2025_01/997221561" TargetMode="External"/><Relationship Id="rId20" Type="http://schemas.openxmlformats.org/officeDocument/2006/relationships/hyperlink" Target="https://podminky.urs.cz/item/CS_URS_2025_01/998223011" TargetMode="External"/><Relationship Id="rId1" Type="http://schemas.openxmlformats.org/officeDocument/2006/relationships/hyperlink" Target="https://podminky.urs.cz/item/CS_URS_2025_01/113106021" TargetMode="External"/><Relationship Id="rId6" Type="http://schemas.openxmlformats.org/officeDocument/2006/relationships/hyperlink" Target="https://podminky.urs.cz/item/CS_URS_2025_01/129001101" TargetMode="External"/><Relationship Id="rId11" Type="http://schemas.openxmlformats.org/officeDocument/2006/relationships/hyperlink" Target="https://podminky.urs.cz/item/CS_URS_2025_01/171201231" TargetMode="External"/><Relationship Id="rId5" Type="http://schemas.openxmlformats.org/officeDocument/2006/relationships/hyperlink" Target="https://podminky.urs.cz/item/CS_URS_2025_01/122251103" TargetMode="External"/><Relationship Id="rId15" Type="http://schemas.openxmlformats.org/officeDocument/2006/relationships/hyperlink" Target="https://podminky.urs.cz/item/CS_URS_2025_01/564871116" TargetMode="External"/><Relationship Id="rId10" Type="http://schemas.openxmlformats.org/officeDocument/2006/relationships/hyperlink" Target="https://podminky.urs.cz/item/CS_URS_2025_01/171201201" TargetMode="External"/><Relationship Id="rId19" Type="http://schemas.openxmlformats.org/officeDocument/2006/relationships/hyperlink" Target="https://podminky.urs.cz/item/CS_URS_2025_01/997221861" TargetMode="External"/><Relationship Id="rId4" Type="http://schemas.openxmlformats.org/officeDocument/2006/relationships/hyperlink" Target="https://podminky.urs.cz/item/CS_URS_2025_01/181951112" TargetMode="External"/><Relationship Id="rId9" Type="http://schemas.openxmlformats.org/officeDocument/2006/relationships/hyperlink" Target="https://podminky.urs.cz/item/CS_URS_2025_01/162751119" TargetMode="External"/><Relationship Id="rId14" Type="http://schemas.openxmlformats.org/officeDocument/2006/relationships/hyperlink" Target="https://podminky.urs.cz/item/CS_URS_2025_01/596211110" TargetMode="External"/><Relationship Id="rId2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20182029" TargetMode="External"/><Relationship Id="rId18" Type="http://schemas.openxmlformats.org/officeDocument/2006/relationships/hyperlink" Target="https://podminky.urs.cz/item/CS_URS_2025_01/460131113" TargetMode="External"/><Relationship Id="rId26" Type="http://schemas.openxmlformats.org/officeDocument/2006/relationships/hyperlink" Target="https://podminky.urs.cz/item/CS_URS_2025_01/460631214" TargetMode="External"/><Relationship Id="rId21" Type="http://schemas.openxmlformats.org/officeDocument/2006/relationships/hyperlink" Target="https://podminky.urs.cz/item/CS_URS_2024_02/460281111" TargetMode="External"/><Relationship Id="rId34" Type="http://schemas.openxmlformats.org/officeDocument/2006/relationships/hyperlink" Target="https://podminky.urs.cz/item/CS_URS_2024_02/460841123" TargetMode="External"/><Relationship Id="rId7" Type="http://schemas.openxmlformats.org/officeDocument/2006/relationships/hyperlink" Target="https://podminky.urs.cz/item/CS_URS_2025_01/220111431" TargetMode="External"/><Relationship Id="rId12" Type="http://schemas.openxmlformats.org/officeDocument/2006/relationships/hyperlink" Target="https://podminky.urs.cz/item/CS_URS_2025_01/220182027" TargetMode="External"/><Relationship Id="rId17" Type="http://schemas.openxmlformats.org/officeDocument/2006/relationships/hyperlink" Target="https://podminky.urs.cz/item/CS_URS_2025_01/460010025" TargetMode="External"/><Relationship Id="rId25" Type="http://schemas.openxmlformats.org/officeDocument/2006/relationships/hyperlink" Target="https://podminky.urs.cz/item/CS_URS_2025_01/460431282" TargetMode="External"/><Relationship Id="rId33" Type="http://schemas.openxmlformats.org/officeDocument/2006/relationships/hyperlink" Target="https://podminky.urs.cz/item/CS_URS_2025_01/460841811" TargetMode="External"/><Relationship Id="rId2" Type="http://schemas.openxmlformats.org/officeDocument/2006/relationships/hyperlink" Target="https://podminky.urs.cz/item/CS_URS_2025_01/220061521" TargetMode="External"/><Relationship Id="rId16" Type="http://schemas.openxmlformats.org/officeDocument/2006/relationships/hyperlink" Target="https://podminky.urs.cz/item/CS_URS_2025_01/460010024" TargetMode="External"/><Relationship Id="rId20" Type="http://schemas.openxmlformats.org/officeDocument/2006/relationships/hyperlink" Target="https://podminky.urs.cz/item/CS_URS_2025_01/460161272" TargetMode="External"/><Relationship Id="rId29" Type="http://schemas.openxmlformats.org/officeDocument/2006/relationships/hyperlink" Target="https://podminky.urs.cz/item/CS_URS_2025_01/460641113" TargetMode="External"/><Relationship Id="rId1" Type="http://schemas.openxmlformats.org/officeDocument/2006/relationships/hyperlink" Target="https://podminky.urs.cz/item/CS_URS_2025_01/210950121" TargetMode="External"/><Relationship Id="rId6" Type="http://schemas.openxmlformats.org/officeDocument/2006/relationships/hyperlink" Target="https://podminky.urs.cz/item/CS_URS_2025_01/220111426" TargetMode="External"/><Relationship Id="rId11" Type="http://schemas.openxmlformats.org/officeDocument/2006/relationships/hyperlink" Target="https://podminky.urs.cz/item/CS_URS_2025_01/220182026" TargetMode="External"/><Relationship Id="rId24" Type="http://schemas.openxmlformats.org/officeDocument/2006/relationships/hyperlink" Target="https://podminky.urs.cz/item/CS_URS_2025_01/460431162" TargetMode="External"/><Relationship Id="rId32" Type="http://schemas.openxmlformats.org/officeDocument/2006/relationships/hyperlink" Target="https://podminky.urs.cz/item/CS_URS_2025_01/460661512" TargetMode="External"/><Relationship Id="rId37" Type="http://schemas.openxmlformats.org/officeDocument/2006/relationships/drawing" Target="../drawings/drawing13.xml"/><Relationship Id="rId5" Type="http://schemas.openxmlformats.org/officeDocument/2006/relationships/hyperlink" Target="https://podminky.urs.cz/item/CS_URS_2025_01/220110192" TargetMode="External"/><Relationship Id="rId15" Type="http://schemas.openxmlformats.org/officeDocument/2006/relationships/hyperlink" Target="https://podminky.urs.cz/item/CS_URS_2025_01/220300153" TargetMode="External"/><Relationship Id="rId23" Type="http://schemas.openxmlformats.org/officeDocument/2006/relationships/hyperlink" Target="https://podminky.urs.cz/item/CS_URS_2025_01/460391123" TargetMode="External"/><Relationship Id="rId28" Type="http://schemas.openxmlformats.org/officeDocument/2006/relationships/hyperlink" Target="https://podminky.urs.cz/item/CS_URS_2025_01/460632213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podminky.urs.cz/item/CS_URS_2025_01/220182025" TargetMode="External"/><Relationship Id="rId19" Type="http://schemas.openxmlformats.org/officeDocument/2006/relationships/hyperlink" Target="https://podminky.urs.cz/item/CS_URS_2025_01/460161152" TargetMode="External"/><Relationship Id="rId31" Type="http://schemas.openxmlformats.org/officeDocument/2006/relationships/hyperlink" Target="https://podminky.urs.cz/item/CS_URS_2025_01/460641412" TargetMode="External"/><Relationship Id="rId4" Type="http://schemas.openxmlformats.org/officeDocument/2006/relationships/hyperlink" Target="https://podminky.urs.cz/item/CS_URS_2025_01/220081004" TargetMode="External"/><Relationship Id="rId9" Type="http://schemas.openxmlformats.org/officeDocument/2006/relationships/hyperlink" Target="https://podminky.urs.cz/item/CS_URS_2025_01/220182023" TargetMode="External"/><Relationship Id="rId14" Type="http://schemas.openxmlformats.org/officeDocument/2006/relationships/hyperlink" Target="https://podminky.urs.cz/item/CS_URS_2025_01/220182037" TargetMode="External"/><Relationship Id="rId22" Type="http://schemas.openxmlformats.org/officeDocument/2006/relationships/hyperlink" Target="https://podminky.urs.cz/item/CS_URS_2024_02/460281121" TargetMode="External"/><Relationship Id="rId27" Type="http://schemas.openxmlformats.org/officeDocument/2006/relationships/hyperlink" Target="https://podminky.urs.cz/item/CS_URS_2025_01/460632113" TargetMode="External"/><Relationship Id="rId30" Type="http://schemas.openxmlformats.org/officeDocument/2006/relationships/hyperlink" Target="https://podminky.urs.cz/item/CS_URS_2025_01/460641411" TargetMode="External"/><Relationship Id="rId35" Type="http://schemas.openxmlformats.org/officeDocument/2006/relationships/hyperlink" Target="https://podminky.urs.cz/item/CS_URS_2025_01/460841151" TargetMode="External"/><Relationship Id="rId8" Type="http://schemas.openxmlformats.org/officeDocument/2006/relationships/hyperlink" Target="https://podminky.urs.cz/item/CS_URS_2025_01/220182022" TargetMode="External"/><Relationship Id="rId3" Type="http://schemas.openxmlformats.org/officeDocument/2006/relationships/hyperlink" Target="https://podminky.urs.cz/item/CS_URS_2025_01/220110346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https://podminky.urs.cz/item/CS_URS_2025_01/220182023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s://podminky.urs.cz/item/CS_URS_2025_01/220182022" TargetMode="External"/><Relationship Id="rId1" Type="http://schemas.openxmlformats.org/officeDocument/2006/relationships/hyperlink" Target="https://podminky.urs.cz/item/CS_URS_2025_01/220110346" TargetMode="External"/><Relationship Id="rId6" Type="http://schemas.openxmlformats.org/officeDocument/2006/relationships/hyperlink" Target="https://podminky.urs.cz/item/CS_URS_2025_01/220182027" TargetMode="External"/><Relationship Id="rId5" Type="http://schemas.openxmlformats.org/officeDocument/2006/relationships/hyperlink" Target="https://podminky.urs.cz/item/CS_URS_2025_01/220182026" TargetMode="External"/><Relationship Id="rId4" Type="http://schemas.openxmlformats.org/officeDocument/2006/relationships/hyperlink" Target="https://podminky.urs.cz/item/CS_URS_2025_01/220182025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20182027" TargetMode="External"/><Relationship Id="rId13" Type="http://schemas.openxmlformats.org/officeDocument/2006/relationships/hyperlink" Target="https://podminky.urs.cz/item/CS_URS_2025_01/220490845-R" TargetMode="External"/><Relationship Id="rId18" Type="http://schemas.openxmlformats.org/officeDocument/2006/relationships/hyperlink" Target="https://podminky.urs.cz/item/CS_URS_2025_01/220731012" TargetMode="External"/><Relationship Id="rId3" Type="http://schemas.openxmlformats.org/officeDocument/2006/relationships/hyperlink" Target="https://podminky.urs.cz/item/CS_URS_2025_01/210813011" TargetMode="External"/><Relationship Id="rId21" Type="http://schemas.openxmlformats.org/officeDocument/2006/relationships/hyperlink" Target="https://podminky.urs.cz/item/CS_URS_2025_01/220731041" TargetMode="External"/><Relationship Id="rId7" Type="http://schemas.openxmlformats.org/officeDocument/2006/relationships/hyperlink" Target="https://podminky.urs.cz/item/CS_URS_2025_01/220182025" TargetMode="External"/><Relationship Id="rId12" Type="http://schemas.openxmlformats.org/officeDocument/2006/relationships/hyperlink" Target="https://podminky.urs.cz/item/CS_URS_2025_01/220300151" TargetMode="External"/><Relationship Id="rId17" Type="http://schemas.openxmlformats.org/officeDocument/2006/relationships/hyperlink" Target="https://podminky.urs.cz/item/CS_URS_2025_01/220450021" TargetMode="External"/><Relationship Id="rId25" Type="http://schemas.openxmlformats.org/officeDocument/2006/relationships/drawing" Target="../drawings/drawing15.xml"/><Relationship Id="rId2" Type="http://schemas.openxmlformats.org/officeDocument/2006/relationships/hyperlink" Target="https://podminky.urs.cz/item/CS_URS_2025_01/742330031" TargetMode="External"/><Relationship Id="rId16" Type="http://schemas.openxmlformats.org/officeDocument/2006/relationships/hyperlink" Target="https://podminky.urs.cz/item/CS_URS_2025_01/220450003" TargetMode="External"/><Relationship Id="rId20" Type="http://schemas.openxmlformats.org/officeDocument/2006/relationships/hyperlink" Target="https://podminky.urs.cz/item/CS_URS_2025_01/220731042" TargetMode="External"/><Relationship Id="rId1" Type="http://schemas.openxmlformats.org/officeDocument/2006/relationships/hyperlink" Target="https://podminky.urs.cz/item/CS_URS_2025_01/742124014" TargetMode="External"/><Relationship Id="rId6" Type="http://schemas.openxmlformats.org/officeDocument/2006/relationships/hyperlink" Target="https://podminky.urs.cz/item/CS_URS_2025_01/220182023" TargetMode="External"/><Relationship Id="rId11" Type="http://schemas.openxmlformats.org/officeDocument/2006/relationships/hyperlink" Target="https://podminky.urs.cz/item/CS_URS_2025_01/220300602" TargetMode="External"/><Relationship Id="rId24" Type="http://schemas.openxmlformats.org/officeDocument/2006/relationships/printerSettings" Target="../printerSettings/printerSettings15.bin"/><Relationship Id="rId5" Type="http://schemas.openxmlformats.org/officeDocument/2006/relationships/hyperlink" Target="https://podminky.urs.cz/item/CS_URS_2025_01/220182022" TargetMode="External"/><Relationship Id="rId15" Type="http://schemas.openxmlformats.org/officeDocument/2006/relationships/hyperlink" Target="https://podminky.urs.cz/item/CS_URS_2025_01/220182302" TargetMode="External"/><Relationship Id="rId23" Type="http://schemas.openxmlformats.org/officeDocument/2006/relationships/hyperlink" Target="https://podminky.urs.cz/item/CS_URS_2025_01/HZS3222" TargetMode="External"/><Relationship Id="rId10" Type="http://schemas.openxmlformats.org/officeDocument/2006/relationships/hyperlink" Target="https://podminky.urs.cz/item/CS_URS_2025_01/220182074" TargetMode="External"/><Relationship Id="rId19" Type="http://schemas.openxmlformats.org/officeDocument/2006/relationships/hyperlink" Target="https://podminky.urs.cz/item/CS_URS_2025_01/220731022" TargetMode="External"/><Relationship Id="rId4" Type="http://schemas.openxmlformats.org/officeDocument/2006/relationships/hyperlink" Target="https://podminky.urs.cz/item/CS_URS_2025_01/220182021" TargetMode="External"/><Relationship Id="rId9" Type="http://schemas.openxmlformats.org/officeDocument/2006/relationships/hyperlink" Target="https://podminky.urs.cz/item/CS_URS_2025_01/220182034" TargetMode="External"/><Relationship Id="rId14" Type="http://schemas.openxmlformats.org/officeDocument/2006/relationships/hyperlink" Target="https://podminky.urs.cz/item/CS_URS_2025_01/220182502" TargetMode="External"/><Relationship Id="rId22" Type="http://schemas.openxmlformats.org/officeDocument/2006/relationships/hyperlink" Target="https://podminky.urs.cz/item/CS_URS_2025_01/22073105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20182421" TargetMode="External"/><Relationship Id="rId13" Type="http://schemas.openxmlformats.org/officeDocument/2006/relationships/hyperlink" Target="https://podminky.urs.cz/item/CS_URS_2025_01/220450002" TargetMode="External"/><Relationship Id="rId3" Type="http://schemas.openxmlformats.org/officeDocument/2006/relationships/hyperlink" Target="https://podminky.urs.cz/item/CS_URS_2025_01/220182026" TargetMode="External"/><Relationship Id="rId7" Type="http://schemas.openxmlformats.org/officeDocument/2006/relationships/hyperlink" Target="https://podminky.urs.cz/item/CS_URS_2025_01/220182308" TargetMode="External"/><Relationship Id="rId12" Type="http://schemas.openxmlformats.org/officeDocument/2006/relationships/hyperlink" Target="https://podminky.urs.cz/item/CS_URS_2025_01/220182528" TargetMode="External"/><Relationship Id="rId2" Type="http://schemas.openxmlformats.org/officeDocument/2006/relationships/hyperlink" Target="https://podminky.urs.cz/item/CS_URS_2025_01/742124013" TargetMode="External"/><Relationship Id="rId16" Type="http://schemas.openxmlformats.org/officeDocument/2006/relationships/drawing" Target="../drawings/drawing16.xml"/><Relationship Id="rId1" Type="http://schemas.openxmlformats.org/officeDocument/2006/relationships/hyperlink" Target="https://podminky.urs.cz/item/CS_URS_2025_01/742330031" TargetMode="External"/><Relationship Id="rId6" Type="http://schemas.openxmlformats.org/officeDocument/2006/relationships/hyperlink" Target="https://podminky.urs.cz/item/CS_URS_2025_01/220182108" TargetMode="External"/><Relationship Id="rId11" Type="http://schemas.openxmlformats.org/officeDocument/2006/relationships/hyperlink" Target="https://podminky.urs.cz/item/CS_URS_2025_01/220182208" TargetMode="External"/><Relationship Id="rId5" Type="http://schemas.openxmlformats.org/officeDocument/2006/relationships/hyperlink" Target="https://podminky.urs.cz/item/CS_URS_2025_01/220182074" TargetMode="External"/><Relationship Id="rId15" Type="http://schemas.openxmlformats.org/officeDocument/2006/relationships/printerSettings" Target="../printerSettings/printerSettings16.bin"/><Relationship Id="rId10" Type="http://schemas.openxmlformats.org/officeDocument/2006/relationships/hyperlink" Target="https://podminky.urs.cz/item/CS_URS_2025_01/220182025" TargetMode="External"/><Relationship Id="rId4" Type="http://schemas.openxmlformats.org/officeDocument/2006/relationships/hyperlink" Target="https://podminky.urs.cz/item/CS_URS_2025_01/220182027" TargetMode="External"/><Relationship Id="rId9" Type="http://schemas.openxmlformats.org/officeDocument/2006/relationships/hyperlink" Target="https://podminky.urs.cz/item/CS_URS_2025_01/220182034" TargetMode="External"/><Relationship Id="rId14" Type="http://schemas.openxmlformats.org/officeDocument/2006/relationships/hyperlink" Target="https://podminky.urs.cz/item/CS_URS_2024_02/220182410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1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20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0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20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20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35</v>
      </c>
      <c r="AR11" s="20"/>
      <c r="BE11" s="220"/>
      <c r="BS11" s="17" t="s">
        <v>6</v>
      </c>
    </row>
    <row r="12" spans="1:74" ht="6.95" customHeight="1">
      <c r="B12" s="20"/>
      <c r="AR12" s="20"/>
      <c r="BE12" s="220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20"/>
      <c r="BS13" s="17" t="s">
        <v>6</v>
      </c>
    </row>
    <row r="14" spans="1:74" ht="12.75">
      <c r="B14" s="20"/>
      <c r="E14" s="225" t="s">
        <v>37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34</v>
      </c>
      <c r="AN14" s="30" t="s">
        <v>37</v>
      </c>
      <c r="AR14" s="20"/>
      <c r="BE14" s="220"/>
      <c r="BS14" s="17" t="s">
        <v>6</v>
      </c>
    </row>
    <row r="15" spans="1:74" ht="6.95" customHeight="1">
      <c r="B15" s="20"/>
      <c r="AR15" s="20"/>
      <c r="BE15" s="220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20"/>
      <c r="BS16" s="17" t="s">
        <v>4</v>
      </c>
    </row>
    <row r="17" spans="2:71" ht="18.399999999999999" customHeight="1">
      <c r="B17" s="20"/>
      <c r="E17" s="25" t="s">
        <v>40</v>
      </c>
      <c r="AK17" s="27" t="s">
        <v>34</v>
      </c>
      <c r="AN17" s="25" t="s">
        <v>41</v>
      </c>
      <c r="AR17" s="20"/>
      <c r="BE17" s="220"/>
      <c r="BS17" s="17" t="s">
        <v>42</v>
      </c>
    </row>
    <row r="18" spans="2:71" ht="6.95" customHeight="1">
      <c r="B18" s="20"/>
      <c r="AR18" s="20"/>
      <c r="BE18" s="220"/>
      <c r="BS18" s="17" t="s">
        <v>6</v>
      </c>
    </row>
    <row r="19" spans="2:71" ht="12" customHeight="1">
      <c r="B19" s="20"/>
      <c r="D19" s="27" t="s">
        <v>43</v>
      </c>
      <c r="AK19" s="27" t="s">
        <v>31</v>
      </c>
      <c r="AN19" s="25" t="s">
        <v>44</v>
      </c>
      <c r="AR19" s="20"/>
      <c r="BE19" s="220"/>
      <c r="BS19" s="17" t="s">
        <v>6</v>
      </c>
    </row>
    <row r="20" spans="2:71" ht="18.399999999999999" customHeight="1">
      <c r="B20" s="20"/>
      <c r="E20" s="25" t="s">
        <v>45</v>
      </c>
      <c r="AK20" s="27" t="s">
        <v>34</v>
      </c>
      <c r="AN20" s="25" t="s">
        <v>44</v>
      </c>
      <c r="AR20" s="20"/>
      <c r="BE20" s="220"/>
      <c r="BS20" s="17" t="s">
        <v>4</v>
      </c>
    </row>
    <row r="21" spans="2:71" ht="6.95" customHeight="1">
      <c r="B21" s="20"/>
      <c r="AR21" s="20"/>
      <c r="BE21" s="220"/>
    </row>
    <row r="22" spans="2:71" ht="12" customHeight="1">
      <c r="B22" s="20"/>
      <c r="D22" s="27" t="s">
        <v>46</v>
      </c>
      <c r="AR22" s="20"/>
      <c r="BE22" s="220"/>
    </row>
    <row r="23" spans="2:71" ht="47.25" customHeight="1">
      <c r="B23" s="20"/>
      <c r="E23" s="227" t="s">
        <v>47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0"/>
    </row>
    <row r="24" spans="2:71" ht="6.95" customHeight="1">
      <c r="B24" s="20"/>
      <c r="AR24" s="20"/>
      <c r="BE24" s="220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20"/>
    </row>
    <row r="26" spans="2:71" s="1" customFormat="1" ht="25.9" customHeight="1">
      <c r="B26" s="33"/>
      <c r="D26" s="34" t="s">
        <v>48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ROUND(AG54,2)</f>
        <v>0</v>
      </c>
      <c r="AL26" s="229"/>
      <c r="AM26" s="229"/>
      <c r="AN26" s="229"/>
      <c r="AO26" s="229"/>
      <c r="AR26" s="33"/>
      <c r="BE26" s="220"/>
    </row>
    <row r="27" spans="2:71" s="1" customFormat="1" ht="6.95" customHeight="1">
      <c r="B27" s="33"/>
      <c r="AR27" s="33"/>
      <c r="BE27" s="220"/>
    </row>
    <row r="28" spans="2:71" s="1" customFormat="1" ht="12.75">
      <c r="B28" s="33"/>
      <c r="L28" s="230" t="s">
        <v>49</v>
      </c>
      <c r="M28" s="230"/>
      <c r="N28" s="230"/>
      <c r="O28" s="230"/>
      <c r="P28" s="230"/>
      <c r="W28" s="230" t="s">
        <v>50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51</v>
      </c>
      <c r="AL28" s="230"/>
      <c r="AM28" s="230"/>
      <c r="AN28" s="230"/>
      <c r="AO28" s="230"/>
      <c r="AR28" s="33"/>
      <c r="BE28" s="220"/>
    </row>
    <row r="29" spans="2:71" s="2" customFormat="1" ht="14.45" customHeight="1">
      <c r="B29" s="37"/>
      <c r="D29" s="27" t="s">
        <v>52</v>
      </c>
      <c r="F29" s="27" t="s">
        <v>53</v>
      </c>
      <c r="L29" s="233">
        <v>0.21</v>
      </c>
      <c r="M29" s="232"/>
      <c r="N29" s="232"/>
      <c r="O29" s="232"/>
      <c r="P29" s="232"/>
      <c r="W29" s="231">
        <f>ROUND(AZ54,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ROUND(AV54, 2)</f>
        <v>0</v>
      </c>
      <c r="AL29" s="232"/>
      <c r="AM29" s="232"/>
      <c r="AN29" s="232"/>
      <c r="AO29" s="232"/>
      <c r="AR29" s="37"/>
      <c r="BE29" s="221"/>
    </row>
    <row r="30" spans="2:71" s="2" customFormat="1" ht="14.45" customHeight="1">
      <c r="B30" s="37"/>
      <c r="F30" s="27" t="s">
        <v>54</v>
      </c>
      <c r="L30" s="233">
        <v>0.12</v>
      </c>
      <c r="M30" s="232"/>
      <c r="N30" s="232"/>
      <c r="O30" s="232"/>
      <c r="P30" s="232"/>
      <c r="W30" s="231">
        <f>ROUND(BA54,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ROUND(AW54, 2)</f>
        <v>0</v>
      </c>
      <c r="AL30" s="232"/>
      <c r="AM30" s="232"/>
      <c r="AN30" s="232"/>
      <c r="AO30" s="232"/>
      <c r="AR30" s="37"/>
      <c r="BE30" s="221"/>
    </row>
    <row r="31" spans="2:71" s="2" customFormat="1" ht="14.45" hidden="1" customHeight="1">
      <c r="B31" s="37"/>
      <c r="F31" s="27" t="s">
        <v>55</v>
      </c>
      <c r="L31" s="233">
        <v>0.21</v>
      </c>
      <c r="M31" s="232"/>
      <c r="N31" s="232"/>
      <c r="O31" s="232"/>
      <c r="P31" s="232"/>
      <c r="W31" s="231">
        <f>ROUND(BB54,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21"/>
    </row>
    <row r="32" spans="2:71" s="2" customFormat="1" ht="14.45" hidden="1" customHeight="1">
      <c r="B32" s="37"/>
      <c r="F32" s="27" t="s">
        <v>56</v>
      </c>
      <c r="L32" s="233">
        <v>0.12</v>
      </c>
      <c r="M32" s="232"/>
      <c r="N32" s="232"/>
      <c r="O32" s="232"/>
      <c r="P32" s="232"/>
      <c r="W32" s="231">
        <f>ROUND(BC54,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21"/>
    </row>
    <row r="33" spans="2:44" s="2" customFormat="1" ht="14.45" hidden="1" customHeight="1">
      <c r="B33" s="37"/>
      <c r="F33" s="27" t="s">
        <v>57</v>
      </c>
      <c r="L33" s="233">
        <v>0</v>
      </c>
      <c r="M33" s="232"/>
      <c r="N33" s="232"/>
      <c r="O33" s="232"/>
      <c r="P33" s="232"/>
      <c r="W33" s="231">
        <f>ROUND(BD54,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59</v>
      </c>
      <c r="U35" s="40"/>
      <c r="V35" s="40"/>
      <c r="W35" s="40"/>
      <c r="X35" s="237" t="s">
        <v>60</v>
      </c>
      <c r="Y35" s="235"/>
      <c r="Z35" s="235"/>
      <c r="AA35" s="235"/>
      <c r="AB35" s="235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5"/>
      <c r="AM35" s="235"/>
      <c r="AN35" s="235"/>
      <c r="AO35" s="236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61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Olomouc</v>
      </c>
      <c r="AR44" s="46"/>
    </row>
    <row r="45" spans="2:44" s="4" customFormat="1" ht="36.950000000000003" customHeight="1">
      <c r="B45" s="47"/>
      <c r="C45" s="48" t="s">
        <v>16</v>
      </c>
      <c r="L45" s="197" t="str">
        <f>K6</f>
        <v>Nám. Národních hrdinů – Havlíčkova – koordinovaný tah SSZ (2025)</v>
      </c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Olomouc, třída Svobody</v>
      </c>
      <c r="AI47" s="27" t="s">
        <v>24</v>
      </c>
      <c r="AM47" s="199" t="str">
        <f>IF(AN8= "","",AN8)</f>
        <v>15. 1. 2025</v>
      </c>
      <c r="AN47" s="199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7" t="s">
        <v>30</v>
      </c>
      <c r="L49" s="3" t="str">
        <f>IF(E11= "","",E11)</f>
        <v>Statutární město Olomouc</v>
      </c>
      <c r="AI49" s="27" t="s">
        <v>38</v>
      </c>
      <c r="AM49" s="200" t="str">
        <f>IF(E17="","",E17)</f>
        <v>PK SSZ Obrdlík, s.r.o.</v>
      </c>
      <c r="AN49" s="201"/>
      <c r="AO49" s="201"/>
      <c r="AP49" s="201"/>
      <c r="AR49" s="33"/>
      <c r="AS49" s="207" t="s">
        <v>62</v>
      </c>
      <c r="AT49" s="20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36</v>
      </c>
      <c r="L50" s="3" t="str">
        <f>IF(E14= "Vyplň údaj","",E14)</f>
        <v/>
      </c>
      <c r="AI50" s="27" t="s">
        <v>43</v>
      </c>
      <c r="AM50" s="200" t="str">
        <f>IF(E20="","",E20)</f>
        <v>Ing. Luděk Obrdlík</v>
      </c>
      <c r="AN50" s="201"/>
      <c r="AO50" s="201"/>
      <c r="AP50" s="201"/>
      <c r="AR50" s="33"/>
      <c r="AS50" s="209"/>
      <c r="AT50" s="210"/>
      <c r="BD50" s="54"/>
    </row>
    <row r="51" spans="1:91" s="1" customFormat="1" ht="10.9" customHeight="1">
      <c r="B51" s="33"/>
      <c r="AR51" s="33"/>
      <c r="AS51" s="209"/>
      <c r="AT51" s="210"/>
      <c r="BD51" s="54"/>
    </row>
    <row r="52" spans="1:91" s="1" customFormat="1" ht="29.25" customHeight="1">
      <c r="B52" s="33"/>
      <c r="C52" s="204" t="s">
        <v>63</v>
      </c>
      <c r="D52" s="203"/>
      <c r="E52" s="203"/>
      <c r="F52" s="203"/>
      <c r="G52" s="203"/>
      <c r="H52" s="55"/>
      <c r="I52" s="202" t="s">
        <v>64</v>
      </c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11" t="s">
        <v>65</v>
      </c>
      <c r="AH52" s="203"/>
      <c r="AI52" s="203"/>
      <c r="AJ52" s="203"/>
      <c r="AK52" s="203"/>
      <c r="AL52" s="203"/>
      <c r="AM52" s="203"/>
      <c r="AN52" s="202" t="s">
        <v>66</v>
      </c>
      <c r="AO52" s="203"/>
      <c r="AP52" s="203"/>
      <c r="AQ52" s="56" t="s">
        <v>67</v>
      </c>
      <c r="AR52" s="33"/>
      <c r="AS52" s="57" t="s">
        <v>68</v>
      </c>
      <c r="AT52" s="58" t="s">
        <v>69</v>
      </c>
      <c r="AU52" s="58" t="s">
        <v>70</v>
      </c>
      <c r="AV52" s="58" t="s">
        <v>71</v>
      </c>
      <c r="AW52" s="58" t="s">
        <v>72</v>
      </c>
      <c r="AX52" s="58" t="s">
        <v>73</v>
      </c>
      <c r="AY52" s="58" t="s">
        <v>74</v>
      </c>
      <c r="AZ52" s="58" t="s">
        <v>75</v>
      </c>
      <c r="BA52" s="58" t="s">
        <v>76</v>
      </c>
      <c r="BB52" s="58" t="s">
        <v>77</v>
      </c>
      <c r="BC52" s="58" t="s">
        <v>78</v>
      </c>
      <c r="BD52" s="59" t="s">
        <v>79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80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17">
        <f>ROUND(AG55+AG56+AG61+AG66+AG71+AG74+AG75,2)</f>
        <v>0</v>
      </c>
      <c r="AH54" s="217"/>
      <c r="AI54" s="217"/>
      <c r="AJ54" s="217"/>
      <c r="AK54" s="217"/>
      <c r="AL54" s="217"/>
      <c r="AM54" s="217"/>
      <c r="AN54" s="218">
        <f t="shared" ref="AN54:AN77" si="0">SUM(AG54,AT54)</f>
        <v>0</v>
      </c>
      <c r="AO54" s="218"/>
      <c r="AP54" s="218"/>
      <c r="AQ54" s="65" t="s">
        <v>44</v>
      </c>
      <c r="AR54" s="61"/>
      <c r="AS54" s="66">
        <f>ROUND(AS55+AS56+AS61+AS66+AS71+AS74+AS75,2)</f>
        <v>0</v>
      </c>
      <c r="AT54" s="67">
        <f t="shared" ref="AT54:AT77" si="1">ROUND(SUM(AV54:AW54),2)</f>
        <v>0</v>
      </c>
      <c r="AU54" s="68">
        <f>ROUND(AU55+AU56+AU61+AU66+AU71+AU74+AU75,5)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ROUND(AZ55+AZ56+AZ61+AZ66+AZ71+AZ74+AZ75,2)</f>
        <v>0</v>
      </c>
      <c r="BA54" s="67">
        <f>ROUND(BA55+BA56+BA61+BA66+BA71+BA74+BA75,2)</f>
        <v>0</v>
      </c>
      <c r="BB54" s="67">
        <f>ROUND(BB55+BB56+BB61+BB66+BB71+BB74+BB75,2)</f>
        <v>0</v>
      </c>
      <c r="BC54" s="67">
        <f>ROUND(BC55+BC56+BC61+BC66+BC71+BC74+BC75,2)</f>
        <v>0</v>
      </c>
      <c r="BD54" s="69">
        <f>ROUND(BD55+BD56+BD61+BD66+BD71+BD74+BD75,2)</f>
        <v>0</v>
      </c>
      <c r="BS54" s="70" t="s">
        <v>81</v>
      </c>
      <c r="BT54" s="70" t="s">
        <v>82</v>
      </c>
      <c r="BU54" s="71" t="s">
        <v>83</v>
      </c>
      <c r="BV54" s="70" t="s">
        <v>84</v>
      </c>
      <c r="BW54" s="70" t="s">
        <v>5</v>
      </c>
      <c r="BX54" s="70" t="s">
        <v>85</v>
      </c>
      <c r="CL54" s="70" t="s">
        <v>19</v>
      </c>
    </row>
    <row r="55" spans="1:91" s="6" customFormat="1" ht="16.5" customHeight="1">
      <c r="A55" s="72" t="s">
        <v>86</v>
      </c>
      <c r="B55" s="73"/>
      <c r="C55" s="74"/>
      <c r="D55" s="205" t="s">
        <v>87</v>
      </c>
      <c r="E55" s="205"/>
      <c r="F55" s="205"/>
      <c r="G55" s="205"/>
      <c r="H55" s="205"/>
      <c r="I55" s="75"/>
      <c r="J55" s="205" t="s">
        <v>88</v>
      </c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12">
        <f>'SO101 - Místní komunikace'!J30</f>
        <v>0</v>
      </c>
      <c r="AH55" s="213"/>
      <c r="AI55" s="213"/>
      <c r="AJ55" s="213"/>
      <c r="AK55" s="213"/>
      <c r="AL55" s="213"/>
      <c r="AM55" s="213"/>
      <c r="AN55" s="212">
        <f t="shared" si="0"/>
        <v>0</v>
      </c>
      <c r="AO55" s="213"/>
      <c r="AP55" s="213"/>
      <c r="AQ55" s="76" t="s">
        <v>89</v>
      </c>
      <c r="AR55" s="73"/>
      <c r="AS55" s="77">
        <v>0</v>
      </c>
      <c r="AT55" s="78">
        <f t="shared" si="1"/>
        <v>0</v>
      </c>
      <c r="AU55" s="79">
        <f>'SO101 - Místní komunikace'!P89</f>
        <v>0</v>
      </c>
      <c r="AV55" s="78">
        <f>'SO101 - Místní komunikace'!J33</f>
        <v>0</v>
      </c>
      <c r="AW55" s="78">
        <f>'SO101 - Místní komunikace'!J34</f>
        <v>0</v>
      </c>
      <c r="AX55" s="78">
        <f>'SO101 - Místní komunikace'!J35</f>
        <v>0</v>
      </c>
      <c r="AY55" s="78">
        <f>'SO101 - Místní komunikace'!J36</f>
        <v>0</v>
      </c>
      <c r="AZ55" s="78">
        <f>'SO101 - Místní komunikace'!F33</f>
        <v>0</v>
      </c>
      <c r="BA55" s="78">
        <f>'SO101 - Místní komunikace'!F34</f>
        <v>0</v>
      </c>
      <c r="BB55" s="78">
        <f>'SO101 - Místní komunikace'!F35</f>
        <v>0</v>
      </c>
      <c r="BC55" s="78">
        <f>'SO101 - Místní komunikace'!F36</f>
        <v>0</v>
      </c>
      <c r="BD55" s="80">
        <f>'SO101 - Místní komunikace'!F37</f>
        <v>0</v>
      </c>
      <c r="BT55" s="81" t="s">
        <v>90</v>
      </c>
      <c r="BV55" s="81" t="s">
        <v>84</v>
      </c>
      <c r="BW55" s="81" t="s">
        <v>91</v>
      </c>
      <c r="BX55" s="81" t="s">
        <v>5</v>
      </c>
      <c r="CL55" s="81" t="s">
        <v>92</v>
      </c>
      <c r="CM55" s="81" t="s">
        <v>93</v>
      </c>
    </row>
    <row r="56" spans="1:91" s="6" customFormat="1" ht="16.5" customHeight="1">
      <c r="B56" s="73"/>
      <c r="C56" s="74"/>
      <c r="D56" s="205" t="s">
        <v>94</v>
      </c>
      <c r="E56" s="205"/>
      <c r="F56" s="205"/>
      <c r="G56" s="205"/>
      <c r="H56" s="205"/>
      <c r="I56" s="75"/>
      <c r="J56" s="205" t="s">
        <v>95</v>
      </c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14">
        <f>ROUND(SUM(AG57:AG60),2)</f>
        <v>0</v>
      </c>
      <c r="AH56" s="213"/>
      <c r="AI56" s="213"/>
      <c r="AJ56" s="213"/>
      <c r="AK56" s="213"/>
      <c r="AL56" s="213"/>
      <c r="AM56" s="213"/>
      <c r="AN56" s="212">
        <f t="shared" si="0"/>
        <v>0</v>
      </c>
      <c r="AO56" s="213"/>
      <c r="AP56" s="213"/>
      <c r="AQ56" s="76" t="s">
        <v>96</v>
      </c>
      <c r="AR56" s="73"/>
      <c r="AS56" s="77">
        <f>ROUND(SUM(AS57:AS60),2)</f>
        <v>0</v>
      </c>
      <c r="AT56" s="78">
        <f t="shared" si="1"/>
        <v>0</v>
      </c>
      <c r="AU56" s="79">
        <f>ROUND(SUM(AU57:AU60),5)</f>
        <v>0</v>
      </c>
      <c r="AV56" s="78">
        <f>ROUND(AZ56*L29,2)</f>
        <v>0</v>
      </c>
      <c r="AW56" s="78">
        <f>ROUND(BA56*L30,2)</f>
        <v>0</v>
      </c>
      <c r="AX56" s="78">
        <f>ROUND(BB56*L29,2)</f>
        <v>0</v>
      </c>
      <c r="AY56" s="78">
        <f>ROUND(BC56*L30,2)</f>
        <v>0</v>
      </c>
      <c r="AZ56" s="78">
        <f>ROUND(SUM(AZ57:AZ60),2)</f>
        <v>0</v>
      </c>
      <c r="BA56" s="78">
        <f>ROUND(SUM(BA57:BA60),2)</f>
        <v>0</v>
      </c>
      <c r="BB56" s="78">
        <f>ROUND(SUM(BB57:BB60),2)</f>
        <v>0</v>
      </c>
      <c r="BC56" s="78">
        <f>ROUND(SUM(BC57:BC60),2)</f>
        <v>0</v>
      </c>
      <c r="BD56" s="80">
        <f>ROUND(SUM(BD57:BD60),2)</f>
        <v>0</v>
      </c>
      <c r="BS56" s="81" t="s">
        <v>81</v>
      </c>
      <c r="BT56" s="81" t="s">
        <v>90</v>
      </c>
      <c r="BU56" s="81" t="s">
        <v>83</v>
      </c>
      <c r="BV56" s="81" t="s">
        <v>84</v>
      </c>
      <c r="BW56" s="81" t="s">
        <v>97</v>
      </c>
      <c r="BX56" s="81" t="s">
        <v>5</v>
      </c>
      <c r="CL56" s="81" t="s">
        <v>19</v>
      </c>
      <c r="CM56" s="81" t="s">
        <v>93</v>
      </c>
    </row>
    <row r="57" spans="1:91" s="3" customFormat="1" ht="23.25" customHeight="1">
      <c r="A57" s="72" t="s">
        <v>86</v>
      </c>
      <c r="B57" s="46"/>
      <c r="C57" s="9"/>
      <c r="D57" s="9"/>
      <c r="E57" s="206" t="s">
        <v>98</v>
      </c>
      <c r="F57" s="206"/>
      <c r="G57" s="206"/>
      <c r="H57" s="206"/>
      <c r="I57" s="206"/>
      <c r="J57" s="9"/>
      <c r="K57" s="206" t="s">
        <v>99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15">
        <f>'PS451.1 - Soupis stavební...'!J32</f>
        <v>0</v>
      </c>
      <c r="AH57" s="216"/>
      <c r="AI57" s="216"/>
      <c r="AJ57" s="216"/>
      <c r="AK57" s="216"/>
      <c r="AL57" s="216"/>
      <c r="AM57" s="216"/>
      <c r="AN57" s="215">
        <f t="shared" si="0"/>
        <v>0</v>
      </c>
      <c r="AO57" s="216"/>
      <c r="AP57" s="216"/>
      <c r="AQ57" s="82" t="s">
        <v>100</v>
      </c>
      <c r="AR57" s="46"/>
      <c r="AS57" s="83">
        <v>0</v>
      </c>
      <c r="AT57" s="84">
        <f t="shared" si="1"/>
        <v>0</v>
      </c>
      <c r="AU57" s="85">
        <f>'PS451.1 - Soupis stavební...'!P91</f>
        <v>0</v>
      </c>
      <c r="AV57" s="84">
        <f>'PS451.1 - Soupis stavební...'!J35</f>
        <v>0</v>
      </c>
      <c r="AW57" s="84">
        <f>'PS451.1 - Soupis stavební...'!J36</f>
        <v>0</v>
      </c>
      <c r="AX57" s="84">
        <f>'PS451.1 - Soupis stavební...'!J37</f>
        <v>0</v>
      </c>
      <c r="AY57" s="84">
        <f>'PS451.1 - Soupis stavební...'!J38</f>
        <v>0</v>
      </c>
      <c r="AZ57" s="84">
        <f>'PS451.1 - Soupis stavební...'!F35</f>
        <v>0</v>
      </c>
      <c r="BA57" s="84">
        <f>'PS451.1 - Soupis stavební...'!F36</f>
        <v>0</v>
      </c>
      <c r="BB57" s="84">
        <f>'PS451.1 - Soupis stavební...'!F37</f>
        <v>0</v>
      </c>
      <c r="BC57" s="84">
        <f>'PS451.1 - Soupis stavební...'!F38</f>
        <v>0</v>
      </c>
      <c r="BD57" s="86">
        <f>'PS451.1 - Soupis stavební...'!F39</f>
        <v>0</v>
      </c>
      <c r="BT57" s="25" t="s">
        <v>93</v>
      </c>
      <c r="BV57" s="25" t="s">
        <v>84</v>
      </c>
      <c r="BW57" s="25" t="s">
        <v>101</v>
      </c>
      <c r="BX57" s="25" t="s">
        <v>97</v>
      </c>
      <c r="CL57" s="25" t="s">
        <v>102</v>
      </c>
    </row>
    <row r="58" spans="1:91" s="3" customFormat="1" ht="23.25" customHeight="1">
      <c r="A58" s="72" t="s">
        <v>86</v>
      </c>
      <c r="B58" s="46"/>
      <c r="C58" s="9"/>
      <c r="D58" s="9"/>
      <c r="E58" s="206" t="s">
        <v>103</v>
      </c>
      <c r="F58" s="206"/>
      <c r="G58" s="206"/>
      <c r="H58" s="206"/>
      <c r="I58" s="206"/>
      <c r="J58" s="9"/>
      <c r="K58" s="206" t="s">
        <v>104</v>
      </c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15">
        <f>'PS451.2 - Soupis stavební...'!J32</f>
        <v>0</v>
      </c>
      <c r="AH58" s="216"/>
      <c r="AI58" s="216"/>
      <c r="AJ58" s="216"/>
      <c r="AK58" s="216"/>
      <c r="AL58" s="216"/>
      <c r="AM58" s="216"/>
      <c r="AN58" s="215">
        <f t="shared" si="0"/>
        <v>0</v>
      </c>
      <c r="AO58" s="216"/>
      <c r="AP58" s="216"/>
      <c r="AQ58" s="82" t="s">
        <v>100</v>
      </c>
      <c r="AR58" s="46"/>
      <c r="AS58" s="83">
        <v>0</v>
      </c>
      <c r="AT58" s="84">
        <f t="shared" si="1"/>
        <v>0</v>
      </c>
      <c r="AU58" s="85">
        <f>'PS451.2 - Soupis stavební...'!P91</f>
        <v>0</v>
      </c>
      <c r="AV58" s="84">
        <f>'PS451.2 - Soupis stavební...'!J35</f>
        <v>0</v>
      </c>
      <c r="AW58" s="84">
        <f>'PS451.2 - Soupis stavební...'!J36</f>
        <v>0</v>
      </c>
      <c r="AX58" s="84">
        <f>'PS451.2 - Soupis stavební...'!J37</f>
        <v>0</v>
      </c>
      <c r="AY58" s="84">
        <f>'PS451.2 - Soupis stavební...'!J38</f>
        <v>0</v>
      </c>
      <c r="AZ58" s="84">
        <f>'PS451.2 - Soupis stavební...'!F35</f>
        <v>0</v>
      </c>
      <c r="BA58" s="84">
        <f>'PS451.2 - Soupis stavební...'!F36</f>
        <v>0</v>
      </c>
      <c r="BB58" s="84">
        <f>'PS451.2 - Soupis stavební...'!F37</f>
        <v>0</v>
      </c>
      <c r="BC58" s="84">
        <f>'PS451.2 - Soupis stavební...'!F38</f>
        <v>0</v>
      </c>
      <c r="BD58" s="86">
        <f>'PS451.2 - Soupis stavební...'!F39</f>
        <v>0</v>
      </c>
      <c r="BT58" s="25" t="s">
        <v>93</v>
      </c>
      <c r="BV58" s="25" t="s">
        <v>84</v>
      </c>
      <c r="BW58" s="25" t="s">
        <v>105</v>
      </c>
      <c r="BX58" s="25" t="s">
        <v>97</v>
      </c>
      <c r="CL58" s="25" t="s">
        <v>102</v>
      </c>
    </row>
    <row r="59" spans="1:91" s="3" customFormat="1" ht="16.5" customHeight="1">
      <c r="A59" s="72" t="s">
        <v>86</v>
      </c>
      <c r="B59" s="46"/>
      <c r="C59" s="9"/>
      <c r="D59" s="9"/>
      <c r="E59" s="206" t="s">
        <v>106</v>
      </c>
      <c r="F59" s="206"/>
      <c r="G59" s="206"/>
      <c r="H59" s="206"/>
      <c r="I59" s="206"/>
      <c r="J59" s="9"/>
      <c r="K59" s="206" t="s">
        <v>107</v>
      </c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15">
        <f>'PS451.3 - Soupis dodávek ...'!J32</f>
        <v>0</v>
      </c>
      <c r="AH59" s="216"/>
      <c r="AI59" s="216"/>
      <c r="AJ59" s="216"/>
      <c r="AK59" s="216"/>
      <c r="AL59" s="216"/>
      <c r="AM59" s="216"/>
      <c r="AN59" s="215">
        <f t="shared" si="0"/>
        <v>0</v>
      </c>
      <c r="AO59" s="216"/>
      <c r="AP59" s="216"/>
      <c r="AQ59" s="82" t="s">
        <v>100</v>
      </c>
      <c r="AR59" s="46"/>
      <c r="AS59" s="83">
        <v>0</v>
      </c>
      <c r="AT59" s="84">
        <f t="shared" si="1"/>
        <v>0</v>
      </c>
      <c r="AU59" s="85">
        <f>'PS451.3 - Soupis dodávek ...'!P91</f>
        <v>0</v>
      </c>
      <c r="AV59" s="84">
        <f>'PS451.3 - Soupis dodávek ...'!J35</f>
        <v>0</v>
      </c>
      <c r="AW59" s="84">
        <f>'PS451.3 - Soupis dodávek ...'!J36</f>
        <v>0</v>
      </c>
      <c r="AX59" s="84">
        <f>'PS451.3 - Soupis dodávek ...'!J37</f>
        <v>0</v>
      </c>
      <c r="AY59" s="84">
        <f>'PS451.3 - Soupis dodávek ...'!J38</f>
        <v>0</v>
      </c>
      <c r="AZ59" s="84">
        <f>'PS451.3 - Soupis dodávek ...'!F35</f>
        <v>0</v>
      </c>
      <c r="BA59" s="84">
        <f>'PS451.3 - Soupis dodávek ...'!F36</f>
        <v>0</v>
      </c>
      <c r="BB59" s="84">
        <f>'PS451.3 - Soupis dodávek ...'!F37</f>
        <v>0</v>
      </c>
      <c r="BC59" s="84">
        <f>'PS451.3 - Soupis dodávek ...'!F38</f>
        <v>0</v>
      </c>
      <c r="BD59" s="86">
        <f>'PS451.3 - Soupis dodávek ...'!F39</f>
        <v>0</v>
      </c>
      <c r="BT59" s="25" t="s">
        <v>93</v>
      </c>
      <c r="BV59" s="25" t="s">
        <v>84</v>
      </c>
      <c r="BW59" s="25" t="s">
        <v>108</v>
      </c>
      <c r="BX59" s="25" t="s">
        <v>97</v>
      </c>
      <c r="CL59" s="25" t="s">
        <v>44</v>
      </c>
    </row>
    <row r="60" spans="1:91" s="3" customFormat="1" ht="23.25" customHeight="1">
      <c r="A60" s="72" t="s">
        <v>86</v>
      </c>
      <c r="B60" s="46"/>
      <c r="C60" s="9"/>
      <c r="D60" s="9"/>
      <c r="E60" s="206" t="s">
        <v>109</v>
      </c>
      <c r="F60" s="206"/>
      <c r="G60" s="206"/>
      <c r="H60" s="206"/>
      <c r="I60" s="206"/>
      <c r="J60" s="9"/>
      <c r="K60" s="206" t="s">
        <v>110</v>
      </c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15">
        <f>'PS451.4 - C2X SSZ nám. Ná...'!J32</f>
        <v>0</v>
      </c>
      <c r="AH60" s="216"/>
      <c r="AI60" s="216"/>
      <c r="AJ60" s="216"/>
      <c r="AK60" s="216"/>
      <c r="AL60" s="216"/>
      <c r="AM60" s="216"/>
      <c r="AN60" s="215">
        <f t="shared" si="0"/>
        <v>0</v>
      </c>
      <c r="AO60" s="216"/>
      <c r="AP60" s="216"/>
      <c r="AQ60" s="82" t="s">
        <v>100</v>
      </c>
      <c r="AR60" s="46"/>
      <c r="AS60" s="83">
        <v>0</v>
      </c>
      <c r="AT60" s="84">
        <f t="shared" si="1"/>
        <v>0</v>
      </c>
      <c r="AU60" s="85">
        <f>'PS451.4 - C2X SSZ nám. Ná...'!P89</f>
        <v>0</v>
      </c>
      <c r="AV60" s="84">
        <f>'PS451.4 - C2X SSZ nám. Ná...'!J35</f>
        <v>0</v>
      </c>
      <c r="AW60" s="84">
        <f>'PS451.4 - C2X SSZ nám. Ná...'!J36</f>
        <v>0</v>
      </c>
      <c r="AX60" s="84">
        <f>'PS451.4 - C2X SSZ nám. Ná...'!J37</f>
        <v>0</v>
      </c>
      <c r="AY60" s="84">
        <f>'PS451.4 - C2X SSZ nám. Ná...'!J38</f>
        <v>0</v>
      </c>
      <c r="AZ60" s="84">
        <f>'PS451.4 - C2X SSZ nám. Ná...'!F35</f>
        <v>0</v>
      </c>
      <c r="BA60" s="84">
        <f>'PS451.4 - C2X SSZ nám. Ná...'!F36</f>
        <v>0</v>
      </c>
      <c r="BB60" s="84">
        <f>'PS451.4 - C2X SSZ nám. Ná...'!F37</f>
        <v>0</v>
      </c>
      <c r="BC60" s="84">
        <f>'PS451.4 - C2X SSZ nám. Ná...'!F38</f>
        <v>0</v>
      </c>
      <c r="BD60" s="86">
        <f>'PS451.4 - C2X SSZ nám. Ná...'!F39</f>
        <v>0</v>
      </c>
      <c r="BT60" s="25" t="s">
        <v>93</v>
      </c>
      <c r="BV60" s="25" t="s">
        <v>84</v>
      </c>
      <c r="BW60" s="25" t="s">
        <v>111</v>
      </c>
      <c r="BX60" s="25" t="s">
        <v>97</v>
      </c>
      <c r="CL60" s="25" t="s">
        <v>44</v>
      </c>
    </row>
    <row r="61" spans="1:91" s="6" customFormat="1" ht="16.5" customHeight="1">
      <c r="B61" s="73"/>
      <c r="C61" s="74"/>
      <c r="D61" s="205" t="s">
        <v>112</v>
      </c>
      <c r="E61" s="205"/>
      <c r="F61" s="205"/>
      <c r="G61" s="205"/>
      <c r="H61" s="205"/>
      <c r="I61" s="75"/>
      <c r="J61" s="205" t="s">
        <v>113</v>
      </c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14">
        <f>ROUND(SUM(AG62:AG65),2)</f>
        <v>0</v>
      </c>
      <c r="AH61" s="213"/>
      <c r="AI61" s="213"/>
      <c r="AJ61" s="213"/>
      <c r="AK61" s="213"/>
      <c r="AL61" s="213"/>
      <c r="AM61" s="213"/>
      <c r="AN61" s="212">
        <f t="shared" si="0"/>
        <v>0</v>
      </c>
      <c r="AO61" s="213"/>
      <c r="AP61" s="213"/>
      <c r="AQ61" s="76" t="s">
        <v>96</v>
      </c>
      <c r="AR61" s="73"/>
      <c r="AS61" s="77">
        <f>ROUND(SUM(AS62:AS65),2)</f>
        <v>0</v>
      </c>
      <c r="AT61" s="78">
        <f t="shared" si="1"/>
        <v>0</v>
      </c>
      <c r="AU61" s="79">
        <f>ROUND(SUM(AU62:AU65),5)</f>
        <v>0</v>
      </c>
      <c r="AV61" s="78">
        <f>ROUND(AZ61*L29,2)</f>
        <v>0</v>
      </c>
      <c r="AW61" s="78">
        <f>ROUND(BA61*L30,2)</f>
        <v>0</v>
      </c>
      <c r="AX61" s="78">
        <f>ROUND(BB61*L29,2)</f>
        <v>0</v>
      </c>
      <c r="AY61" s="78">
        <f>ROUND(BC61*L30,2)</f>
        <v>0</v>
      </c>
      <c r="AZ61" s="78">
        <f>ROUND(SUM(AZ62:AZ65),2)</f>
        <v>0</v>
      </c>
      <c r="BA61" s="78">
        <f>ROUND(SUM(BA62:BA65),2)</f>
        <v>0</v>
      </c>
      <c r="BB61" s="78">
        <f>ROUND(SUM(BB62:BB65),2)</f>
        <v>0</v>
      </c>
      <c r="BC61" s="78">
        <f>ROUND(SUM(BC62:BC65),2)</f>
        <v>0</v>
      </c>
      <c r="BD61" s="80">
        <f>ROUND(SUM(BD62:BD65),2)</f>
        <v>0</v>
      </c>
      <c r="BS61" s="81" t="s">
        <v>81</v>
      </c>
      <c r="BT61" s="81" t="s">
        <v>90</v>
      </c>
      <c r="BU61" s="81" t="s">
        <v>83</v>
      </c>
      <c r="BV61" s="81" t="s">
        <v>84</v>
      </c>
      <c r="BW61" s="81" t="s">
        <v>114</v>
      </c>
      <c r="BX61" s="81" t="s">
        <v>5</v>
      </c>
      <c r="CL61" s="81" t="s">
        <v>19</v>
      </c>
      <c r="CM61" s="81" t="s">
        <v>93</v>
      </c>
    </row>
    <row r="62" spans="1:91" s="3" customFormat="1" ht="23.25" customHeight="1">
      <c r="A62" s="72" t="s">
        <v>86</v>
      </c>
      <c r="B62" s="46"/>
      <c r="C62" s="9"/>
      <c r="D62" s="9"/>
      <c r="E62" s="206" t="s">
        <v>115</v>
      </c>
      <c r="F62" s="206"/>
      <c r="G62" s="206"/>
      <c r="H62" s="206"/>
      <c r="I62" s="206"/>
      <c r="J62" s="9"/>
      <c r="K62" s="206" t="s">
        <v>99</v>
      </c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15">
        <f>'PS452.1 - Soupis stavební...'!J32</f>
        <v>0</v>
      </c>
      <c r="AH62" s="216"/>
      <c r="AI62" s="216"/>
      <c r="AJ62" s="216"/>
      <c r="AK62" s="216"/>
      <c r="AL62" s="216"/>
      <c r="AM62" s="216"/>
      <c r="AN62" s="215">
        <f t="shared" si="0"/>
        <v>0</v>
      </c>
      <c r="AO62" s="216"/>
      <c r="AP62" s="216"/>
      <c r="AQ62" s="82" t="s">
        <v>100</v>
      </c>
      <c r="AR62" s="46"/>
      <c r="AS62" s="83">
        <v>0</v>
      </c>
      <c r="AT62" s="84">
        <f t="shared" si="1"/>
        <v>0</v>
      </c>
      <c r="AU62" s="85">
        <f>'PS452.1 - Soupis stavební...'!P91</f>
        <v>0</v>
      </c>
      <c r="AV62" s="84">
        <f>'PS452.1 - Soupis stavební...'!J35</f>
        <v>0</v>
      </c>
      <c r="AW62" s="84">
        <f>'PS452.1 - Soupis stavební...'!J36</f>
        <v>0</v>
      </c>
      <c r="AX62" s="84">
        <f>'PS452.1 - Soupis stavební...'!J37</f>
        <v>0</v>
      </c>
      <c r="AY62" s="84">
        <f>'PS452.1 - Soupis stavební...'!J38</f>
        <v>0</v>
      </c>
      <c r="AZ62" s="84">
        <f>'PS452.1 - Soupis stavební...'!F35</f>
        <v>0</v>
      </c>
      <c r="BA62" s="84">
        <f>'PS452.1 - Soupis stavební...'!F36</f>
        <v>0</v>
      </c>
      <c r="BB62" s="84">
        <f>'PS452.1 - Soupis stavební...'!F37</f>
        <v>0</v>
      </c>
      <c r="BC62" s="84">
        <f>'PS452.1 - Soupis stavební...'!F38</f>
        <v>0</v>
      </c>
      <c r="BD62" s="86">
        <f>'PS452.1 - Soupis stavební...'!F39</f>
        <v>0</v>
      </c>
      <c r="BT62" s="25" t="s">
        <v>93</v>
      </c>
      <c r="BV62" s="25" t="s">
        <v>84</v>
      </c>
      <c r="BW62" s="25" t="s">
        <v>116</v>
      </c>
      <c r="BX62" s="25" t="s">
        <v>114</v>
      </c>
      <c r="CL62" s="25" t="s">
        <v>44</v>
      </c>
    </row>
    <row r="63" spans="1:91" s="3" customFormat="1" ht="23.25" customHeight="1">
      <c r="A63" s="72" t="s">
        <v>86</v>
      </c>
      <c r="B63" s="46"/>
      <c r="C63" s="9"/>
      <c r="D63" s="9"/>
      <c r="E63" s="206" t="s">
        <v>117</v>
      </c>
      <c r="F63" s="206"/>
      <c r="G63" s="206"/>
      <c r="H63" s="206"/>
      <c r="I63" s="206"/>
      <c r="J63" s="9"/>
      <c r="K63" s="206" t="s">
        <v>104</v>
      </c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15">
        <f>'PS452.2 - Soupis stavební...'!J32</f>
        <v>0</v>
      </c>
      <c r="AH63" s="216"/>
      <c r="AI63" s="216"/>
      <c r="AJ63" s="216"/>
      <c r="AK63" s="216"/>
      <c r="AL63" s="216"/>
      <c r="AM63" s="216"/>
      <c r="AN63" s="215">
        <f t="shared" si="0"/>
        <v>0</v>
      </c>
      <c r="AO63" s="216"/>
      <c r="AP63" s="216"/>
      <c r="AQ63" s="82" t="s">
        <v>100</v>
      </c>
      <c r="AR63" s="46"/>
      <c r="AS63" s="83">
        <v>0</v>
      </c>
      <c r="AT63" s="84">
        <f t="shared" si="1"/>
        <v>0</v>
      </c>
      <c r="AU63" s="85">
        <f>'PS452.2 - Soupis stavební...'!P91</f>
        <v>0</v>
      </c>
      <c r="AV63" s="84">
        <f>'PS452.2 - Soupis stavební...'!J35</f>
        <v>0</v>
      </c>
      <c r="AW63" s="84">
        <f>'PS452.2 - Soupis stavební...'!J36</f>
        <v>0</v>
      </c>
      <c r="AX63" s="84">
        <f>'PS452.2 - Soupis stavební...'!J37</f>
        <v>0</v>
      </c>
      <c r="AY63" s="84">
        <f>'PS452.2 - Soupis stavební...'!J38</f>
        <v>0</v>
      </c>
      <c r="AZ63" s="84">
        <f>'PS452.2 - Soupis stavební...'!F35</f>
        <v>0</v>
      </c>
      <c r="BA63" s="84">
        <f>'PS452.2 - Soupis stavební...'!F36</f>
        <v>0</v>
      </c>
      <c r="BB63" s="84">
        <f>'PS452.2 - Soupis stavební...'!F37</f>
        <v>0</v>
      </c>
      <c r="BC63" s="84">
        <f>'PS452.2 - Soupis stavební...'!F38</f>
        <v>0</v>
      </c>
      <c r="BD63" s="86">
        <f>'PS452.2 - Soupis stavební...'!F39</f>
        <v>0</v>
      </c>
      <c r="BT63" s="25" t="s">
        <v>93</v>
      </c>
      <c r="BV63" s="25" t="s">
        <v>84</v>
      </c>
      <c r="BW63" s="25" t="s">
        <v>118</v>
      </c>
      <c r="BX63" s="25" t="s">
        <v>114</v>
      </c>
      <c r="CL63" s="25" t="s">
        <v>44</v>
      </c>
    </row>
    <row r="64" spans="1:91" s="3" customFormat="1" ht="16.5" customHeight="1">
      <c r="A64" s="72" t="s">
        <v>86</v>
      </c>
      <c r="B64" s="46"/>
      <c r="C64" s="9"/>
      <c r="D64" s="9"/>
      <c r="E64" s="206" t="s">
        <v>119</v>
      </c>
      <c r="F64" s="206"/>
      <c r="G64" s="206"/>
      <c r="H64" s="206"/>
      <c r="I64" s="206"/>
      <c r="J64" s="9"/>
      <c r="K64" s="206" t="s">
        <v>107</v>
      </c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15">
        <f>'PS452.3 - Soupis dodávek ...'!J32</f>
        <v>0</v>
      </c>
      <c r="AH64" s="216"/>
      <c r="AI64" s="216"/>
      <c r="AJ64" s="216"/>
      <c r="AK64" s="216"/>
      <c r="AL64" s="216"/>
      <c r="AM64" s="216"/>
      <c r="AN64" s="215">
        <f t="shared" si="0"/>
        <v>0</v>
      </c>
      <c r="AO64" s="216"/>
      <c r="AP64" s="216"/>
      <c r="AQ64" s="82" t="s">
        <v>100</v>
      </c>
      <c r="AR64" s="46"/>
      <c r="AS64" s="83">
        <v>0</v>
      </c>
      <c r="AT64" s="84">
        <f t="shared" si="1"/>
        <v>0</v>
      </c>
      <c r="AU64" s="85">
        <f>'PS452.3 - Soupis dodávek ...'!P91</f>
        <v>0</v>
      </c>
      <c r="AV64" s="84">
        <f>'PS452.3 - Soupis dodávek ...'!J35</f>
        <v>0</v>
      </c>
      <c r="AW64" s="84">
        <f>'PS452.3 - Soupis dodávek ...'!J36</f>
        <v>0</v>
      </c>
      <c r="AX64" s="84">
        <f>'PS452.3 - Soupis dodávek ...'!J37</f>
        <v>0</v>
      </c>
      <c r="AY64" s="84">
        <f>'PS452.3 - Soupis dodávek ...'!J38</f>
        <v>0</v>
      </c>
      <c r="AZ64" s="84">
        <f>'PS452.3 - Soupis dodávek ...'!F35</f>
        <v>0</v>
      </c>
      <c r="BA64" s="84">
        <f>'PS452.3 - Soupis dodávek ...'!F36</f>
        <v>0</v>
      </c>
      <c r="BB64" s="84">
        <f>'PS452.3 - Soupis dodávek ...'!F37</f>
        <v>0</v>
      </c>
      <c r="BC64" s="84">
        <f>'PS452.3 - Soupis dodávek ...'!F38</f>
        <v>0</v>
      </c>
      <c r="BD64" s="86">
        <f>'PS452.3 - Soupis dodávek ...'!F39</f>
        <v>0</v>
      </c>
      <c r="BT64" s="25" t="s">
        <v>93</v>
      </c>
      <c r="BV64" s="25" t="s">
        <v>84</v>
      </c>
      <c r="BW64" s="25" t="s">
        <v>120</v>
      </c>
      <c r="BX64" s="25" t="s">
        <v>114</v>
      </c>
      <c r="CL64" s="25" t="s">
        <v>44</v>
      </c>
    </row>
    <row r="65" spans="1:91" s="3" customFormat="1" ht="23.25" customHeight="1">
      <c r="A65" s="72" t="s">
        <v>86</v>
      </c>
      <c r="B65" s="46"/>
      <c r="C65" s="9"/>
      <c r="D65" s="9"/>
      <c r="E65" s="206" t="s">
        <v>121</v>
      </c>
      <c r="F65" s="206"/>
      <c r="G65" s="206"/>
      <c r="H65" s="206"/>
      <c r="I65" s="206"/>
      <c r="J65" s="9"/>
      <c r="K65" s="206" t="s">
        <v>122</v>
      </c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15">
        <f>'PS452.4 - C2X SSZ třída S...'!J32</f>
        <v>0</v>
      </c>
      <c r="AH65" s="216"/>
      <c r="AI65" s="216"/>
      <c r="AJ65" s="216"/>
      <c r="AK65" s="216"/>
      <c r="AL65" s="216"/>
      <c r="AM65" s="216"/>
      <c r="AN65" s="215">
        <f t="shared" si="0"/>
        <v>0</v>
      </c>
      <c r="AO65" s="216"/>
      <c r="AP65" s="216"/>
      <c r="AQ65" s="82" t="s">
        <v>100</v>
      </c>
      <c r="AR65" s="46"/>
      <c r="AS65" s="83">
        <v>0</v>
      </c>
      <c r="AT65" s="84">
        <f t="shared" si="1"/>
        <v>0</v>
      </c>
      <c r="AU65" s="85">
        <f>'PS452.4 - C2X SSZ třída S...'!P89</f>
        <v>0</v>
      </c>
      <c r="AV65" s="84">
        <f>'PS452.4 - C2X SSZ třída S...'!J35</f>
        <v>0</v>
      </c>
      <c r="AW65" s="84">
        <f>'PS452.4 - C2X SSZ třída S...'!J36</f>
        <v>0</v>
      </c>
      <c r="AX65" s="84">
        <f>'PS452.4 - C2X SSZ třída S...'!J37</f>
        <v>0</v>
      </c>
      <c r="AY65" s="84">
        <f>'PS452.4 - C2X SSZ třída S...'!J38</f>
        <v>0</v>
      </c>
      <c r="AZ65" s="84">
        <f>'PS452.4 - C2X SSZ třída S...'!F35</f>
        <v>0</v>
      </c>
      <c r="BA65" s="84">
        <f>'PS452.4 - C2X SSZ třída S...'!F36</f>
        <v>0</v>
      </c>
      <c r="BB65" s="84">
        <f>'PS452.4 - C2X SSZ třída S...'!F37</f>
        <v>0</v>
      </c>
      <c r="BC65" s="84">
        <f>'PS452.4 - C2X SSZ třída S...'!F38</f>
        <v>0</v>
      </c>
      <c r="BD65" s="86">
        <f>'PS452.4 - C2X SSZ třída S...'!F39</f>
        <v>0</v>
      </c>
      <c r="BT65" s="25" t="s">
        <v>93</v>
      </c>
      <c r="BV65" s="25" t="s">
        <v>84</v>
      </c>
      <c r="BW65" s="25" t="s">
        <v>123</v>
      </c>
      <c r="BX65" s="25" t="s">
        <v>114</v>
      </c>
      <c r="CL65" s="25" t="s">
        <v>44</v>
      </c>
    </row>
    <row r="66" spans="1:91" s="6" customFormat="1" ht="16.5" customHeight="1">
      <c r="B66" s="73"/>
      <c r="C66" s="74"/>
      <c r="D66" s="205" t="s">
        <v>124</v>
      </c>
      <c r="E66" s="205"/>
      <c r="F66" s="205"/>
      <c r="G66" s="205"/>
      <c r="H66" s="205"/>
      <c r="I66" s="75"/>
      <c r="J66" s="205" t="s">
        <v>125</v>
      </c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14">
        <f>ROUND(SUM(AG67:AG70),2)</f>
        <v>0</v>
      </c>
      <c r="AH66" s="213"/>
      <c r="AI66" s="213"/>
      <c r="AJ66" s="213"/>
      <c r="AK66" s="213"/>
      <c r="AL66" s="213"/>
      <c r="AM66" s="213"/>
      <c r="AN66" s="212">
        <f t="shared" si="0"/>
        <v>0</v>
      </c>
      <c r="AO66" s="213"/>
      <c r="AP66" s="213"/>
      <c r="AQ66" s="76" t="s">
        <v>96</v>
      </c>
      <c r="AR66" s="73"/>
      <c r="AS66" s="77">
        <f>ROUND(SUM(AS67:AS70),2)</f>
        <v>0</v>
      </c>
      <c r="AT66" s="78">
        <f t="shared" si="1"/>
        <v>0</v>
      </c>
      <c r="AU66" s="79">
        <f>ROUND(SUM(AU67:AU70),5)</f>
        <v>0</v>
      </c>
      <c r="AV66" s="78">
        <f>ROUND(AZ66*L29,2)</f>
        <v>0</v>
      </c>
      <c r="AW66" s="78">
        <f>ROUND(BA66*L30,2)</f>
        <v>0</v>
      </c>
      <c r="AX66" s="78">
        <f>ROUND(BB66*L29,2)</f>
        <v>0</v>
      </c>
      <c r="AY66" s="78">
        <f>ROUND(BC66*L30,2)</f>
        <v>0</v>
      </c>
      <c r="AZ66" s="78">
        <f>ROUND(SUM(AZ67:AZ70),2)</f>
        <v>0</v>
      </c>
      <c r="BA66" s="78">
        <f>ROUND(SUM(BA67:BA70),2)</f>
        <v>0</v>
      </c>
      <c r="BB66" s="78">
        <f>ROUND(SUM(BB67:BB70),2)</f>
        <v>0</v>
      </c>
      <c r="BC66" s="78">
        <f>ROUND(SUM(BC67:BC70),2)</f>
        <v>0</v>
      </c>
      <c r="BD66" s="80">
        <f>ROUND(SUM(BD67:BD70),2)</f>
        <v>0</v>
      </c>
      <c r="BS66" s="81" t="s">
        <v>81</v>
      </c>
      <c r="BT66" s="81" t="s">
        <v>90</v>
      </c>
      <c r="BU66" s="81" t="s">
        <v>83</v>
      </c>
      <c r="BV66" s="81" t="s">
        <v>84</v>
      </c>
      <c r="BW66" s="81" t="s">
        <v>126</v>
      </c>
      <c r="BX66" s="81" t="s">
        <v>5</v>
      </c>
      <c r="CL66" s="81" t="s">
        <v>19</v>
      </c>
      <c r="CM66" s="81" t="s">
        <v>93</v>
      </c>
    </row>
    <row r="67" spans="1:91" s="3" customFormat="1" ht="23.25" customHeight="1">
      <c r="A67" s="72" t="s">
        <v>86</v>
      </c>
      <c r="B67" s="46"/>
      <c r="C67" s="9"/>
      <c r="D67" s="9"/>
      <c r="E67" s="206" t="s">
        <v>127</v>
      </c>
      <c r="F67" s="206"/>
      <c r="G67" s="206"/>
      <c r="H67" s="206"/>
      <c r="I67" s="206"/>
      <c r="J67" s="9"/>
      <c r="K67" s="206" t="s">
        <v>99</v>
      </c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15">
        <f>'PS453.1 - Soupis stavební...'!J32</f>
        <v>0</v>
      </c>
      <c r="AH67" s="216"/>
      <c r="AI67" s="216"/>
      <c r="AJ67" s="216"/>
      <c r="AK67" s="216"/>
      <c r="AL67" s="216"/>
      <c r="AM67" s="216"/>
      <c r="AN67" s="215">
        <f t="shared" si="0"/>
        <v>0</v>
      </c>
      <c r="AO67" s="216"/>
      <c r="AP67" s="216"/>
      <c r="AQ67" s="82" t="s">
        <v>100</v>
      </c>
      <c r="AR67" s="46"/>
      <c r="AS67" s="83">
        <v>0</v>
      </c>
      <c r="AT67" s="84">
        <f t="shared" si="1"/>
        <v>0</v>
      </c>
      <c r="AU67" s="85">
        <f>'PS453.1 - Soupis stavební...'!P91</f>
        <v>0</v>
      </c>
      <c r="AV67" s="84">
        <f>'PS453.1 - Soupis stavební...'!J35</f>
        <v>0</v>
      </c>
      <c r="AW67" s="84">
        <f>'PS453.1 - Soupis stavební...'!J36</f>
        <v>0</v>
      </c>
      <c r="AX67" s="84">
        <f>'PS453.1 - Soupis stavební...'!J37</f>
        <v>0</v>
      </c>
      <c r="AY67" s="84">
        <f>'PS453.1 - Soupis stavební...'!J38</f>
        <v>0</v>
      </c>
      <c r="AZ67" s="84">
        <f>'PS453.1 - Soupis stavební...'!F35</f>
        <v>0</v>
      </c>
      <c r="BA67" s="84">
        <f>'PS453.1 - Soupis stavební...'!F36</f>
        <v>0</v>
      </c>
      <c r="BB67" s="84">
        <f>'PS453.1 - Soupis stavební...'!F37</f>
        <v>0</v>
      </c>
      <c r="BC67" s="84">
        <f>'PS453.1 - Soupis stavební...'!F38</f>
        <v>0</v>
      </c>
      <c r="BD67" s="86">
        <f>'PS453.1 - Soupis stavební...'!F39</f>
        <v>0</v>
      </c>
      <c r="BT67" s="25" t="s">
        <v>93</v>
      </c>
      <c r="BV67" s="25" t="s">
        <v>84</v>
      </c>
      <c r="BW67" s="25" t="s">
        <v>128</v>
      </c>
      <c r="BX67" s="25" t="s">
        <v>126</v>
      </c>
      <c r="CL67" s="25" t="s">
        <v>44</v>
      </c>
    </row>
    <row r="68" spans="1:91" s="3" customFormat="1" ht="23.25" customHeight="1">
      <c r="A68" s="72" t="s">
        <v>86</v>
      </c>
      <c r="B68" s="46"/>
      <c r="C68" s="9"/>
      <c r="D68" s="9"/>
      <c r="E68" s="206" t="s">
        <v>129</v>
      </c>
      <c r="F68" s="206"/>
      <c r="G68" s="206"/>
      <c r="H68" s="206"/>
      <c r="I68" s="206"/>
      <c r="J68" s="9"/>
      <c r="K68" s="206" t="s">
        <v>104</v>
      </c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15">
        <f>'PS453.2 - Soupis stavební...'!J32</f>
        <v>0</v>
      </c>
      <c r="AH68" s="216"/>
      <c r="AI68" s="216"/>
      <c r="AJ68" s="216"/>
      <c r="AK68" s="216"/>
      <c r="AL68" s="216"/>
      <c r="AM68" s="216"/>
      <c r="AN68" s="215">
        <f t="shared" si="0"/>
        <v>0</v>
      </c>
      <c r="AO68" s="216"/>
      <c r="AP68" s="216"/>
      <c r="AQ68" s="82" t="s">
        <v>100</v>
      </c>
      <c r="AR68" s="46"/>
      <c r="AS68" s="83">
        <v>0</v>
      </c>
      <c r="AT68" s="84">
        <f t="shared" si="1"/>
        <v>0</v>
      </c>
      <c r="AU68" s="85">
        <f>'PS453.2 - Soupis stavební...'!P91</f>
        <v>0</v>
      </c>
      <c r="AV68" s="84">
        <f>'PS453.2 - Soupis stavební...'!J35</f>
        <v>0</v>
      </c>
      <c r="AW68" s="84">
        <f>'PS453.2 - Soupis stavební...'!J36</f>
        <v>0</v>
      </c>
      <c r="AX68" s="84">
        <f>'PS453.2 - Soupis stavební...'!J37</f>
        <v>0</v>
      </c>
      <c r="AY68" s="84">
        <f>'PS453.2 - Soupis stavební...'!J38</f>
        <v>0</v>
      </c>
      <c r="AZ68" s="84">
        <f>'PS453.2 - Soupis stavební...'!F35</f>
        <v>0</v>
      </c>
      <c r="BA68" s="84">
        <f>'PS453.2 - Soupis stavební...'!F36</f>
        <v>0</v>
      </c>
      <c r="BB68" s="84">
        <f>'PS453.2 - Soupis stavební...'!F37</f>
        <v>0</v>
      </c>
      <c r="BC68" s="84">
        <f>'PS453.2 - Soupis stavební...'!F38</f>
        <v>0</v>
      </c>
      <c r="BD68" s="86">
        <f>'PS453.2 - Soupis stavební...'!F39</f>
        <v>0</v>
      </c>
      <c r="BT68" s="25" t="s">
        <v>93</v>
      </c>
      <c r="BV68" s="25" t="s">
        <v>84</v>
      </c>
      <c r="BW68" s="25" t="s">
        <v>130</v>
      </c>
      <c r="BX68" s="25" t="s">
        <v>126</v>
      </c>
      <c r="CL68" s="25" t="s">
        <v>44</v>
      </c>
    </row>
    <row r="69" spans="1:91" s="3" customFormat="1" ht="16.5" customHeight="1">
      <c r="A69" s="72" t="s">
        <v>86</v>
      </c>
      <c r="B69" s="46"/>
      <c r="C69" s="9"/>
      <c r="D69" s="9"/>
      <c r="E69" s="206" t="s">
        <v>131</v>
      </c>
      <c r="F69" s="206"/>
      <c r="G69" s="206"/>
      <c r="H69" s="206"/>
      <c r="I69" s="206"/>
      <c r="J69" s="9"/>
      <c r="K69" s="206" t="s">
        <v>107</v>
      </c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15">
        <f>'PS453.3 - Soupis dodávek ...'!J32</f>
        <v>0</v>
      </c>
      <c r="AH69" s="216"/>
      <c r="AI69" s="216"/>
      <c r="AJ69" s="216"/>
      <c r="AK69" s="216"/>
      <c r="AL69" s="216"/>
      <c r="AM69" s="216"/>
      <c r="AN69" s="215">
        <f t="shared" si="0"/>
        <v>0</v>
      </c>
      <c r="AO69" s="216"/>
      <c r="AP69" s="216"/>
      <c r="AQ69" s="82" t="s">
        <v>100</v>
      </c>
      <c r="AR69" s="46"/>
      <c r="AS69" s="83">
        <v>0</v>
      </c>
      <c r="AT69" s="84">
        <f t="shared" si="1"/>
        <v>0</v>
      </c>
      <c r="AU69" s="85">
        <f>'PS453.3 - Soupis dodávek ...'!P89</f>
        <v>0</v>
      </c>
      <c r="AV69" s="84">
        <f>'PS453.3 - Soupis dodávek ...'!J35</f>
        <v>0</v>
      </c>
      <c r="AW69" s="84">
        <f>'PS453.3 - Soupis dodávek ...'!J36</f>
        <v>0</v>
      </c>
      <c r="AX69" s="84">
        <f>'PS453.3 - Soupis dodávek ...'!J37</f>
        <v>0</v>
      </c>
      <c r="AY69" s="84">
        <f>'PS453.3 - Soupis dodávek ...'!J38</f>
        <v>0</v>
      </c>
      <c r="AZ69" s="84">
        <f>'PS453.3 - Soupis dodávek ...'!F35</f>
        <v>0</v>
      </c>
      <c r="BA69" s="84">
        <f>'PS453.3 - Soupis dodávek ...'!F36</f>
        <v>0</v>
      </c>
      <c r="BB69" s="84">
        <f>'PS453.3 - Soupis dodávek ...'!F37</f>
        <v>0</v>
      </c>
      <c r="BC69" s="84">
        <f>'PS453.3 - Soupis dodávek ...'!F38</f>
        <v>0</v>
      </c>
      <c r="BD69" s="86">
        <f>'PS453.3 - Soupis dodávek ...'!F39</f>
        <v>0</v>
      </c>
      <c r="BT69" s="25" t="s">
        <v>93</v>
      </c>
      <c r="BV69" s="25" t="s">
        <v>84</v>
      </c>
      <c r="BW69" s="25" t="s">
        <v>132</v>
      </c>
      <c r="BX69" s="25" t="s">
        <v>126</v>
      </c>
      <c r="CL69" s="25" t="s">
        <v>44</v>
      </c>
    </row>
    <row r="70" spans="1:91" s="3" customFormat="1" ht="23.25" customHeight="1">
      <c r="A70" s="72" t="s">
        <v>86</v>
      </c>
      <c r="B70" s="46"/>
      <c r="C70" s="9"/>
      <c r="D70" s="9"/>
      <c r="E70" s="206" t="s">
        <v>133</v>
      </c>
      <c r="F70" s="206"/>
      <c r="G70" s="206"/>
      <c r="H70" s="206"/>
      <c r="I70" s="206"/>
      <c r="J70" s="9"/>
      <c r="K70" s="206" t="s">
        <v>134</v>
      </c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15">
        <f>'PS453.4 - Soupis dodávek ...'!J32</f>
        <v>0</v>
      </c>
      <c r="AH70" s="216"/>
      <c r="AI70" s="216"/>
      <c r="AJ70" s="216"/>
      <c r="AK70" s="216"/>
      <c r="AL70" s="216"/>
      <c r="AM70" s="216"/>
      <c r="AN70" s="215">
        <f t="shared" si="0"/>
        <v>0</v>
      </c>
      <c r="AO70" s="216"/>
      <c r="AP70" s="216"/>
      <c r="AQ70" s="82" t="s">
        <v>100</v>
      </c>
      <c r="AR70" s="46"/>
      <c r="AS70" s="83">
        <v>0</v>
      </c>
      <c r="AT70" s="84">
        <f t="shared" si="1"/>
        <v>0</v>
      </c>
      <c r="AU70" s="85">
        <f>'PS453.4 - Soupis dodávek ...'!P87</f>
        <v>0</v>
      </c>
      <c r="AV70" s="84">
        <f>'PS453.4 - Soupis dodávek ...'!J35</f>
        <v>0</v>
      </c>
      <c r="AW70" s="84">
        <f>'PS453.4 - Soupis dodávek ...'!J36</f>
        <v>0</v>
      </c>
      <c r="AX70" s="84">
        <f>'PS453.4 - Soupis dodávek ...'!J37</f>
        <v>0</v>
      </c>
      <c r="AY70" s="84">
        <f>'PS453.4 - Soupis dodávek ...'!J38</f>
        <v>0</v>
      </c>
      <c r="AZ70" s="84">
        <f>'PS453.4 - Soupis dodávek ...'!F35</f>
        <v>0</v>
      </c>
      <c r="BA70" s="84">
        <f>'PS453.4 - Soupis dodávek ...'!F36</f>
        <v>0</v>
      </c>
      <c r="BB70" s="84">
        <f>'PS453.4 - Soupis dodávek ...'!F37</f>
        <v>0</v>
      </c>
      <c r="BC70" s="84">
        <f>'PS453.4 - Soupis dodávek ...'!F38</f>
        <v>0</v>
      </c>
      <c r="BD70" s="86">
        <f>'PS453.4 - Soupis dodávek ...'!F39</f>
        <v>0</v>
      </c>
      <c r="BT70" s="25" t="s">
        <v>93</v>
      </c>
      <c r="BV70" s="25" t="s">
        <v>84</v>
      </c>
      <c r="BW70" s="25" t="s">
        <v>135</v>
      </c>
      <c r="BX70" s="25" t="s">
        <v>126</v>
      </c>
      <c r="CL70" s="25" t="s">
        <v>44</v>
      </c>
    </row>
    <row r="71" spans="1:91" s="6" customFormat="1" ht="16.5" customHeight="1">
      <c r="B71" s="73"/>
      <c r="C71" s="74"/>
      <c r="D71" s="205" t="s">
        <v>136</v>
      </c>
      <c r="E71" s="205"/>
      <c r="F71" s="205"/>
      <c r="G71" s="205"/>
      <c r="H71" s="205"/>
      <c r="I71" s="75"/>
      <c r="J71" s="205" t="s">
        <v>137</v>
      </c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14">
        <f>ROUND(SUM(AG72:AG73),2)</f>
        <v>0</v>
      </c>
      <c r="AH71" s="213"/>
      <c r="AI71" s="213"/>
      <c r="AJ71" s="213"/>
      <c r="AK71" s="213"/>
      <c r="AL71" s="213"/>
      <c r="AM71" s="213"/>
      <c r="AN71" s="212">
        <f t="shared" si="0"/>
        <v>0</v>
      </c>
      <c r="AO71" s="213"/>
      <c r="AP71" s="213"/>
      <c r="AQ71" s="76" t="s">
        <v>96</v>
      </c>
      <c r="AR71" s="73"/>
      <c r="AS71" s="77">
        <f>ROUND(SUM(AS72:AS73),2)</f>
        <v>0</v>
      </c>
      <c r="AT71" s="78">
        <f t="shared" si="1"/>
        <v>0</v>
      </c>
      <c r="AU71" s="79">
        <f>ROUND(SUM(AU72:AU73),5)</f>
        <v>0</v>
      </c>
      <c r="AV71" s="78">
        <f>ROUND(AZ71*L29,2)</f>
        <v>0</v>
      </c>
      <c r="AW71" s="78">
        <f>ROUND(BA71*L30,2)</f>
        <v>0</v>
      </c>
      <c r="AX71" s="78">
        <f>ROUND(BB71*L29,2)</f>
        <v>0</v>
      </c>
      <c r="AY71" s="78">
        <f>ROUND(BC71*L30,2)</f>
        <v>0</v>
      </c>
      <c r="AZ71" s="78">
        <f>ROUND(SUM(AZ72:AZ73),2)</f>
        <v>0</v>
      </c>
      <c r="BA71" s="78">
        <f>ROUND(SUM(BA72:BA73),2)</f>
        <v>0</v>
      </c>
      <c r="BB71" s="78">
        <f>ROUND(SUM(BB72:BB73),2)</f>
        <v>0</v>
      </c>
      <c r="BC71" s="78">
        <f>ROUND(SUM(BC72:BC73),2)</f>
        <v>0</v>
      </c>
      <c r="BD71" s="80">
        <f>ROUND(SUM(BD72:BD73),2)</f>
        <v>0</v>
      </c>
      <c r="BS71" s="81" t="s">
        <v>81</v>
      </c>
      <c r="BT71" s="81" t="s">
        <v>90</v>
      </c>
      <c r="BU71" s="81" t="s">
        <v>83</v>
      </c>
      <c r="BV71" s="81" t="s">
        <v>84</v>
      </c>
      <c r="BW71" s="81" t="s">
        <v>138</v>
      </c>
      <c r="BX71" s="81" t="s">
        <v>5</v>
      </c>
      <c r="CL71" s="81" t="s">
        <v>19</v>
      </c>
      <c r="CM71" s="81" t="s">
        <v>93</v>
      </c>
    </row>
    <row r="72" spans="1:91" s="3" customFormat="1" ht="23.25" customHeight="1">
      <c r="A72" s="72" t="s">
        <v>86</v>
      </c>
      <c r="B72" s="46"/>
      <c r="C72" s="9"/>
      <c r="D72" s="9"/>
      <c r="E72" s="206" t="s">
        <v>139</v>
      </c>
      <c r="F72" s="206"/>
      <c r="G72" s="206"/>
      <c r="H72" s="206"/>
      <c r="I72" s="206"/>
      <c r="J72" s="9"/>
      <c r="K72" s="206" t="s">
        <v>140</v>
      </c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15">
        <f>'PS461.1 - Dohledové kamer...'!J32</f>
        <v>0</v>
      </c>
      <c r="AH72" s="216"/>
      <c r="AI72" s="216"/>
      <c r="AJ72" s="216"/>
      <c r="AK72" s="216"/>
      <c r="AL72" s="216"/>
      <c r="AM72" s="216"/>
      <c r="AN72" s="215">
        <f t="shared" si="0"/>
        <v>0</v>
      </c>
      <c r="AO72" s="216"/>
      <c r="AP72" s="216"/>
      <c r="AQ72" s="82" t="s">
        <v>100</v>
      </c>
      <c r="AR72" s="46"/>
      <c r="AS72" s="83">
        <v>0</v>
      </c>
      <c r="AT72" s="84">
        <f t="shared" si="1"/>
        <v>0</v>
      </c>
      <c r="AU72" s="85">
        <f>'PS461.1 - Dohledové kamer...'!P91</f>
        <v>0</v>
      </c>
      <c r="AV72" s="84">
        <f>'PS461.1 - Dohledové kamer...'!J35</f>
        <v>0</v>
      </c>
      <c r="AW72" s="84">
        <f>'PS461.1 - Dohledové kamer...'!J36</f>
        <v>0</v>
      </c>
      <c r="AX72" s="84">
        <f>'PS461.1 - Dohledové kamer...'!J37</f>
        <v>0</v>
      </c>
      <c r="AY72" s="84">
        <f>'PS461.1 - Dohledové kamer...'!J38</f>
        <v>0</v>
      </c>
      <c r="AZ72" s="84">
        <f>'PS461.1 - Dohledové kamer...'!F35</f>
        <v>0</v>
      </c>
      <c r="BA72" s="84">
        <f>'PS461.1 - Dohledové kamer...'!F36</f>
        <v>0</v>
      </c>
      <c r="BB72" s="84">
        <f>'PS461.1 - Dohledové kamer...'!F37</f>
        <v>0</v>
      </c>
      <c r="BC72" s="84">
        <f>'PS461.1 - Dohledové kamer...'!F38</f>
        <v>0</v>
      </c>
      <c r="BD72" s="86">
        <f>'PS461.1 - Dohledové kamer...'!F39</f>
        <v>0</v>
      </c>
      <c r="BT72" s="25" t="s">
        <v>93</v>
      </c>
      <c r="BV72" s="25" t="s">
        <v>84</v>
      </c>
      <c r="BW72" s="25" t="s">
        <v>141</v>
      </c>
      <c r="BX72" s="25" t="s">
        <v>138</v>
      </c>
      <c r="CL72" s="25" t="s">
        <v>44</v>
      </c>
    </row>
    <row r="73" spans="1:91" s="3" customFormat="1" ht="16.5" customHeight="1">
      <c r="A73" s="72" t="s">
        <v>86</v>
      </c>
      <c r="B73" s="46"/>
      <c r="C73" s="9"/>
      <c r="D73" s="9"/>
      <c r="E73" s="206" t="s">
        <v>142</v>
      </c>
      <c r="F73" s="206"/>
      <c r="G73" s="206"/>
      <c r="H73" s="206"/>
      <c r="I73" s="206"/>
      <c r="J73" s="9"/>
      <c r="K73" s="206" t="s">
        <v>143</v>
      </c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15">
        <f>'PS461.2 - Hlavní trasa op...'!J32</f>
        <v>0</v>
      </c>
      <c r="AH73" s="216"/>
      <c r="AI73" s="216"/>
      <c r="AJ73" s="216"/>
      <c r="AK73" s="216"/>
      <c r="AL73" s="216"/>
      <c r="AM73" s="216"/>
      <c r="AN73" s="215">
        <f t="shared" si="0"/>
        <v>0</v>
      </c>
      <c r="AO73" s="216"/>
      <c r="AP73" s="216"/>
      <c r="AQ73" s="82" t="s">
        <v>100</v>
      </c>
      <c r="AR73" s="46"/>
      <c r="AS73" s="83">
        <v>0</v>
      </c>
      <c r="AT73" s="84">
        <f t="shared" si="1"/>
        <v>0</v>
      </c>
      <c r="AU73" s="85">
        <f>'PS461.2 - Hlavní trasa op...'!P89</f>
        <v>0</v>
      </c>
      <c r="AV73" s="84">
        <f>'PS461.2 - Hlavní trasa op...'!J35</f>
        <v>0</v>
      </c>
      <c r="AW73" s="84">
        <f>'PS461.2 - Hlavní trasa op...'!J36</f>
        <v>0</v>
      </c>
      <c r="AX73" s="84">
        <f>'PS461.2 - Hlavní trasa op...'!J37</f>
        <v>0</v>
      </c>
      <c r="AY73" s="84">
        <f>'PS461.2 - Hlavní trasa op...'!J38</f>
        <v>0</v>
      </c>
      <c r="AZ73" s="84">
        <f>'PS461.2 - Hlavní trasa op...'!F35</f>
        <v>0</v>
      </c>
      <c r="BA73" s="84">
        <f>'PS461.2 - Hlavní trasa op...'!F36</f>
        <v>0</v>
      </c>
      <c r="BB73" s="84">
        <f>'PS461.2 - Hlavní trasa op...'!F37</f>
        <v>0</v>
      </c>
      <c r="BC73" s="84">
        <f>'PS461.2 - Hlavní trasa op...'!F38</f>
        <v>0</v>
      </c>
      <c r="BD73" s="86">
        <f>'PS461.2 - Hlavní trasa op...'!F39</f>
        <v>0</v>
      </c>
      <c r="BT73" s="25" t="s">
        <v>93</v>
      </c>
      <c r="BV73" s="25" t="s">
        <v>84</v>
      </c>
      <c r="BW73" s="25" t="s">
        <v>144</v>
      </c>
      <c r="BX73" s="25" t="s">
        <v>138</v>
      </c>
      <c r="CL73" s="25" t="s">
        <v>44</v>
      </c>
    </row>
    <row r="74" spans="1:91" s="6" customFormat="1" ht="16.5" customHeight="1">
      <c r="A74" s="72" t="s">
        <v>86</v>
      </c>
      <c r="B74" s="73"/>
      <c r="C74" s="74"/>
      <c r="D74" s="205" t="s">
        <v>145</v>
      </c>
      <c r="E74" s="205"/>
      <c r="F74" s="205"/>
      <c r="G74" s="205"/>
      <c r="H74" s="205"/>
      <c r="I74" s="75"/>
      <c r="J74" s="205" t="s">
        <v>146</v>
      </c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12">
        <f>'PP - Publicita projektu'!J30</f>
        <v>0</v>
      </c>
      <c r="AH74" s="213"/>
      <c r="AI74" s="213"/>
      <c r="AJ74" s="213"/>
      <c r="AK74" s="213"/>
      <c r="AL74" s="213"/>
      <c r="AM74" s="213"/>
      <c r="AN74" s="212">
        <f t="shared" si="0"/>
        <v>0</v>
      </c>
      <c r="AO74" s="213"/>
      <c r="AP74" s="213"/>
      <c r="AQ74" s="76" t="s">
        <v>96</v>
      </c>
      <c r="AR74" s="73"/>
      <c r="AS74" s="77">
        <v>0</v>
      </c>
      <c r="AT74" s="78">
        <f t="shared" si="1"/>
        <v>0</v>
      </c>
      <c r="AU74" s="79">
        <f>'PP - Publicita projektu'!P80</f>
        <v>0</v>
      </c>
      <c r="AV74" s="78">
        <f>'PP - Publicita projektu'!J33</f>
        <v>0</v>
      </c>
      <c r="AW74" s="78">
        <f>'PP - Publicita projektu'!J34</f>
        <v>0</v>
      </c>
      <c r="AX74" s="78">
        <f>'PP - Publicita projektu'!J35</f>
        <v>0</v>
      </c>
      <c r="AY74" s="78">
        <f>'PP - Publicita projektu'!J36</f>
        <v>0</v>
      </c>
      <c r="AZ74" s="78">
        <f>'PP - Publicita projektu'!F33</f>
        <v>0</v>
      </c>
      <c r="BA74" s="78">
        <f>'PP - Publicita projektu'!F34</f>
        <v>0</v>
      </c>
      <c r="BB74" s="78">
        <f>'PP - Publicita projektu'!F35</f>
        <v>0</v>
      </c>
      <c r="BC74" s="78">
        <f>'PP - Publicita projektu'!F36</f>
        <v>0</v>
      </c>
      <c r="BD74" s="80">
        <f>'PP - Publicita projektu'!F37</f>
        <v>0</v>
      </c>
      <c r="BT74" s="81" t="s">
        <v>90</v>
      </c>
      <c r="BV74" s="81" t="s">
        <v>84</v>
      </c>
      <c r="BW74" s="81" t="s">
        <v>147</v>
      </c>
      <c r="BX74" s="81" t="s">
        <v>5</v>
      </c>
      <c r="CL74" s="81" t="s">
        <v>19</v>
      </c>
      <c r="CM74" s="81" t="s">
        <v>93</v>
      </c>
    </row>
    <row r="75" spans="1:91" s="6" customFormat="1" ht="16.5" customHeight="1">
      <c r="B75" s="73"/>
      <c r="C75" s="74"/>
      <c r="D75" s="205" t="s">
        <v>148</v>
      </c>
      <c r="E75" s="205"/>
      <c r="F75" s="205"/>
      <c r="G75" s="205"/>
      <c r="H75" s="205"/>
      <c r="I75" s="75"/>
      <c r="J75" s="205" t="s">
        <v>149</v>
      </c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14">
        <f>ROUND(SUM(AG76:AG77),2)</f>
        <v>0</v>
      </c>
      <c r="AH75" s="213"/>
      <c r="AI75" s="213"/>
      <c r="AJ75" s="213"/>
      <c r="AK75" s="213"/>
      <c r="AL75" s="213"/>
      <c r="AM75" s="213"/>
      <c r="AN75" s="212">
        <f t="shared" si="0"/>
        <v>0</v>
      </c>
      <c r="AO75" s="213"/>
      <c r="AP75" s="213"/>
      <c r="AQ75" s="76" t="s">
        <v>148</v>
      </c>
      <c r="AR75" s="73"/>
      <c r="AS75" s="77">
        <f>ROUND(SUM(AS76:AS77),2)</f>
        <v>0</v>
      </c>
      <c r="AT75" s="78">
        <f t="shared" si="1"/>
        <v>0</v>
      </c>
      <c r="AU75" s="79">
        <f>ROUND(SUM(AU76:AU77),5)</f>
        <v>0</v>
      </c>
      <c r="AV75" s="78">
        <f>ROUND(AZ75*L29,2)</f>
        <v>0</v>
      </c>
      <c r="AW75" s="78">
        <f>ROUND(BA75*L30,2)</f>
        <v>0</v>
      </c>
      <c r="AX75" s="78">
        <f>ROUND(BB75*L29,2)</f>
        <v>0</v>
      </c>
      <c r="AY75" s="78">
        <f>ROUND(BC75*L30,2)</f>
        <v>0</v>
      </c>
      <c r="AZ75" s="78">
        <f>ROUND(SUM(AZ76:AZ77),2)</f>
        <v>0</v>
      </c>
      <c r="BA75" s="78">
        <f>ROUND(SUM(BA76:BA77),2)</f>
        <v>0</v>
      </c>
      <c r="BB75" s="78">
        <f>ROUND(SUM(BB76:BB77),2)</f>
        <v>0</v>
      </c>
      <c r="BC75" s="78">
        <f>ROUND(SUM(BC76:BC77),2)</f>
        <v>0</v>
      </c>
      <c r="BD75" s="80">
        <f>ROUND(SUM(BD76:BD77),2)</f>
        <v>0</v>
      </c>
      <c r="BS75" s="81" t="s">
        <v>81</v>
      </c>
      <c r="BT75" s="81" t="s">
        <v>90</v>
      </c>
      <c r="BU75" s="81" t="s">
        <v>83</v>
      </c>
      <c r="BV75" s="81" t="s">
        <v>84</v>
      </c>
      <c r="BW75" s="81" t="s">
        <v>150</v>
      </c>
      <c r="BX75" s="81" t="s">
        <v>5</v>
      </c>
      <c r="CL75" s="81" t="s">
        <v>19</v>
      </c>
      <c r="CM75" s="81" t="s">
        <v>93</v>
      </c>
    </row>
    <row r="76" spans="1:91" s="3" customFormat="1" ht="16.5" customHeight="1">
      <c r="A76" s="72" t="s">
        <v>86</v>
      </c>
      <c r="B76" s="46"/>
      <c r="C76" s="9"/>
      <c r="D76" s="9"/>
      <c r="E76" s="206" t="s">
        <v>151</v>
      </c>
      <c r="F76" s="206"/>
      <c r="G76" s="206"/>
      <c r="H76" s="206"/>
      <c r="I76" s="206"/>
      <c r="J76" s="9"/>
      <c r="K76" s="206" t="s">
        <v>152</v>
      </c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15">
        <f>'VON.1 - Ostatní náklady'!J32</f>
        <v>0</v>
      </c>
      <c r="AH76" s="216"/>
      <c r="AI76" s="216"/>
      <c r="AJ76" s="216"/>
      <c r="AK76" s="216"/>
      <c r="AL76" s="216"/>
      <c r="AM76" s="216"/>
      <c r="AN76" s="215">
        <f t="shared" si="0"/>
        <v>0</v>
      </c>
      <c r="AO76" s="216"/>
      <c r="AP76" s="216"/>
      <c r="AQ76" s="82" t="s">
        <v>100</v>
      </c>
      <c r="AR76" s="46"/>
      <c r="AS76" s="83">
        <v>0</v>
      </c>
      <c r="AT76" s="84">
        <f t="shared" si="1"/>
        <v>0</v>
      </c>
      <c r="AU76" s="85">
        <f>'VON.1 - Ostatní náklady'!P86</f>
        <v>0</v>
      </c>
      <c r="AV76" s="84">
        <f>'VON.1 - Ostatní náklady'!J35</f>
        <v>0</v>
      </c>
      <c r="AW76" s="84">
        <f>'VON.1 - Ostatní náklady'!J36</f>
        <v>0</v>
      </c>
      <c r="AX76" s="84">
        <f>'VON.1 - Ostatní náklady'!J37</f>
        <v>0</v>
      </c>
      <c r="AY76" s="84">
        <f>'VON.1 - Ostatní náklady'!J38</f>
        <v>0</v>
      </c>
      <c r="AZ76" s="84">
        <f>'VON.1 - Ostatní náklady'!F35</f>
        <v>0</v>
      </c>
      <c r="BA76" s="84">
        <f>'VON.1 - Ostatní náklady'!F36</f>
        <v>0</v>
      </c>
      <c r="BB76" s="84">
        <f>'VON.1 - Ostatní náklady'!F37</f>
        <v>0</v>
      </c>
      <c r="BC76" s="84">
        <f>'VON.1 - Ostatní náklady'!F38</f>
        <v>0</v>
      </c>
      <c r="BD76" s="86">
        <f>'VON.1 - Ostatní náklady'!F39</f>
        <v>0</v>
      </c>
      <c r="BT76" s="25" t="s">
        <v>93</v>
      </c>
      <c r="BV76" s="25" t="s">
        <v>84</v>
      </c>
      <c r="BW76" s="25" t="s">
        <v>153</v>
      </c>
      <c r="BX76" s="25" t="s">
        <v>150</v>
      </c>
      <c r="CL76" s="25" t="s">
        <v>44</v>
      </c>
    </row>
    <row r="77" spans="1:91" s="3" customFormat="1" ht="16.5" customHeight="1">
      <c r="A77" s="72" t="s">
        <v>86</v>
      </c>
      <c r="B77" s="46"/>
      <c r="C77" s="9"/>
      <c r="D77" s="9"/>
      <c r="E77" s="206" t="s">
        <v>154</v>
      </c>
      <c r="F77" s="206"/>
      <c r="G77" s="206"/>
      <c r="H77" s="206"/>
      <c r="I77" s="206"/>
      <c r="J77" s="9"/>
      <c r="K77" s="206" t="s">
        <v>155</v>
      </c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15">
        <f>'VON.2 - Vedlejší rozpočto...'!J32</f>
        <v>0</v>
      </c>
      <c r="AH77" s="216"/>
      <c r="AI77" s="216"/>
      <c r="AJ77" s="216"/>
      <c r="AK77" s="216"/>
      <c r="AL77" s="216"/>
      <c r="AM77" s="216"/>
      <c r="AN77" s="215">
        <f t="shared" si="0"/>
        <v>0</v>
      </c>
      <c r="AO77" s="216"/>
      <c r="AP77" s="216"/>
      <c r="AQ77" s="82" t="s">
        <v>100</v>
      </c>
      <c r="AR77" s="46"/>
      <c r="AS77" s="87">
        <v>0</v>
      </c>
      <c r="AT77" s="88">
        <f t="shared" si="1"/>
        <v>0</v>
      </c>
      <c r="AU77" s="89">
        <f>'VON.2 - Vedlejší rozpočto...'!P86</f>
        <v>0</v>
      </c>
      <c r="AV77" s="88">
        <f>'VON.2 - Vedlejší rozpočto...'!J35</f>
        <v>0</v>
      </c>
      <c r="AW77" s="88">
        <f>'VON.2 - Vedlejší rozpočto...'!J36</f>
        <v>0</v>
      </c>
      <c r="AX77" s="88">
        <f>'VON.2 - Vedlejší rozpočto...'!J37</f>
        <v>0</v>
      </c>
      <c r="AY77" s="88">
        <f>'VON.2 - Vedlejší rozpočto...'!J38</f>
        <v>0</v>
      </c>
      <c r="AZ77" s="88">
        <f>'VON.2 - Vedlejší rozpočto...'!F35</f>
        <v>0</v>
      </c>
      <c r="BA77" s="88">
        <f>'VON.2 - Vedlejší rozpočto...'!F36</f>
        <v>0</v>
      </c>
      <c r="BB77" s="88">
        <f>'VON.2 - Vedlejší rozpočto...'!F37</f>
        <v>0</v>
      </c>
      <c r="BC77" s="88">
        <f>'VON.2 - Vedlejší rozpočto...'!F38</f>
        <v>0</v>
      </c>
      <c r="BD77" s="90">
        <f>'VON.2 - Vedlejší rozpočto...'!F39</f>
        <v>0</v>
      </c>
      <c r="BT77" s="25" t="s">
        <v>93</v>
      </c>
      <c r="BV77" s="25" t="s">
        <v>84</v>
      </c>
      <c r="BW77" s="25" t="s">
        <v>156</v>
      </c>
      <c r="BX77" s="25" t="s">
        <v>150</v>
      </c>
      <c r="CL77" s="25" t="s">
        <v>44</v>
      </c>
    </row>
    <row r="78" spans="1:91" s="1" customFormat="1" ht="30" customHeight="1">
      <c r="B78" s="33"/>
      <c r="AR78" s="33"/>
    </row>
    <row r="79" spans="1:91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33"/>
    </row>
  </sheetData>
  <sheetProtection algorithmName="SHA-512" hashValue="Lod6MipGufb8rMss1Q7b8ZDDF2Vv97zaai5+R87bVZTQBVqqpbzmtpda6YLbCr53lFaHJSFQ/X15BtFk/rJpxg==" saltValue="EtuBjLRKF5Nzu8Lcl7dMndg+RCzvPYKoUM/plQbzeBvyGaV+OGXWxT5J8ZdJxVKrai3DoYA4xnxDH0HUbSvK4A==" spinCount="100000" sheet="1" objects="1" scenarios="1" formatColumns="0" formatRows="0"/>
  <mergeCells count="130">
    <mergeCell ref="E73:I73"/>
    <mergeCell ref="K73:AF73"/>
    <mergeCell ref="J74:AF74"/>
    <mergeCell ref="D74:H74"/>
    <mergeCell ref="J75:AF75"/>
    <mergeCell ref="D75:H75"/>
    <mergeCell ref="K76:AF76"/>
    <mergeCell ref="E76:I76"/>
    <mergeCell ref="K77:AF77"/>
    <mergeCell ref="E77:I77"/>
    <mergeCell ref="E68:I68"/>
    <mergeCell ref="K68:AF68"/>
    <mergeCell ref="E69:I69"/>
    <mergeCell ref="K69:AF69"/>
    <mergeCell ref="E70:I70"/>
    <mergeCell ref="K70:AF70"/>
    <mergeCell ref="J71:AF71"/>
    <mergeCell ref="D71:H71"/>
    <mergeCell ref="K72:AF72"/>
    <mergeCell ref="E72:I72"/>
    <mergeCell ref="E63:I63"/>
    <mergeCell ref="K63:AF63"/>
    <mergeCell ref="K64:AF64"/>
    <mergeCell ref="E64:I64"/>
    <mergeCell ref="E65:I65"/>
    <mergeCell ref="K65:AF65"/>
    <mergeCell ref="J66:AF66"/>
    <mergeCell ref="D66:H66"/>
    <mergeCell ref="E67:I67"/>
    <mergeCell ref="K67:AF67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K62:AF62"/>
    <mergeCell ref="E62:I62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N59:AP59"/>
    <mergeCell ref="AG59:AM59"/>
    <mergeCell ref="AN60:AP60"/>
    <mergeCell ref="AG60:AM60"/>
    <mergeCell ref="AG54:AM54"/>
    <mergeCell ref="AN54:AP54"/>
    <mergeCell ref="K57:AF57"/>
    <mergeCell ref="E57:I57"/>
    <mergeCell ref="K58:AF58"/>
    <mergeCell ref="E58:I58"/>
    <mergeCell ref="K59:AF59"/>
    <mergeCell ref="E59:I59"/>
    <mergeCell ref="K60:AF60"/>
    <mergeCell ref="E60:I60"/>
    <mergeCell ref="J61:AF61"/>
    <mergeCell ref="D61:H61"/>
    <mergeCell ref="L45:AO45"/>
    <mergeCell ref="AM47:AN47"/>
    <mergeCell ref="AM49:AP49"/>
    <mergeCell ref="I52:AF52"/>
    <mergeCell ref="C52:G52"/>
    <mergeCell ref="D55:H55"/>
    <mergeCell ref="J55:AF55"/>
    <mergeCell ref="D56:H56"/>
    <mergeCell ref="J56:AF56"/>
  </mergeCells>
  <hyperlinks>
    <hyperlink ref="A55" location="'SO101 - Místní komunikace'!C2" display="/" xr:uid="{00000000-0004-0000-0000-000000000000}"/>
    <hyperlink ref="A57" location="'PS451.1 - Soupis stavební...'!C2" display="/" xr:uid="{00000000-0004-0000-0000-000001000000}"/>
    <hyperlink ref="A58" location="'PS451.2 - Soupis stavební...'!C2" display="/" xr:uid="{00000000-0004-0000-0000-000002000000}"/>
    <hyperlink ref="A59" location="'PS451.3 - Soupis dodávek ...'!C2" display="/" xr:uid="{00000000-0004-0000-0000-000003000000}"/>
    <hyperlink ref="A60" location="'PS451.4 - C2X SSZ nám. Ná...'!C2" display="/" xr:uid="{00000000-0004-0000-0000-000004000000}"/>
    <hyperlink ref="A62" location="'PS452.1 - Soupis stavební...'!C2" display="/" xr:uid="{00000000-0004-0000-0000-000005000000}"/>
    <hyperlink ref="A63" location="'PS452.2 - Soupis stavební...'!C2" display="/" xr:uid="{00000000-0004-0000-0000-000006000000}"/>
    <hyperlink ref="A64" location="'PS452.3 - Soupis dodávek ...'!C2" display="/" xr:uid="{00000000-0004-0000-0000-000007000000}"/>
    <hyperlink ref="A65" location="'PS452.4 - C2X SSZ třída S...'!C2" display="/" xr:uid="{00000000-0004-0000-0000-000008000000}"/>
    <hyperlink ref="A67" location="'PS453.1 - Soupis stavební...'!C2" display="/" xr:uid="{00000000-0004-0000-0000-000009000000}"/>
    <hyperlink ref="A68" location="'PS453.2 - Soupis stavební...'!C2" display="/" xr:uid="{00000000-0004-0000-0000-00000A000000}"/>
    <hyperlink ref="A69" location="'PS453.3 - Soupis dodávek ...'!C2" display="/" xr:uid="{00000000-0004-0000-0000-00000B000000}"/>
    <hyperlink ref="A70" location="'PS453.4 - Soupis dodávek ...'!C2" display="/" xr:uid="{00000000-0004-0000-0000-00000C000000}"/>
    <hyperlink ref="A72" location="'PS461.1 - Dohledové kamer...'!C2" display="/" xr:uid="{00000000-0004-0000-0000-00000D000000}"/>
    <hyperlink ref="A73" location="'PS461.2 - Hlavní trasa op...'!C2" display="/" xr:uid="{00000000-0004-0000-0000-00000E000000}"/>
    <hyperlink ref="A74" location="'PP - Publicita projektu'!C2" display="/" xr:uid="{00000000-0004-0000-0000-00000F000000}"/>
    <hyperlink ref="A76" location="'VON.1 - Ostatní náklady'!C2" display="/" xr:uid="{00000000-0004-0000-0000-000010000000}"/>
    <hyperlink ref="A77" location="'VON.2 - Vedlejší rozpočto...'!C2" display="/" xr:uid="{00000000-0004-0000-0000-000011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s="1" customFormat="1" ht="12" customHeight="1">
      <c r="B8" s="33"/>
      <c r="D8" s="27" t="s">
        <v>158</v>
      </c>
      <c r="L8" s="33"/>
    </row>
    <row r="9" spans="2:46" s="1" customFormat="1" ht="16.5" customHeight="1">
      <c r="B9" s="33"/>
      <c r="E9" s="197" t="s">
        <v>159</v>
      </c>
      <c r="F9" s="240"/>
      <c r="G9" s="240"/>
      <c r="H9" s="240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92</v>
      </c>
      <c r="I11" s="27" t="s">
        <v>20</v>
      </c>
      <c r="J11" s="25" t="s">
        <v>160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15. 1. 2025</v>
      </c>
      <c r="L12" s="33"/>
    </row>
    <row r="13" spans="2:46" s="1" customFormat="1" ht="21.75" customHeight="1">
      <c r="B13" s="33"/>
      <c r="I13" s="24" t="s">
        <v>28</v>
      </c>
      <c r="J13" s="29" t="s">
        <v>161</v>
      </c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1" t="str">
        <f>'Rekapitulace stavby'!E14</f>
        <v>Vyplň údaj</v>
      </c>
      <c r="F18" s="222"/>
      <c r="G18" s="222"/>
      <c r="H18" s="222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162</v>
      </c>
      <c r="I24" s="27" t="s">
        <v>34</v>
      </c>
      <c r="J24" s="25" t="s">
        <v>44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92"/>
      <c r="E27" s="227" t="s">
        <v>44</v>
      </c>
      <c r="F27" s="227"/>
      <c r="G27" s="227"/>
      <c r="H27" s="227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48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5" customHeight="1">
      <c r="B33" s="33"/>
      <c r="D33" s="53" t="s">
        <v>52</v>
      </c>
      <c r="E33" s="27" t="s">
        <v>53</v>
      </c>
      <c r="F33" s="84">
        <f>ROUND((SUM(BE89:BE285)),  2)</f>
        <v>0</v>
      </c>
      <c r="I33" s="94">
        <v>0.21</v>
      </c>
      <c r="J33" s="84">
        <f>ROUND(((SUM(BE89:BE285))*I33),  2)</f>
        <v>0</v>
      </c>
      <c r="L33" s="33"/>
    </row>
    <row r="34" spans="2:12" s="1" customFormat="1" ht="14.45" customHeight="1">
      <c r="B34" s="33"/>
      <c r="E34" s="27" t="s">
        <v>54</v>
      </c>
      <c r="F34" s="84">
        <f>ROUND((SUM(BF89:BF285)),  2)</f>
        <v>0</v>
      </c>
      <c r="I34" s="94">
        <v>0.12</v>
      </c>
      <c r="J34" s="84">
        <f>ROUND(((SUM(BF89:BF285))*I34),  2)</f>
        <v>0</v>
      </c>
      <c r="L34" s="33"/>
    </row>
    <row r="35" spans="2:12" s="1" customFormat="1" ht="14.45" hidden="1" customHeight="1">
      <c r="B35" s="33"/>
      <c r="E35" s="27" t="s">
        <v>55</v>
      </c>
      <c r="F35" s="84">
        <f>ROUND((SUM(BG89:BG285)),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7" t="s">
        <v>56</v>
      </c>
      <c r="F36" s="84">
        <f>ROUND((SUM(BH89:BH285)),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7" t="s">
        <v>57</v>
      </c>
      <c r="F37" s="84">
        <f>ROUND((SUM(BI89:BI285)),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58</v>
      </c>
      <c r="E39" s="55"/>
      <c r="F39" s="55"/>
      <c r="G39" s="97" t="s">
        <v>59</v>
      </c>
      <c r="H39" s="98" t="s">
        <v>60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163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238" t="str">
        <f>E7</f>
        <v>Nám. Národních hrdinů – Havlíčkova – koordinovaný tah SSZ (2025)</v>
      </c>
      <c r="F48" s="239"/>
      <c r="G48" s="239"/>
      <c r="H48" s="239"/>
      <c r="L48" s="33"/>
    </row>
    <row r="49" spans="2:47" s="1" customFormat="1" ht="12" customHeight="1">
      <c r="B49" s="33"/>
      <c r="C49" s="27" t="s">
        <v>158</v>
      </c>
      <c r="L49" s="33"/>
    </row>
    <row r="50" spans="2:47" s="1" customFormat="1" ht="16.5" customHeight="1">
      <c r="B50" s="33"/>
      <c r="E50" s="197" t="str">
        <f>E9</f>
        <v>SO101 - Místní komunikace</v>
      </c>
      <c r="F50" s="240"/>
      <c r="G50" s="240"/>
      <c r="H50" s="240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Olomouc, třída Svobody</v>
      </c>
      <c r="I52" s="27" t="s">
        <v>24</v>
      </c>
      <c r="J52" s="50" t="str">
        <f>IF(J12="","",J12)</f>
        <v>15. 1. 2025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7" t="s">
        <v>30</v>
      </c>
      <c r="F54" s="25" t="str">
        <f>E15</f>
        <v>Statutární město Olomouc</v>
      </c>
      <c r="I54" s="27" t="s">
        <v>38</v>
      </c>
      <c r="J54" s="31" t="str">
        <f>E21</f>
        <v>PK SSZ Obrdlík, s.r.o.</v>
      </c>
      <c r="L54" s="33"/>
    </row>
    <row r="55" spans="2:47" s="1" customFormat="1" ht="15.2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Ing. Petr Doležel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164</v>
      </c>
      <c r="D57" s="95"/>
      <c r="E57" s="95"/>
      <c r="F57" s="95"/>
      <c r="G57" s="95"/>
      <c r="H57" s="95"/>
      <c r="I57" s="95"/>
      <c r="J57" s="102" t="s">
        <v>165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80</v>
      </c>
      <c r="J59" s="64">
        <f>J89</f>
        <v>0</v>
      </c>
      <c r="L59" s="33"/>
      <c r="AU59" s="17" t="s">
        <v>166</v>
      </c>
    </row>
    <row r="60" spans="2:47" s="8" customFormat="1" ht="24.95" customHeight="1">
      <c r="B60" s="104"/>
      <c r="D60" s="105" t="s">
        <v>167</v>
      </c>
      <c r="E60" s="106"/>
      <c r="F60" s="106"/>
      <c r="G60" s="106"/>
      <c r="H60" s="106"/>
      <c r="I60" s="106"/>
      <c r="J60" s="107">
        <f>J90</f>
        <v>0</v>
      </c>
      <c r="L60" s="104"/>
    </row>
    <row r="61" spans="2:47" s="9" customFormat="1" ht="19.899999999999999" customHeight="1">
      <c r="B61" s="108"/>
      <c r="D61" s="109" t="s">
        <v>168</v>
      </c>
      <c r="E61" s="110"/>
      <c r="F61" s="110"/>
      <c r="G61" s="110"/>
      <c r="H61" s="110"/>
      <c r="I61" s="110"/>
      <c r="J61" s="111">
        <f>J91</f>
        <v>0</v>
      </c>
      <c r="L61" s="108"/>
    </row>
    <row r="62" spans="2:47" s="9" customFormat="1" ht="19.899999999999999" customHeight="1">
      <c r="B62" s="108"/>
      <c r="D62" s="109" t="s">
        <v>169</v>
      </c>
      <c r="E62" s="110"/>
      <c r="F62" s="110"/>
      <c r="G62" s="110"/>
      <c r="H62" s="110"/>
      <c r="I62" s="110"/>
      <c r="J62" s="111">
        <f>J115</f>
        <v>0</v>
      </c>
      <c r="L62" s="108"/>
    </row>
    <row r="63" spans="2:47" s="9" customFormat="1" ht="14.85" customHeight="1">
      <c r="B63" s="108"/>
      <c r="D63" s="109" t="s">
        <v>170</v>
      </c>
      <c r="E63" s="110"/>
      <c r="F63" s="110"/>
      <c r="G63" s="110"/>
      <c r="H63" s="110"/>
      <c r="I63" s="110"/>
      <c r="J63" s="111">
        <f>J116</f>
        <v>0</v>
      </c>
      <c r="L63" s="108"/>
    </row>
    <row r="64" spans="2:47" s="9" customFormat="1" ht="14.85" customHeight="1">
      <c r="B64" s="108"/>
      <c r="D64" s="109" t="s">
        <v>171</v>
      </c>
      <c r="E64" s="110"/>
      <c r="F64" s="110"/>
      <c r="G64" s="110"/>
      <c r="H64" s="110"/>
      <c r="I64" s="110"/>
      <c r="J64" s="111">
        <f>J121</f>
        <v>0</v>
      </c>
      <c r="L64" s="108"/>
    </row>
    <row r="65" spans="2:12" s="9" customFormat="1" ht="19.899999999999999" customHeight="1">
      <c r="B65" s="108"/>
      <c r="D65" s="109" t="s">
        <v>172</v>
      </c>
      <c r="E65" s="110"/>
      <c r="F65" s="110"/>
      <c r="G65" s="110"/>
      <c r="H65" s="110"/>
      <c r="I65" s="110"/>
      <c r="J65" s="111">
        <f>J156</f>
        <v>0</v>
      </c>
      <c r="L65" s="108"/>
    </row>
    <row r="66" spans="2:12" s="9" customFormat="1" ht="14.85" customHeight="1">
      <c r="B66" s="108"/>
      <c r="D66" s="109" t="s">
        <v>173</v>
      </c>
      <c r="E66" s="110"/>
      <c r="F66" s="110"/>
      <c r="G66" s="110"/>
      <c r="H66" s="110"/>
      <c r="I66" s="110"/>
      <c r="J66" s="111">
        <f>J157</f>
        <v>0</v>
      </c>
      <c r="L66" s="108"/>
    </row>
    <row r="67" spans="2:12" s="9" customFormat="1" ht="14.85" customHeight="1">
      <c r="B67" s="108"/>
      <c r="D67" s="109" t="s">
        <v>174</v>
      </c>
      <c r="E67" s="110"/>
      <c r="F67" s="110"/>
      <c r="G67" s="110"/>
      <c r="H67" s="110"/>
      <c r="I67" s="110"/>
      <c r="J67" s="111">
        <f>J184</f>
        <v>0</v>
      </c>
      <c r="L67" s="108"/>
    </row>
    <row r="68" spans="2:12" s="9" customFormat="1" ht="14.85" customHeight="1">
      <c r="B68" s="108"/>
      <c r="D68" s="109" t="s">
        <v>175</v>
      </c>
      <c r="E68" s="110"/>
      <c r="F68" s="110"/>
      <c r="G68" s="110"/>
      <c r="H68" s="110"/>
      <c r="I68" s="110"/>
      <c r="J68" s="111">
        <f>J214</f>
        <v>0</v>
      </c>
      <c r="L68" s="108"/>
    </row>
    <row r="69" spans="2:12" s="9" customFormat="1" ht="14.85" customHeight="1">
      <c r="B69" s="108"/>
      <c r="D69" s="109" t="s">
        <v>176</v>
      </c>
      <c r="E69" s="110"/>
      <c r="F69" s="110"/>
      <c r="G69" s="110"/>
      <c r="H69" s="110"/>
      <c r="I69" s="110"/>
      <c r="J69" s="111">
        <f>J283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s="1" customFormat="1" ht="12" customHeight="1">
      <c r="B80" s="33"/>
      <c r="C80" s="27" t="s">
        <v>158</v>
      </c>
      <c r="L80" s="33"/>
    </row>
    <row r="81" spans="2:65" s="1" customFormat="1" ht="16.5" customHeight="1">
      <c r="B81" s="33"/>
      <c r="E81" s="197" t="str">
        <f>E9</f>
        <v>SO101 - Místní komunikace</v>
      </c>
      <c r="F81" s="240"/>
      <c r="G81" s="240"/>
      <c r="H81" s="240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7" t="s">
        <v>22</v>
      </c>
      <c r="F83" s="25" t="str">
        <f>F12</f>
        <v>Olomouc, třída Svobody</v>
      </c>
      <c r="I83" s="27" t="s">
        <v>24</v>
      </c>
      <c r="J83" s="50" t="str">
        <f>IF(J12="","",J12)</f>
        <v>15. 1. 2025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7" t="s">
        <v>30</v>
      </c>
      <c r="F85" s="25" t="str">
        <f>E15</f>
        <v>Statutární město Olomouc</v>
      </c>
      <c r="I85" s="27" t="s">
        <v>38</v>
      </c>
      <c r="J85" s="31" t="str">
        <f>E21</f>
        <v>PK SSZ Obrdlík, s.r.o.</v>
      </c>
      <c r="L85" s="33"/>
    </row>
    <row r="86" spans="2:65" s="1" customFormat="1" ht="15.2" customHeight="1">
      <c r="B86" s="33"/>
      <c r="C86" s="27" t="s">
        <v>36</v>
      </c>
      <c r="F86" s="25" t="str">
        <f>IF(E18="","",E18)</f>
        <v>Vyplň údaj</v>
      </c>
      <c r="I86" s="27" t="s">
        <v>43</v>
      </c>
      <c r="J86" s="31" t="str">
        <f>E24</f>
        <v>Ing. Petr Doležel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178</v>
      </c>
      <c r="D88" s="114" t="s">
        <v>67</v>
      </c>
      <c r="E88" s="114" t="s">
        <v>63</v>
      </c>
      <c r="F88" s="114" t="s">
        <v>64</v>
      </c>
      <c r="G88" s="114" t="s">
        <v>179</v>
      </c>
      <c r="H88" s="114" t="s">
        <v>180</v>
      </c>
      <c r="I88" s="114" t="s">
        <v>181</v>
      </c>
      <c r="J88" s="114" t="s">
        <v>165</v>
      </c>
      <c r="K88" s="115" t="s">
        <v>182</v>
      </c>
      <c r="L88" s="112"/>
      <c r="M88" s="57" t="s">
        <v>44</v>
      </c>
      <c r="N88" s="58" t="s">
        <v>52</v>
      </c>
      <c r="O88" s="58" t="s">
        <v>183</v>
      </c>
      <c r="P88" s="58" t="s">
        <v>184</v>
      </c>
      <c r="Q88" s="58" t="s">
        <v>185</v>
      </c>
      <c r="R88" s="58" t="s">
        <v>186</v>
      </c>
      <c r="S88" s="58" t="s">
        <v>187</v>
      </c>
      <c r="T88" s="59" t="s">
        <v>188</v>
      </c>
    </row>
    <row r="89" spans="2:65" s="1" customFormat="1" ht="22.9" customHeight="1">
      <c r="B89" s="33"/>
      <c r="C89" s="62" t="s">
        <v>189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180.79469500000002</v>
      </c>
      <c r="S89" s="51"/>
      <c r="T89" s="118">
        <f>T90</f>
        <v>225.256</v>
      </c>
      <c r="AT89" s="17" t="s">
        <v>81</v>
      </c>
      <c r="AU89" s="17" t="s">
        <v>166</v>
      </c>
      <c r="BK89" s="119">
        <f>BK90</f>
        <v>0</v>
      </c>
    </row>
    <row r="90" spans="2:65" s="11" customFormat="1" ht="25.9" customHeight="1">
      <c r="B90" s="120"/>
      <c r="D90" s="121" t="s">
        <v>81</v>
      </c>
      <c r="E90" s="122" t="s">
        <v>190</v>
      </c>
      <c r="F90" s="122" t="s">
        <v>191</v>
      </c>
      <c r="I90" s="123"/>
      <c r="J90" s="124">
        <f>BK90</f>
        <v>0</v>
      </c>
      <c r="L90" s="120"/>
      <c r="M90" s="125"/>
      <c r="P90" s="126">
        <f>P91+P115+P156</f>
        <v>0</v>
      </c>
      <c r="R90" s="126">
        <f>R91+R115+R156</f>
        <v>180.79469500000002</v>
      </c>
      <c r="T90" s="127">
        <f>T91+T115+T156</f>
        <v>225.256</v>
      </c>
      <c r="AR90" s="121" t="s">
        <v>90</v>
      </c>
      <c r="AT90" s="128" t="s">
        <v>81</v>
      </c>
      <c r="AU90" s="128" t="s">
        <v>82</v>
      </c>
      <c r="AY90" s="121" t="s">
        <v>192</v>
      </c>
      <c r="BK90" s="129">
        <f>BK91+BK115+BK156</f>
        <v>0</v>
      </c>
    </row>
    <row r="91" spans="2:65" s="11" customFormat="1" ht="22.9" customHeight="1">
      <c r="B91" s="120"/>
      <c r="D91" s="121" t="s">
        <v>81</v>
      </c>
      <c r="E91" s="130" t="s">
        <v>90</v>
      </c>
      <c r="F91" s="130" t="s">
        <v>193</v>
      </c>
      <c r="I91" s="123"/>
      <c r="J91" s="131">
        <f>BK91</f>
        <v>0</v>
      </c>
      <c r="L91" s="120"/>
      <c r="M91" s="125"/>
      <c r="P91" s="126">
        <f>SUM(P92:P114)</f>
        <v>0</v>
      </c>
      <c r="R91" s="126">
        <f>SUM(R92:R114)</f>
        <v>0</v>
      </c>
      <c r="T91" s="127">
        <f>SUM(T92:T114)</f>
        <v>0</v>
      </c>
      <c r="AR91" s="121" t="s">
        <v>90</v>
      </c>
      <c r="AT91" s="128" t="s">
        <v>81</v>
      </c>
      <c r="AU91" s="128" t="s">
        <v>90</v>
      </c>
      <c r="AY91" s="121" t="s">
        <v>192</v>
      </c>
      <c r="BK91" s="129">
        <f>SUM(BK92:BK114)</f>
        <v>0</v>
      </c>
    </row>
    <row r="92" spans="2:65" s="1" customFormat="1" ht="33" customHeight="1">
      <c r="B92" s="33"/>
      <c r="C92" s="132" t="s">
        <v>90</v>
      </c>
      <c r="D92" s="132" t="s">
        <v>194</v>
      </c>
      <c r="E92" s="133" t="s">
        <v>195</v>
      </c>
      <c r="F92" s="134" t="s">
        <v>196</v>
      </c>
      <c r="G92" s="135" t="s">
        <v>197</v>
      </c>
      <c r="H92" s="136">
        <v>222</v>
      </c>
      <c r="I92" s="137"/>
      <c r="J92" s="138">
        <f>ROUND(I92*H92,2)</f>
        <v>0</v>
      </c>
      <c r="K92" s="134" t="s">
        <v>198</v>
      </c>
      <c r="L92" s="33"/>
      <c r="M92" s="139" t="s">
        <v>44</v>
      </c>
      <c r="N92" s="140" t="s">
        <v>53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199</v>
      </c>
      <c r="AT92" s="143" t="s">
        <v>194</v>
      </c>
      <c r="AU92" s="143" t="s">
        <v>93</v>
      </c>
      <c r="AY92" s="17" t="s">
        <v>192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90</v>
      </c>
      <c r="BK92" s="144">
        <f>ROUND(I92*H92,2)</f>
        <v>0</v>
      </c>
      <c r="BL92" s="17" t="s">
        <v>199</v>
      </c>
      <c r="BM92" s="143" t="s">
        <v>93</v>
      </c>
    </row>
    <row r="93" spans="2:65" s="1" customFormat="1" ht="11.25">
      <c r="B93" s="33"/>
      <c r="D93" s="145" t="s">
        <v>200</v>
      </c>
      <c r="F93" s="146" t="s">
        <v>201</v>
      </c>
      <c r="I93" s="147"/>
      <c r="L93" s="33"/>
      <c r="M93" s="148"/>
      <c r="T93" s="54"/>
      <c r="AT93" s="17" t="s">
        <v>200</v>
      </c>
      <c r="AU93" s="17" t="s">
        <v>93</v>
      </c>
    </row>
    <row r="94" spans="2:65" s="12" customFormat="1" ht="11.25">
      <c r="B94" s="149"/>
      <c r="D94" s="150" t="s">
        <v>202</v>
      </c>
      <c r="E94" s="151" t="s">
        <v>44</v>
      </c>
      <c r="F94" s="152" t="s">
        <v>203</v>
      </c>
      <c r="H94" s="151" t="s">
        <v>44</v>
      </c>
      <c r="I94" s="153"/>
      <c r="L94" s="149"/>
      <c r="M94" s="154"/>
      <c r="T94" s="155"/>
      <c r="AT94" s="151" t="s">
        <v>202</v>
      </c>
      <c r="AU94" s="151" t="s">
        <v>93</v>
      </c>
      <c r="AV94" s="12" t="s">
        <v>90</v>
      </c>
      <c r="AW94" s="12" t="s">
        <v>42</v>
      </c>
      <c r="AX94" s="12" t="s">
        <v>82</v>
      </c>
      <c r="AY94" s="151" t="s">
        <v>192</v>
      </c>
    </row>
    <row r="95" spans="2:65" s="13" customFormat="1" ht="11.25">
      <c r="B95" s="156"/>
      <c r="D95" s="150" t="s">
        <v>202</v>
      </c>
      <c r="E95" s="157" t="s">
        <v>44</v>
      </c>
      <c r="F95" s="158" t="s">
        <v>204</v>
      </c>
      <c r="H95" s="159">
        <v>222</v>
      </c>
      <c r="I95" s="160"/>
      <c r="L95" s="156"/>
      <c r="M95" s="161"/>
      <c r="T95" s="162"/>
      <c r="AT95" s="157" t="s">
        <v>202</v>
      </c>
      <c r="AU95" s="157" t="s">
        <v>93</v>
      </c>
      <c r="AV95" s="13" t="s">
        <v>93</v>
      </c>
      <c r="AW95" s="13" t="s">
        <v>42</v>
      </c>
      <c r="AX95" s="13" t="s">
        <v>82</v>
      </c>
      <c r="AY95" s="157" t="s">
        <v>192</v>
      </c>
    </row>
    <row r="96" spans="2:65" s="14" customFormat="1" ht="11.25">
      <c r="B96" s="163"/>
      <c r="D96" s="150" t="s">
        <v>202</v>
      </c>
      <c r="E96" s="164" t="s">
        <v>44</v>
      </c>
      <c r="F96" s="165" t="s">
        <v>205</v>
      </c>
      <c r="H96" s="166">
        <v>222</v>
      </c>
      <c r="I96" s="167"/>
      <c r="L96" s="163"/>
      <c r="M96" s="168"/>
      <c r="T96" s="169"/>
      <c r="AT96" s="164" t="s">
        <v>202</v>
      </c>
      <c r="AU96" s="164" t="s">
        <v>93</v>
      </c>
      <c r="AV96" s="14" t="s">
        <v>199</v>
      </c>
      <c r="AW96" s="14" t="s">
        <v>42</v>
      </c>
      <c r="AX96" s="14" t="s">
        <v>90</v>
      </c>
      <c r="AY96" s="164" t="s">
        <v>192</v>
      </c>
    </row>
    <row r="97" spans="2:65" s="1" customFormat="1" ht="62.65" customHeight="1">
      <c r="B97" s="33"/>
      <c r="C97" s="132" t="s">
        <v>93</v>
      </c>
      <c r="D97" s="132" t="s">
        <v>194</v>
      </c>
      <c r="E97" s="133" t="s">
        <v>206</v>
      </c>
      <c r="F97" s="134" t="s">
        <v>207</v>
      </c>
      <c r="G97" s="135" t="s">
        <v>197</v>
      </c>
      <c r="H97" s="136">
        <v>222</v>
      </c>
      <c r="I97" s="137"/>
      <c r="J97" s="138">
        <f>ROUND(I97*H97,2)</f>
        <v>0</v>
      </c>
      <c r="K97" s="134" t="s">
        <v>198</v>
      </c>
      <c r="L97" s="33"/>
      <c r="M97" s="139" t="s">
        <v>44</v>
      </c>
      <c r="N97" s="140" t="s">
        <v>53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199</v>
      </c>
      <c r="AT97" s="143" t="s">
        <v>194</v>
      </c>
      <c r="AU97" s="143" t="s">
        <v>93</v>
      </c>
      <c r="AY97" s="17" t="s">
        <v>192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90</v>
      </c>
      <c r="BK97" s="144">
        <f>ROUND(I97*H97,2)</f>
        <v>0</v>
      </c>
      <c r="BL97" s="17" t="s">
        <v>199</v>
      </c>
      <c r="BM97" s="143" t="s">
        <v>199</v>
      </c>
    </row>
    <row r="98" spans="2:65" s="1" customFormat="1" ht="11.25">
      <c r="B98" s="33"/>
      <c r="D98" s="145" t="s">
        <v>200</v>
      </c>
      <c r="F98" s="146" t="s">
        <v>208</v>
      </c>
      <c r="I98" s="147"/>
      <c r="L98" s="33"/>
      <c r="M98" s="148"/>
      <c r="T98" s="54"/>
      <c r="AT98" s="17" t="s">
        <v>200</v>
      </c>
      <c r="AU98" s="17" t="s">
        <v>93</v>
      </c>
    </row>
    <row r="99" spans="2:65" s="12" customFormat="1" ht="11.25">
      <c r="B99" s="149"/>
      <c r="D99" s="150" t="s">
        <v>202</v>
      </c>
      <c r="E99" s="151" t="s">
        <v>44</v>
      </c>
      <c r="F99" s="152" t="s">
        <v>203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3" customFormat="1" ht="11.25">
      <c r="B100" s="156"/>
      <c r="D100" s="150" t="s">
        <v>202</v>
      </c>
      <c r="E100" s="157" t="s">
        <v>44</v>
      </c>
      <c r="F100" s="158" t="s">
        <v>204</v>
      </c>
      <c r="H100" s="159">
        <v>222</v>
      </c>
      <c r="I100" s="160"/>
      <c r="L100" s="156"/>
      <c r="M100" s="161"/>
      <c r="T100" s="162"/>
      <c r="AT100" s="157" t="s">
        <v>202</v>
      </c>
      <c r="AU100" s="157" t="s">
        <v>93</v>
      </c>
      <c r="AV100" s="13" t="s">
        <v>93</v>
      </c>
      <c r="AW100" s="13" t="s">
        <v>42</v>
      </c>
      <c r="AX100" s="13" t="s">
        <v>82</v>
      </c>
      <c r="AY100" s="157" t="s">
        <v>192</v>
      </c>
    </row>
    <row r="101" spans="2:65" s="14" customFormat="1" ht="11.25">
      <c r="B101" s="163"/>
      <c r="D101" s="150" t="s">
        <v>202</v>
      </c>
      <c r="E101" s="164" t="s">
        <v>44</v>
      </c>
      <c r="F101" s="165" t="s">
        <v>205</v>
      </c>
      <c r="H101" s="166">
        <v>222</v>
      </c>
      <c r="I101" s="167"/>
      <c r="L101" s="163"/>
      <c r="M101" s="168"/>
      <c r="T101" s="169"/>
      <c r="AT101" s="164" t="s">
        <v>202</v>
      </c>
      <c r="AU101" s="164" t="s">
        <v>93</v>
      </c>
      <c r="AV101" s="14" t="s">
        <v>199</v>
      </c>
      <c r="AW101" s="14" t="s">
        <v>42</v>
      </c>
      <c r="AX101" s="14" t="s">
        <v>90</v>
      </c>
      <c r="AY101" s="164" t="s">
        <v>192</v>
      </c>
    </row>
    <row r="102" spans="2:65" s="1" customFormat="1" ht="66.75" customHeight="1">
      <c r="B102" s="33"/>
      <c r="C102" s="132" t="s">
        <v>209</v>
      </c>
      <c r="D102" s="132" t="s">
        <v>194</v>
      </c>
      <c r="E102" s="133" t="s">
        <v>210</v>
      </c>
      <c r="F102" s="134" t="s">
        <v>211</v>
      </c>
      <c r="G102" s="135" t="s">
        <v>197</v>
      </c>
      <c r="H102" s="136">
        <v>3330</v>
      </c>
      <c r="I102" s="137"/>
      <c r="J102" s="138">
        <f>ROUND(I102*H102,2)</f>
        <v>0</v>
      </c>
      <c r="K102" s="134" t="s">
        <v>198</v>
      </c>
      <c r="L102" s="33"/>
      <c r="M102" s="139" t="s">
        <v>44</v>
      </c>
      <c r="N102" s="140" t="s">
        <v>53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199</v>
      </c>
      <c r="AT102" s="143" t="s">
        <v>194</v>
      </c>
      <c r="AU102" s="143" t="s">
        <v>93</v>
      </c>
      <c r="AY102" s="17" t="s">
        <v>192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90</v>
      </c>
      <c r="BK102" s="144">
        <f>ROUND(I102*H102,2)</f>
        <v>0</v>
      </c>
      <c r="BL102" s="17" t="s">
        <v>199</v>
      </c>
      <c r="BM102" s="143" t="s">
        <v>212</v>
      </c>
    </row>
    <row r="103" spans="2:65" s="1" customFormat="1" ht="11.25">
      <c r="B103" s="33"/>
      <c r="D103" s="145" t="s">
        <v>200</v>
      </c>
      <c r="F103" s="146" t="s">
        <v>213</v>
      </c>
      <c r="I103" s="147"/>
      <c r="L103" s="33"/>
      <c r="M103" s="148"/>
      <c r="T103" s="54"/>
      <c r="AT103" s="17" t="s">
        <v>200</v>
      </c>
      <c r="AU103" s="17" t="s">
        <v>93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214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11.25">
      <c r="B105" s="149"/>
      <c r="D105" s="150" t="s">
        <v>202</v>
      </c>
      <c r="E105" s="151" t="s">
        <v>44</v>
      </c>
      <c r="F105" s="152" t="s">
        <v>203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215</v>
      </c>
      <c r="H106" s="159">
        <v>3330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90</v>
      </c>
      <c r="AY106" s="157" t="s">
        <v>192</v>
      </c>
    </row>
    <row r="107" spans="2:65" s="1" customFormat="1" ht="44.25" customHeight="1">
      <c r="B107" s="33"/>
      <c r="C107" s="132" t="s">
        <v>199</v>
      </c>
      <c r="D107" s="132" t="s">
        <v>194</v>
      </c>
      <c r="E107" s="133" t="s">
        <v>216</v>
      </c>
      <c r="F107" s="134" t="s">
        <v>217</v>
      </c>
      <c r="G107" s="135" t="s">
        <v>218</v>
      </c>
      <c r="H107" s="136">
        <v>399.6</v>
      </c>
      <c r="I107" s="137"/>
      <c r="J107" s="138">
        <f>ROUND(I107*H107,2)</f>
        <v>0</v>
      </c>
      <c r="K107" s="134" t="s">
        <v>198</v>
      </c>
      <c r="L107" s="33"/>
      <c r="M107" s="139" t="s">
        <v>44</v>
      </c>
      <c r="N107" s="140" t="s">
        <v>53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199</v>
      </c>
      <c r="AT107" s="143" t="s">
        <v>194</v>
      </c>
      <c r="AU107" s="143" t="s">
        <v>93</v>
      </c>
      <c r="AY107" s="17" t="s">
        <v>192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90</v>
      </c>
      <c r="BK107" s="144">
        <f>ROUND(I107*H107,2)</f>
        <v>0</v>
      </c>
      <c r="BL107" s="17" t="s">
        <v>199</v>
      </c>
      <c r="BM107" s="143" t="s">
        <v>219</v>
      </c>
    </row>
    <row r="108" spans="2:65" s="1" customFormat="1" ht="11.25">
      <c r="B108" s="33"/>
      <c r="D108" s="145" t="s">
        <v>200</v>
      </c>
      <c r="F108" s="146" t="s">
        <v>220</v>
      </c>
      <c r="I108" s="147"/>
      <c r="L108" s="33"/>
      <c r="M108" s="148"/>
      <c r="T108" s="54"/>
      <c r="AT108" s="17" t="s">
        <v>200</v>
      </c>
      <c r="AU108" s="17" t="s">
        <v>93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203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3" customFormat="1" ht="11.25">
      <c r="B110" s="156"/>
      <c r="D110" s="150" t="s">
        <v>202</v>
      </c>
      <c r="E110" s="157" t="s">
        <v>44</v>
      </c>
      <c r="F110" s="158" t="s">
        <v>221</v>
      </c>
      <c r="H110" s="159">
        <v>399.6</v>
      </c>
      <c r="I110" s="160"/>
      <c r="L110" s="156"/>
      <c r="M110" s="161"/>
      <c r="T110" s="162"/>
      <c r="AT110" s="157" t="s">
        <v>202</v>
      </c>
      <c r="AU110" s="157" t="s">
        <v>93</v>
      </c>
      <c r="AV110" s="13" t="s">
        <v>93</v>
      </c>
      <c r="AW110" s="13" t="s">
        <v>42</v>
      </c>
      <c r="AX110" s="13" t="s">
        <v>90</v>
      </c>
      <c r="AY110" s="157" t="s">
        <v>192</v>
      </c>
    </row>
    <row r="111" spans="2:65" s="1" customFormat="1" ht="33" customHeight="1">
      <c r="B111" s="33"/>
      <c r="C111" s="132" t="s">
        <v>222</v>
      </c>
      <c r="D111" s="132" t="s">
        <v>194</v>
      </c>
      <c r="E111" s="133" t="s">
        <v>223</v>
      </c>
      <c r="F111" s="134" t="s">
        <v>224</v>
      </c>
      <c r="G111" s="135" t="s">
        <v>225</v>
      </c>
      <c r="H111" s="136">
        <v>740</v>
      </c>
      <c r="I111" s="137"/>
      <c r="J111" s="138">
        <f>ROUND(I111*H111,2)</f>
        <v>0</v>
      </c>
      <c r="K111" s="134" t="s">
        <v>198</v>
      </c>
      <c r="L111" s="33"/>
      <c r="M111" s="139" t="s">
        <v>44</v>
      </c>
      <c r="N111" s="140" t="s">
        <v>53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199</v>
      </c>
      <c r="AT111" s="143" t="s">
        <v>194</v>
      </c>
      <c r="AU111" s="143" t="s">
        <v>93</v>
      </c>
      <c r="AY111" s="17" t="s">
        <v>192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90</v>
      </c>
      <c r="BK111" s="144">
        <f>ROUND(I111*H111,2)</f>
        <v>0</v>
      </c>
      <c r="BL111" s="17" t="s">
        <v>199</v>
      </c>
      <c r="BM111" s="143" t="s">
        <v>226</v>
      </c>
    </row>
    <row r="112" spans="2:65" s="1" customFormat="1" ht="11.25">
      <c r="B112" s="33"/>
      <c r="D112" s="145" t="s">
        <v>200</v>
      </c>
      <c r="F112" s="146" t="s">
        <v>227</v>
      </c>
      <c r="I112" s="147"/>
      <c r="L112" s="33"/>
      <c r="M112" s="148"/>
      <c r="T112" s="54"/>
      <c r="AT112" s="17" t="s">
        <v>200</v>
      </c>
      <c r="AU112" s="17" t="s">
        <v>93</v>
      </c>
    </row>
    <row r="113" spans="2:65" s="12" customFormat="1" ht="11.25">
      <c r="B113" s="149"/>
      <c r="D113" s="150" t="s">
        <v>202</v>
      </c>
      <c r="E113" s="151" t="s">
        <v>44</v>
      </c>
      <c r="F113" s="152" t="s">
        <v>228</v>
      </c>
      <c r="H113" s="151" t="s">
        <v>44</v>
      </c>
      <c r="I113" s="153"/>
      <c r="L113" s="149"/>
      <c r="M113" s="154"/>
      <c r="T113" s="155"/>
      <c r="AT113" s="151" t="s">
        <v>202</v>
      </c>
      <c r="AU113" s="151" t="s">
        <v>93</v>
      </c>
      <c r="AV113" s="12" t="s">
        <v>90</v>
      </c>
      <c r="AW113" s="12" t="s">
        <v>42</v>
      </c>
      <c r="AX113" s="12" t="s">
        <v>82</v>
      </c>
      <c r="AY113" s="151" t="s">
        <v>192</v>
      </c>
    </row>
    <row r="114" spans="2:65" s="13" customFormat="1" ht="11.25">
      <c r="B114" s="156"/>
      <c r="D114" s="150" t="s">
        <v>202</v>
      </c>
      <c r="E114" s="157" t="s">
        <v>44</v>
      </c>
      <c r="F114" s="158" t="s">
        <v>229</v>
      </c>
      <c r="H114" s="159">
        <v>740</v>
      </c>
      <c r="I114" s="160"/>
      <c r="L114" s="156"/>
      <c r="M114" s="161"/>
      <c r="T114" s="162"/>
      <c r="AT114" s="157" t="s">
        <v>202</v>
      </c>
      <c r="AU114" s="157" t="s">
        <v>93</v>
      </c>
      <c r="AV114" s="13" t="s">
        <v>93</v>
      </c>
      <c r="AW114" s="13" t="s">
        <v>42</v>
      </c>
      <c r="AX114" s="13" t="s">
        <v>90</v>
      </c>
      <c r="AY114" s="157" t="s">
        <v>192</v>
      </c>
    </row>
    <row r="115" spans="2:65" s="11" customFormat="1" ht="22.9" customHeight="1">
      <c r="B115" s="120"/>
      <c r="D115" s="121" t="s">
        <v>81</v>
      </c>
      <c r="E115" s="130" t="s">
        <v>222</v>
      </c>
      <c r="F115" s="130" t="s">
        <v>230</v>
      </c>
      <c r="I115" s="123"/>
      <c r="J115" s="131">
        <f>BK115</f>
        <v>0</v>
      </c>
      <c r="L115" s="120"/>
      <c r="M115" s="125"/>
      <c r="P115" s="126">
        <f>P116+P121</f>
        <v>0</v>
      </c>
      <c r="R115" s="126">
        <f>R116+R121</f>
        <v>180.50917000000001</v>
      </c>
      <c r="T115" s="127">
        <f>T116+T121</f>
        <v>0</v>
      </c>
      <c r="AR115" s="121" t="s">
        <v>90</v>
      </c>
      <c r="AT115" s="128" t="s">
        <v>81</v>
      </c>
      <c r="AU115" s="128" t="s">
        <v>90</v>
      </c>
      <c r="AY115" s="121" t="s">
        <v>192</v>
      </c>
      <c r="BK115" s="129">
        <f>BK116+BK121</f>
        <v>0</v>
      </c>
    </row>
    <row r="116" spans="2:65" s="11" customFormat="1" ht="20.85" customHeight="1">
      <c r="B116" s="120"/>
      <c r="D116" s="121" t="s">
        <v>81</v>
      </c>
      <c r="E116" s="130" t="s">
        <v>231</v>
      </c>
      <c r="F116" s="130" t="s">
        <v>232</v>
      </c>
      <c r="I116" s="123"/>
      <c r="J116" s="131">
        <f>BK116</f>
        <v>0</v>
      </c>
      <c r="L116" s="120"/>
      <c r="M116" s="125"/>
      <c r="P116" s="126">
        <f>SUM(P117:P120)</f>
        <v>0</v>
      </c>
      <c r="R116" s="126">
        <f>SUM(R117:R120)</f>
        <v>0</v>
      </c>
      <c r="T116" s="127">
        <f>SUM(T117:T120)</f>
        <v>0</v>
      </c>
      <c r="AR116" s="121" t="s">
        <v>90</v>
      </c>
      <c r="AT116" s="128" t="s">
        <v>81</v>
      </c>
      <c r="AU116" s="128" t="s">
        <v>93</v>
      </c>
      <c r="AY116" s="121" t="s">
        <v>192</v>
      </c>
      <c r="BK116" s="129">
        <f>SUM(BK117:BK120)</f>
        <v>0</v>
      </c>
    </row>
    <row r="117" spans="2:65" s="1" customFormat="1" ht="33" customHeight="1">
      <c r="B117" s="33"/>
      <c r="C117" s="132" t="s">
        <v>212</v>
      </c>
      <c r="D117" s="132" t="s">
        <v>194</v>
      </c>
      <c r="E117" s="133" t="s">
        <v>233</v>
      </c>
      <c r="F117" s="134" t="s">
        <v>234</v>
      </c>
      <c r="G117" s="135" t="s">
        <v>225</v>
      </c>
      <c r="H117" s="136">
        <v>740</v>
      </c>
      <c r="I117" s="137"/>
      <c r="J117" s="138">
        <f>ROUND(I117*H117,2)</f>
        <v>0</v>
      </c>
      <c r="K117" s="134" t="s">
        <v>198</v>
      </c>
      <c r="L117" s="33"/>
      <c r="M117" s="139" t="s">
        <v>44</v>
      </c>
      <c r="N117" s="140" t="s">
        <v>53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199</v>
      </c>
      <c r="AT117" s="143" t="s">
        <v>194</v>
      </c>
      <c r="AU117" s="143" t="s">
        <v>209</v>
      </c>
      <c r="AY117" s="17" t="s">
        <v>192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90</v>
      </c>
      <c r="BK117" s="144">
        <f>ROUND(I117*H117,2)</f>
        <v>0</v>
      </c>
      <c r="BL117" s="17" t="s">
        <v>199</v>
      </c>
      <c r="BM117" s="143" t="s">
        <v>8</v>
      </c>
    </row>
    <row r="118" spans="2:65" s="1" customFormat="1" ht="11.25">
      <c r="B118" s="33"/>
      <c r="D118" s="145" t="s">
        <v>200</v>
      </c>
      <c r="F118" s="146" t="s">
        <v>235</v>
      </c>
      <c r="I118" s="147"/>
      <c r="L118" s="33"/>
      <c r="M118" s="148"/>
      <c r="T118" s="54"/>
      <c r="AT118" s="17" t="s">
        <v>200</v>
      </c>
      <c r="AU118" s="17" t="s">
        <v>209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228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209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3" customFormat="1" ht="11.25">
      <c r="B120" s="156"/>
      <c r="D120" s="150" t="s">
        <v>202</v>
      </c>
      <c r="E120" s="157" t="s">
        <v>44</v>
      </c>
      <c r="F120" s="158" t="s">
        <v>229</v>
      </c>
      <c r="H120" s="159">
        <v>740</v>
      </c>
      <c r="I120" s="160"/>
      <c r="L120" s="156"/>
      <c r="M120" s="161"/>
      <c r="T120" s="162"/>
      <c r="AT120" s="157" t="s">
        <v>202</v>
      </c>
      <c r="AU120" s="157" t="s">
        <v>209</v>
      </c>
      <c r="AV120" s="13" t="s">
        <v>93</v>
      </c>
      <c r="AW120" s="13" t="s">
        <v>42</v>
      </c>
      <c r="AX120" s="13" t="s">
        <v>90</v>
      </c>
      <c r="AY120" s="157" t="s">
        <v>192</v>
      </c>
    </row>
    <row r="121" spans="2:65" s="11" customFormat="1" ht="20.85" customHeight="1">
      <c r="B121" s="120"/>
      <c r="D121" s="121" t="s">
        <v>81</v>
      </c>
      <c r="E121" s="130" t="s">
        <v>236</v>
      </c>
      <c r="F121" s="130" t="s">
        <v>237</v>
      </c>
      <c r="I121" s="123"/>
      <c r="J121" s="131">
        <f>BK121</f>
        <v>0</v>
      </c>
      <c r="L121" s="120"/>
      <c r="M121" s="125"/>
      <c r="P121" s="126">
        <f>SUM(P122:P155)</f>
        <v>0</v>
      </c>
      <c r="R121" s="126">
        <f>SUM(R122:R155)</f>
        <v>180.50917000000001</v>
      </c>
      <c r="T121" s="127">
        <f>SUM(T122:T155)</f>
        <v>0</v>
      </c>
      <c r="AR121" s="121" t="s">
        <v>90</v>
      </c>
      <c r="AT121" s="128" t="s">
        <v>81</v>
      </c>
      <c r="AU121" s="128" t="s">
        <v>93</v>
      </c>
      <c r="AY121" s="121" t="s">
        <v>192</v>
      </c>
      <c r="BK121" s="129">
        <f>SUM(BK122:BK155)</f>
        <v>0</v>
      </c>
    </row>
    <row r="122" spans="2:65" s="1" customFormat="1" ht="55.5" customHeight="1">
      <c r="B122" s="33"/>
      <c r="C122" s="132" t="s">
        <v>238</v>
      </c>
      <c r="D122" s="132" t="s">
        <v>194</v>
      </c>
      <c r="E122" s="133" t="s">
        <v>239</v>
      </c>
      <c r="F122" s="134" t="s">
        <v>240</v>
      </c>
      <c r="G122" s="135" t="s">
        <v>225</v>
      </c>
      <c r="H122" s="136">
        <v>93</v>
      </c>
      <c r="I122" s="137"/>
      <c r="J122" s="138">
        <f>ROUND(I122*H122,2)</f>
        <v>0</v>
      </c>
      <c r="K122" s="134" t="s">
        <v>198</v>
      </c>
      <c r="L122" s="33"/>
      <c r="M122" s="139" t="s">
        <v>44</v>
      </c>
      <c r="N122" s="140" t="s">
        <v>53</v>
      </c>
      <c r="P122" s="141">
        <f>O122*H122</f>
        <v>0</v>
      </c>
      <c r="Q122" s="141">
        <v>0.16700000000000001</v>
      </c>
      <c r="R122" s="141">
        <f>Q122*H122</f>
        <v>15.531000000000001</v>
      </c>
      <c r="S122" s="141">
        <v>0</v>
      </c>
      <c r="T122" s="142">
        <f>S122*H122</f>
        <v>0</v>
      </c>
      <c r="AR122" s="143" t="s">
        <v>199</v>
      </c>
      <c r="AT122" s="143" t="s">
        <v>194</v>
      </c>
      <c r="AU122" s="143" t="s">
        <v>209</v>
      </c>
      <c r="AY122" s="17" t="s">
        <v>192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90</v>
      </c>
      <c r="BK122" s="144">
        <f>ROUND(I122*H122,2)</f>
        <v>0</v>
      </c>
      <c r="BL122" s="17" t="s">
        <v>199</v>
      </c>
      <c r="BM122" s="143" t="s">
        <v>241</v>
      </c>
    </row>
    <row r="123" spans="2:65" s="1" customFormat="1" ht="11.25">
      <c r="B123" s="33"/>
      <c r="D123" s="145" t="s">
        <v>200</v>
      </c>
      <c r="F123" s="146" t="s">
        <v>242</v>
      </c>
      <c r="I123" s="147"/>
      <c r="L123" s="33"/>
      <c r="M123" s="148"/>
      <c r="T123" s="54"/>
      <c r="AT123" s="17" t="s">
        <v>200</v>
      </c>
      <c r="AU123" s="17" t="s">
        <v>209</v>
      </c>
    </row>
    <row r="124" spans="2:65" s="12" customFormat="1" ht="11.25">
      <c r="B124" s="149"/>
      <c r="D124" s="150" t="s">
        <v>202</v>
      </c>
      <c r="E124" s="151" t="s">
        <v>44</v>
      </c>
      <c r="F124" s="152" t="s">
        <v>243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209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3" customFormat="1" ht="11.25">
      <c r="B125" s="156"/>
      <c r="D125" s="150" t="s">
        <v>202</v>
      </c>
      <c r="E125" s="157" t="s">
        <v>44</v>
      </c>
      <c r="F125" s="158" t="s">
        <v>244</v>
      </c>
      <c r="H125" s="159">
        <v>93</v>
      </c>
      <c r="I125" s="160"/>
      <c r="L125" s="156"/>
      <c r="M125" s="161"/>
      <c r="T125" s="162"/>
      <c r="AT125" s="157" t="s">
        <v>202</v>
      </c>
      <c r="AU125" s="157" t="s">
        <v>209</v>
      </c>
      <c r="AV125" s="13" t="s">
        <v>93</v>
      </c>
      <c r="AW125" s="13" t="s">
        <v>42</v>
      </c>
      <c r="AX125" s="13" t="s">
        <v>90</v>
      </c>
      <c r="AY125" s="157" t="s">
        <v>192</v>
      </c>
    </row>
    <row r="126" spans="2:65" s="1" customFormat="1" ht="16.5" customHeight="1">
      <c r="B126" s="33"/>
      <c r="C126" s="170" t="s">
        <v>219</v>
      </c>
      <c r="D126" s="170" t="s">
        <v>245</v>
      </c>
      <c r="E126" s="171" t="s">
        <v>246</v>
      </c>
      <c r="F126" s="172" t="s">
        <v>247</v>
      </c>
      <c r="G126" s="173" t="s">
        <v>225</v>
      </c>
      <c r="H126" s="174">
        <v>93.93</v>
      </c>
      <c r="I126" s="175"/>
      <c r="J126" s="176">
        <f>ROUND(I126*H126,2)</f>
        <v>0</v>
      </c>
      <c r="K126" s="172" t="s">
        <v>198</v>
      </c>
      <c r="L126" s="177"/>
      <c r="M126" s="178" t="s">
        <v>44</v>
      </c>
      <c r="N126" s="179" t="s">
        <v>53</v>
      </c>
      <c r="P126" s="141">
        <f>O126*H126</f>
        <v>0</v>
      </c>
      <c r="Q126" s="141">
        <v>0.11799999999999999</v>
      </c>
      <c r="R126" s="141">
        <f>Q126*H126</f>
        <v>11.083740000000001</v>
      </c>
      <c r="S126" s="141">
        <v>0</v>
      </c>
      <c r="T126" s="142">
        <f>S126*H126</f>
        <v>0</v>
      </c>
      <c r="AR126" s="143" t="s">
        <v>219</v>
      </c>
      <c r="AT126" s="143" t="s">
        <v>245</v>
      </c>
      <c r="AU126" s="143" t="s">
        <v>209</v>
      </c>
      <c r="AY126" s="17" t="s">
        <v>192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90</v>
      </c>
      <c r="BK126" s="144">
        <f>ROUND(I126*H126,2)</f>
        <v>0</v>
      </c>
      <c r="BL126" s="17" t="s">
        <v>199</v>
      </c>
      <c r="BM126" s="143" t="s">
        <v>248</v>
      </c>
    </row>
    <row r="127" spans="2:65" s="12" customFormat="1" ht="11.25">
      <c r="B127" s="149"/>
      <c r="D127" s="150" t="s">
        <v>202</v>
      </c>
      <c r="E127" s="151" t="s">
        <v>44</v>
      </c>
      <c r="F127" s="152" t="s">
        <v>243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209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3" customFormat="1" ht="11.25">
      <c r="B128" s="156"/>
      <c r="D128" s="150" t="s">
        <v>202</v>
      </c>
      <c r="E128" s="157" t="s">
        <v>44</v>
      </c>
      <c r="F128" s="158" t="s">
        <v>249</v>
      </c>
      <c r="H128" s="159">
        <v>93.93</v>
      </c>
      <c r="I128" s="160"/>
      <c r="L128" s="156"/>
      <c r="M128" s="161"/>
      <c r="T128" s="162"/>
      <c r="AT128" s="157" t="s">
        <v>202</v>
      </c>
      <c r="AU128" s="157" t="s">
        <v>209</v>
      </c>
      <c r="AV128" s="13" t="s">
        <v>93</v>
      </c>
      <c r="AW128" s="13" t="s">
        <v>42</v>
      </c>
      <c r="AX128" s="13" t="s">
        <v>90</v>
      </c>
      <c r="AY128" s="157" t="s">
        <v>192</v>
      </c>
    </row>
    <row r="129" spans="2:65" s="1" customFormat="1" ht="78" customHeight="1">
      <c r="B129" s="33"/>
      <c r="C129" s="132" t="s">
        <v>250</v>
      </c>
      <c r="D129" s="132" t="s">
        <v>194</v>
      </c>
      <c r="E129" s="133" t="s">
        <v>251</v>
      </c>
      <c r="F129" s="134" t="s">
        <v>252</v>
      </c>
      <c r="G129" s="135" t="s">
        <v>225</v>
      </c>
      <c r="H129" s="136">
        <v>255</v>
      </c>
      <c r="I129" s="137"/>
      <c r="J129" s="138">
        <f>ROUND(I129*H129,2)</f>
        <v>0</v>
      </c>
      <c r="K129" s="134" t="s">
        <v>198</v>
      </c>
      <c r="L129" s="33"/>
      <c r="M129" s="139" t="s">
        <v>44</v>
      </c>
      <c r="N129" s="140" t="s">
        <v>53</v>
      </c>
      <c r="P129" s="141">
        <f>O129*H129</f>
        <v>0</v>
      </c>
      <c r="Q129" s="141">
        <v>0.10100000000000001</v>
      </c>
      <c r="R129" s="141">
        <f>Q129*H129</f>
        <v>25.755000000000003</v>
      </c>
      <c r="S129" s="141">
        <v>0</v>
      </c>
      <c r="T129" s="142">
        <f>S129*H129</f>
        <v>0</v>
      </c>
      <c r="AR129" s="143" t="s">
        <v>199</v>
      </c>
      <c r="AT129" s="143" t="s">
        <v>194</v>
      </c>
      <c r="AU129" s="143" t="s">
        <v>209</v>
      </c>
      <c r="AY129" s="17" t="s">
        <v>192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90</v>
      </c>
      <c r="BK129" s="144">
        <f>ROUND(I129*H129,2)</f>
        <v>0</v>
      </c>
      <c r="BL129" s="17" t="s">
        <v>199</v>
      </c>
      <c r="BM129" s="143" t="s">
        <v>253</v>
      </c>
    </row>
    <row r="130" spans="2:65" s="1" customFormat="1" ht="11.25">
      <c r="B130" s="33"/>
      <c r="D130" s="145" t="s">
        <v>200</v>
      </c>
      <c r="F130" s="146" t="s">
        <v>254</v>
      </c>
      <c r="I130" s="147"/>
      <c r="L130" s="33"/>
      <c r="M130" s="148"/>
      <c r="T130" s="54"/>
      <c r="AT130" s="17" t="s">
        <v>200</v>
      </c>
      <c r="AU130" s="17" t="s">
        <v>209</v>
      </c>
    </row>
    <row r="131" spans="2:65" s="12" customFormat="1" ht="11.25">
      <c r="B131" s="149"/>
      <c r="D131" s="150" t="s">
        <v>202</v>
      </c>
      <c r="E131" s="151" t="s">
        <v>44</v>
      </c>
      <c r="F131" s="152" t="s">
        <v>255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209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3" customFormat="1" ht="11.25">
      <c r="B132" s="156"/>
      <c r="D132" s="150" t="s">
        <v>202</v>
      </c>
      <c r="E132" s="157" t="s">
        <v>44</v>
      </c>
      <c r="F132" s="158" t="s">
        <v>256</v>
      </c>
      <c r="H132" s="159">
        <v>255</v>
      </c>
      <c r="I132" s="160"/>
      <c r="L132" s="156"/>
      <c r="M132" s="161"/>
      <c r="T132" s="162"/>
      <c r="AT132" s="157" t="s">
        <v>202</v>
      </c>
      <c r="AU132" s="157" t="s">
        <v>209</v>
      </c>
      <c r="AV132" s="13" t="s">
        <v>93</v>
      </c>
      <c r="AW132" s="13" t="s">
        <v>42</v>
      </c>
      <c r="AX132" s="13" t="s">
        <v>90</v>
      </c>
      <c r="AY132" s="157" t="s">
        <v>192</v>
      </c>
    </row>
    <row r="133" spans="2:65" s="1" customFormat="1" ht="21.75" customHeight="1">
      <c r="B133" s="33"/>
      <c r="C133" s="170" t="s">
        <v>226</v>
      </c>
      <c r="D133" s="170" t="s">
        <v>245</v>
      </c>
      <c r="E133" s="171" t="s">
        <v>257</v>
      </c>
      <c r="F133" s="172" t="s">
        <v>258</v>
      </c>
      <c r="G133" s="173" t="s">
        <v>225</v>
      </c>
      <c r="H133" s="174">
        <v>257.55</v>
      </c>
      <c r="I133" s="175"/>
      <c r="J133" s="176">
        <f>ROUND(I133*H133,2)</f>
        <v>0</v>
      </c>
      <c r="K133" s="172" t="s">
        <v>259</v>
      </c>
      <c r="L133" s="177"/>
      <c r="M133" s="178" t="s">
        <v>44</v>
      </c>
      <c r="N133" s="179" t="s">
        <v>53</v>
      </c>
      <c r="P133" s="141">
        <f>O133*H133</f>
        <v>0</v>
      </c>
      <c r="Q133" s="141">
        <v>0.13500000000000001</v>
      </c>
      <c r="R133" s="141">
        <f>Q133*H133</f>
        <v>34.769250000000007</v>
      </c>
      <c r="S133" s="141">
        <v>0</v>
      </c>
      <c r="T133" s="142">
        <f>S133*H133</f>
        <v>0</v>
      </c>
      <c r="AR133" s="143" t="s">
        <v>219</v>
      </c>
      <c r="AT133" s="143" t="s">
        <v>245</v>
      </c>
      <c r="AU133" s="143" t="s">
        <v>209</v>
      </c>
      <c r="AY133" s="17" t="s">
        <v>192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90</v>
      </c>
      <c r="BK133" s="144">
        <f>ROUND(I133*H133,2)</f>
        <v>0</v>
      </c>
      <c r="BL133" s="17" t="s">
        <v>199</v>
      </c>
      <c r="BM133" s="143" t="s">
        <v>260</v>
      </c>
    </row>
    <row r="134" spans="2:65" s="12" customFormat="1" ht="11.25">
      <c r="B134" s="149"/>
      <c r="D134" s="150" t="s">
        <v>202</v>
      </c>
      <c r="E134" s="151" t="s">
        <v>44</v>
      </c>
      <c r="F134" s="152" t="s">
        <v>261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209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3" customFormat="1" ht="11.25">
      <c r="B135" s="156"/>
      <c r="D135" s="150" t="s">
        <v>202</v>
      </c>
      <c r="E135" s="157" t="s">
        <v>44</v>
      </c>
      <c r="F135" s="158" t="s">
        <v>262</v>
      </c>
      <c r="H135" s="159">
        <v>257.55</v>
      </c>
      <c r="I135" s="160"/>
      <c r="L135" s="156"/>
      <c r="M135" s="161"/>
      <c r="T135" s="162"/>
      <c r="AT135" s="157" t="s">
        <v>202</v>
      </c>
      <c r="AU135" s="157" t="s">
        <v>209</v>
      </c>
      <c r="AV135" s="13" t="s">
        <v>93</v>
      </c>
      <c r="AW135" s="13" t="s">
        <v>42</v>
      </c>
      <c r="AX135" s="13" t="s">
        <v>90</v>
      </c>
      <c r="AY135" s="157" t="s">
        <v>192</v>
      </c>
    </row>
    <row r="136" spans="2:65" s="1" customFormat="1" ht="76.349999999999994" customHeight="1">
      <c r="B136" s="33"/>
      <c r="C136" s="132" t="s">
        <v>263</v>
      </c>
      <c r="D136" s="132" t="s">
        <v>194</v>
      </c>
      <c r="E136" s="133" t="s">
        <v>264</v>
      </c>
      <c r="F136" s="134" t="s">
        <v>265</v>
      </c>
      <c r="G136" s="135" t="s">
        <v>225</v>
      </c>
      <c r="H136" s="136">
        <v>392</v>
      </c>
      <c r="I136" s="137"/>
      <c r="J136" s="138">
        <f>ROUND(I136*H136,2)</f>
        <v>0</v>
      </c>
      <c r="K136" s="134" t="s">
        <v>198</v>
      </c>
      <c r="L136" s="33"/>
      <c r="M136" s="139" t="s">
        <v>44</v>
      </c>
      <c r="N136" s="140" t="s">
        <v>53</v>
      </c>
      <c r="P136" s="141">
        <f>O136*H136</f>
        <v>0</v>
      </c>
      <c r="Q136" s="141">
        <v>0.10100000000000001</v>
      </c>
      <c r="R136" s="141">
        <f>Q136*H136</f>
        <v>39.592000000000006</v>
      </c>
      <c r="S136" s="141">
        <v>0</v>
      </c>
      <c r="T136" s="142">
        <f>S136*H136</f>
        <v>0</v>
      </c>
      <c r="AR136" s="143" t="s">
        <v>199</v>
      </c>
      <c r="AT136" s="143" t="s">
        <v>194</v>
      </c>
      <c r="AU136" s="143" t="s">
        <v>209</v>
      </c>
      <c r="AY136" s="17" t="s">
        <v>192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90</v>
      </c>
      <c r="BK136" s="144">
        <f>ROUND(I136*H136,2)</f>
        <v>0</v>
      </c>
      <c r="BL136" s="17" t="s">
        <v>199</v>
      </c>
      <c r="BM136" s="143" t="s">
        <v>266</v>
      </c>
    </row>
    <row r="137" spans="2:65" s="1" customFormat="1" ht="11.25">
      <c r="B137" s="33"/>
      <c r="D137" s="145" t="s">
        <v>200</v>
      </c>
      <c r="F137" s="146" t="s">
        <v>267</v>
      </c>
      <c r="I137" s="147"/>
      <c r="L137" s="33"/>
      <c r="M137" s="148"/>
      <c r="T137" s="54"/>
      <c r="AT137" s="17" t="s">
        <v>200</v>
      </c>
      <c r="AU137" s="17" t="s">
        <v>209</v>
      </c>
    </row>
    <row r="138" spans="2:65" s="12" customFormat="1" ht="11.25">
      <c r="B138" s="149"/>
      <c r="D138" s="150" t="s">
        <v>202</v>
      </c>
      <c r="E138" s="151" t="s">
        <v>44</v>
      </c>
      <c r="F138" s="152" t="s">
        <v>255</v>
      </c>
      <c r="H138" s="151" t="s">
        <v>44</v>
      </c>
      <c r="I138" s="153"/>
      <c r="L138" s="149"/>
      <c r="M138" s="154"/>
      <c r="T138" s="155"/>
      <c r="AT138" s="151" t="s">
        <v>202</v>
      </c>
      <c r="AU138" s="151" t="s">
        <v>209</v>
      </c>
      <c r="AV138" s="12" t="s">
        <v>90</v>
      </c>
      <c r="AW138" s="12" t="s">
        <v>42</v>
      </c>
      <c r="AX138" s="12" t="s">
        <v>82</v>
      </c>
      <c r="AY138" s="151" t="s">
        <v>192</v>
      </c>
    </row>
    <row r="139" spans="2:65" s="13" customFormat="1" ht="11.25">
      <c r="B139" s="156"/>
      <c r="D139" s="150" t="s">
        <v>202</v>
      </c>
      <c r="E139" s="157" t="s">
        <v>44</v>
      </c>
      <c r="F139" s="158" t="s">
        <v>268</v>
      </c>
      <c r="H139" s="159">
        <v>392</v>
      </c>
      <c r="I139" s="160"/>
      <c r="L139" s="156"/>
      <c r="M139" s="161"/>
      <c r="T139" s="162"/>
      <c r="AT139" s="157" t="s">
        <v>202</v>
      </c>
      <c r="AU139" s="157" t="s">
        <v>209</v>
      </c>
      <c r="AV139" s="13" t="s">
        <v>93</v>
      </c>
      <c r="AW139" s="13" t="s">
        <v>42</v>
      </c>
      <c r="AX139" s="13" t="s">
        <v>90</v>
      </c>
      <c r="AY139" s="157" t="s">
        <v>192</v>
      </c>
    </row>
    <row r="140" spans="2:65" s="1" customFormat="1" ht="21.75" customHeight="1">
      <c r="B140" s="33"/>
      <c r="C140" s="170" t="s">
        <v>8</v>
      </c>
      <c r="D140" s="170" t="s">
        <v>245</v>
      </c>
      <c r="E140" s="171" t="s">
        <v>269</v>
      </c>
      <c r="F140" s="172" t="s">
        <v>270</v>
      </c>
      <c r="G140" s="173" t="s">
        <v>225</v>
      </c>
      <c r="H140" s="174">
        <v>395.92</v>
      </c>
      <c r="I140" s="175"/>
      <c r="J140" s="176">
        <f>ROUND(I140*H140,2)</f>
        <v>0</v>
      </c>
      <c r="K140" s="172" t="s">
        <v>259</v>
      </c>
      <c r="L140" s="177"/>
      <c r="M140" s="178" t="s">
        <v>44</v>
      </c>
      <c r="N140" s="179" t="s">
        <v>53</v>
      </c>
      <c r="P140" s="141">
        <f>O140*H140</f>
        <v>0</v>
      </c>
      <c r="Q140" s="141">
        <v>0.13200000000000001</v>
      </c>
      <c r="R140" s="141">
        <f>Q140*H140</f>
        <v>52.261440000000007</v>
      </c>
      <c r="S140" s="141">
        <v>0</v>
      </c>
      <c r="T140" s="142">
        <f>S140*H140</f>
        <v>0</v>
      </c>
      <c r="AR140" s="143" t="s">
        <v>219</v>
      </c>
      <c r="AT140" s="143" t="s">
        <v>245</v>
      </c>
      <c r="AU140" s="143" t="s">
        <v>209</v>
      </c>
      <c r="AY140" s="17" t="s">
        <v>192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90</v>
      </c>
      <c r="BK140" s="144">
        <f>ROUND(I140*H140,2)</f>
        <v>0</v>
      </c>
      <c r="BL140" s="17" t="s">
        <v>199</v>
      </c>
      <c r="BM140" s="143" t="s">
        <v>271</v>
      </c>
    </row>
    <row r="141" spans="2:65" s="12" customFormat="1" ht="11.25">
      <c r="B141" s="149"/>
      <c r="D141" s="150" t="s">
        <v>202</v>
      </c>
      <c r="E141" s="151" t="s">
        <v>44</v>
      </c>
      <c r="F141" s="152" t="s">
        <v>255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209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272</v>
      </c>
      <c r="H142" s="159">
        <v>395.92</v>
      </c>
      <c r="I142" s="160"/>
      <c r="L142" s="156"/>
      <c r="M142" s="161"/>
      <c r="T142" s="162"/>
      <c r="AT142" s="157" t="s">
        <v>202</v>
      </c>
      <c r="AU142" s="157" t="s">
        <v>209</v>
      </c>
      <c r="AV142" s="13" t="s">
        <v>93</v>
      </c>
      <c r="AW142" s="13" t="s">
        <v>42</v>
      </c>
      <c r="AX142" s="13" t="s">
        <v>90</v>
      </c>
      <c r="AY142" s="157" t="s">
        <v>192</v>
      </c>
    </row>
    <row r="143" spans="2:65" s="1" customFormat="1" ht="78" customHeight="1">
      <c r="B143" s="33"/>
      <c r="C143" s="132" t="s">
        <v>273</v>
      </c>
      <c r="D143" s="132" t="s">
        <v>194</v>
      </c>
      <c r="E143" s="133" t="s">
        <v>274</v>
      </c>
      <c r="F143" s="134" t="s">
        <v>275</v>
      </c>
      <c r="G143" s="135" t="s">
        <v>225</v>
      </c>
      <c r="H143" s="136">
        <v>17</v>
      </c>
      <c r="I143" s="137"/>
      <c r="J143" s="138">
        <f>ROUND(I143*H143,2)</f>
        <v>0</v>
      </c>
      <c r="K143" s="134" t="s">
        <v>198</v>
      </c>
      <c r="L143" s="33"/>
      <c r="M143" s="139" t="s">
        <v>44</v>
      </c>
      <c r="N143" s="140" t="s">
        <v>53</v>
      </c>
      <c r="P143" s="141">
        <f>O143*H143</f>
        <v>0</v>
      </c>
      <c r="Q143" s="141">
        <v>8.9219999999999994E-2</v>
      </c>
      <c r="R143" s="141">
        <f>Q143*H143</f>
        <v>1.51674</v>
      </c>
      <c r="S143" s="141">
        <v>0</v>
      </c>
      <c r="T143" s="142">
        <f>S143*H143</f>
        <v>0</v>
      </c>
      <c r="AR143" s="143" t="s">
        <v>199</v>
      </c>
      <c r="AT143" s="143" t="s">
        <v>194</v>
      </c>
      <c r="AU143" s="143" t="s">
        <v>209</v>
      </c>
      <c r="AY143" s="17" t="s">
        <v>192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90</v>
      </c>
      <c r="BK143" s="144">
        <f>ROUND(I143*H143,2)</f>
        <v>0</v>
      </c>
      <c r="BL143" s="17" t="s">
        <v>199</v>
      </c>
      <c r="BM143" s="143" t="s">
        <v>276</v>
      </c>
    </row>
    <row r="144" spans="2:65" s="1" customFormat="1" ht="11.25">
      <c r="B144" s="33"/>
      <c r="D144" s="145" t="s">
        <v>200</v>
      </c>
      <c r="F144" s="146" t="s">
        <v>277</v>
      </c>
      <c r="I144" s="147"/>
      <c r="L144" s="33"/>
      <c r="M144" s="148"/>
      <c r="T144" s="54"/>
      <c r="AT144" s="17" t="s">
        <v>200</v>
      </c>
      <c r="AU144" s="17" t="s">
        <v>209</v>
      </c>
    </row>
    <row r="145" spans="2:65" s="12" customFormat="1" ht="11.25">
      <c r="B145" s="149"/>
      <c r="D145" s="150" t="s">
        <v>202</v>
      </c>
      <c r="E145" s="151" t="s">
        <v>44</v>
      </c>
      <c r="F145" s="152" t="s">
        <v>278</v>
      </c>
      <c r="H145" s="151" t="s">
        <v>44</v>
      </c>
      <c r="I145" s="153"/>
      <c r="L145" s="149"/>
      <c r="M145" s="154"/>
      <c r="T145" s="155"/>
      <c r="AT145" s="151" t="s">
        <v>202</v>
      </c>
      <c r="AU145" s="151" t="s">
        <v>209</v>
      </c>
      <c r="AV145" s="12" t="s">
        <v>90</v>
      </c>
      <c r="AW145" s="12" t="s">
        <v>42</v>
      </c>
      <c r="AX145" s="12" t="s">
        <v>82</v>
      </c>
      <c r="AY145" s="151" t="s">
        <v>192</v>
      </c>
    </row>
    <row r="146" spans="2:65" s="13" customFormat="1" ht="11.25">
      <c r="B146" s="156"/>
      <c r="D146" s="150" t="s">
        <v>202</v>
      </c>
      <c r="E146" s="157" t="s">
        <v>44</v>
      </c>
      <c r="F146" s="158" t="s">
        <v>279</v>
      </c>
      <c r="H146" s="159">
        <v>17</v>
      </c>
      <c r="I146" s="160"/>
      <c r="L146" s="156"/>
      <c r="M146" s="161"/>
      <c r="T146" s="162"/>
      <c r="AT146" s="157" t="s">
        <v>202</v>
      </c>
      <c r="AU146" s="157" t="s">
        <v>209</v>
      </c>
      <c r="AV146" s="13" t="s">
        <v>93</v>
      </c>
      <c r="AW146" s="13" t="s">
        <v>42</v>
      </c>
      <c r="AX146" s="13" t="s">
        <v>90</v>
      </c>
      <c r="AY146" s="157" t="s">
        <v>192</v>
      </c>
    </row>
    <row r="147" spans="2:65" s="1" customFormat="1" ht="24.2" customHeight="1">
      <c r="B147" s="33"/>
      <c r="C147" s="132" t="s">
        <v>241</v>
      </c>
      <c r="D147" s="132" t="s">
        <v>194</v>
      </c>
      <c r="E147" s="133" t="s">
        <v>280</v>
      </c>
      <c r="F147" s="134" t="s">
        <v>281</v>
      </c>
      <c r="G147" s="135" t="s">
        <v>282</v>
      </c>
      <c r="H147" s="136">
        <v>270</v>
      </c>
      <c r="I147" s="137"/>
      <c r="J147" s="138">
        <f>ROUND(I147*H147,2)</f>
        <v>0</v>
      </c>
      <c r="K147" s="134" t="s">
        <v>198</v>
      </c>
      <c r="L147" s="33"/>
      <c r="M147" s="139" t="s">
        <v>44</v>
      </c>
      <c r="N147" s="140" t="s">
        <v>53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199</v>
      </c>
      <c r="AT147" s="143" t="s">
        <v>194</v>
      </c>
      <c r="AU147" s="143" t="s">
        <v>209</v>
      </c>
      <c r="AY147" s="17" t="s">
        <v>192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90</v>
      </c>
      <c r="BK147" s="144">
        <f>ROUND(I147*H147,2)</f>
        <v>0</v>
      </c>
      <c r="BL147" s="17" t="s">
        <v>199</v>
      </c>
      <c r="BM147" s="143" t="s">
        <v>283</v>
      </c>
    </row>
    <row r="148" spans="2:65" s="1" customFormat="1" ht="11.25">
      <c r="B148" s="33"/>
      <c r="D148" s="145" t="s">
        <v>200</v>
      </c>
      <c r="F148" s="146" t="s">
        <v>284</v>
      </c>
      <c r="I148" s="147"/>
      <c r="L148" s="33"/>
      <c r="M148" s="148"/>
      <c r="T148" s="54"/>
      <c r="AT148" s="17" t="s">
        <v>200</v>
      </c>
      <c r="AU148" s="17" t="s">
        <v>209</v>
      </c>
    </row>
    <row r="149" spans="2:65" s="12" customFormat="1" ht="11.25">
      <c r="B149" s="149"/>
      <c r="D149" s="150" t="s">
        <v>202</v>
      </c>
      <c r="E149" s="151" t="s">
        <v>44</v>
      </c>
      <c r="F149" s="152" t="s">
        <v>255</v>
      </c>
      <c r="H149" s="151" t="s">
        <v>44</v>
      </c>
      <c r="I149" s="153"/>
      <c r="L149" s="149"/>
      <c r="M149" s="154"/>
      <c r="T149" s="155"/>
      <c r="AT149" s="151" t="s">
        <v>202</v>
      </c>
      <c r="AU149" s="151" t="s">
        <v>209</v>
      </c>
      <c r="AV149" s="12" t="s">
        <v>90</v>
      </c>
      <c r="AW149" s="12" t="s">
        <v>42</v>
      </c>
      <c r="AX149" s="12" t="s">
        <v>82</v>
      </c>
      <c r="AY149" s="151" t="s">
        <v>192</v>
      </c>
    </row>
    <row r="150" spans="2:65" s="12" customFormat="1" ht="11.25">
      <c r="B150" s="149"/>
      <c r="D150" s="150" t="s">
        <v>202</v>
      </c>
      <c r="E150" s="151" t="s">
        <v>44</v>
      </c>
      <c r="F150" s="152" t="s">
        <v>285</v>
      </c>
      <c r="H150" s="151" t="s">
        <v>44</v>
      </c>
      <c r="I150" s="153"/>
      <c r="L150" s="149"/>
      <c r="M150" s="154"/>
      <c r="T150" s="155"/>
      <c r="AT150" s="151" t="s">
        <v>202</v>
      </c>
      <c r="AU150" s="151" t="s">
        <v>209</v>
      </c>
      <c r="AV150" s="12" t="s">
        <v>90</v>
      </c>
      <c r="AW150" s="12" t="s">
        <v>42</v>
      </c>
      <c r="AX150" s="12" t="s">
        <v>82</v>
      </c>
      <c r="AY150" s="151" t="s">
        <v>192</v>
      </c>
    </row>
    <row r="151" spans="2:65" s="13" customFormat="1" ht="11.25">
      <c r="B151" s="156"/>
      <c r="D151" s="150" t="s">
        <v>202</v>
      </c>
      <c r="E151" s="157" t="s">
        <v>44</v>
      </c>
      <c r="F151" s="158" t="s">
        <v>286</v>
      </c>
      <c r="H151" s="159">
        <v>150</v>
      </c>
      <c r="I151" s="160"/>
      <c r="L151" s="156"/>
      <c r="M151" s="161"/>
      <c r="T151" s="162"/>
      <c r="AT151" s="157" t="s">
        <v>202</v>
      </c>
      <c r="AU151" s="157" t="s">
        <v>209</v>
      </c>
      <c r="AV151" s="13" t="s">
        <v>93</v>
      </c>
      <c r="AW151" s="13" t="s">
        <v>42</v>
      </c>
      <c r="AX151" s="13" t="s">
        <v>82</v>
      </c>
      <c r="AY151" s="157" t="s">
        <v>192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261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209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2" customFormat="1" ht="11.25">
      <c r="B153" s="149"/>
      <c r="D153" s="150" t="s">
        <v>202</v>
      </c>
      <c r="E153" s="151" t="s">
        <v>44</v>
      </c>
      <c r="F153" s="152" t="s">
        <v>285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209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65" s="13" customFormat="1" ht="11.25">
      <c r="B154" s="156"/>
      <c r="D154" s="150" t="s">
        <v>202</v>
      </c>
      <c r="E154" s="157" t="s">
        <v>44</v>
      </c>
      <c r="F154" s="158" t="s">
        <v>287</v>
      </c>
      <c r="H154" s="159">
        <v>120</v>
      </c>
      <c r="I154" s="160"/>
      <c r="L154" s="156"/>
      <c r="M154" s="161"/>
      <c r="T154" s="162"/>
      <c r="AT154" s="157" t="s">
        <v>202</v>
      </c>
      <c r="AU154" s="157" t="s">
        <v>209</v>
      </c>
      <c r="AV154" s="13" t="s">
        <v>93</v>
      </c>
      <c r="AW154" s="13" t="s">
        <v>42</v>
      </c>
      <c r="AX154" s="13" t="s">
        <v>82</v>
      </c>
      <c r="AY154" s="157" t="s">
        <v>192</v>
      </c>
    </row>
    <row r="155" spans="2:65" s="14" customFormat="1" ht="11.25">
      <c r="B155" s="163"/>
      <c r="D155" s="150" t="s">
        <v>202</v>
      </c>
      <c r="E155" s="164" t="s">
        <v>44</v>
      </c>
      <c r="F155" s="165" t="s">
        <v>205</v>
      </c>
      <c r="H155" s="166">
        <v>270</v>
      </c>
      <c r="I155" s="167"/>
      <c r="L155" s="163"/>
      <c r="M155" s="168"/>
      <c r="T155" s="169"/>
      <c r="AT155" s="164" t="s">
        <v>202</v>
      </c>
      <c r="AU155" s="164" t="s">
        <v>209</v>
      </c>
      <c r="AV155" s="14" t="s">
        <v>199</v>
      </c>
      <c r="AW155" s="14" t="s">
        <v>42</v>
      </c>
      <c r="AX155" s="14" t="s">
        <v>90</v>
      </c>
      <c r="AY155" s="164" t="s">
        <v>192</v>
      </c>
    </row>
    <row r="156" spans="2:65" s="11" customFormat="1" ht="22.9" customHeight="1">
      <c r="B156" s="120"/>
      <c r="D156" s="121" t="s">
        <v>81</v>
      </c>
      <c r="E156" s="130" t="s">
        <v>250</v>
      </c>
      <c r="F156" s="130" t="s">
        <v>288</v>
      </c>
      <c r="I156" s="123"/>
      <c r="J156" s="131">
        <f>BK156</f>
        <v>0</v>
      </c>
      <c r="L156" s="120"/>
      <c r="M156" s="125"/>
      <c r="P156" s="126">
        <f>P157+P184+P214+P283</f>
        <v>0</v>
      </c>
      <c r="R156" s="126">
        <f>R157+R184+R214+R283</f>
        <v>0.28552499999999997</v>
      </c>
      <c r="T156" s="127">
        <f>T157+T184+T214+T283</f>
        <v>225.256</v>
      </c>
      <c r="AR156" s="121" t="s">
        <v>90</v>
      </c>
      <c r="AT156" s="128" t="s">
        <v>81</v>
      </c>
      <c r="AU156" s="128" t="s">
        <v>90</v>
      </c>
      <c r="AY156" s="121" t="s">
        <v>192</v>
      </c>
      <c r="BK156" s="129">
        <f>BK157+BK184+BK214+BK283</f>
        <v>0</v>
      </c>
    </row>
    <row r="157" spans="2:65" s="11" customFormat="1" ht="20.85" customHeight="1">
      <c r="B157" s="120"/>
      <c r="D157" s="121" t="s">
        <v>81</v>
      </c>
      <c r="E157" s="130" t="s">
        <v>289</v>
      </c>
      <c r="F157" s="130" t="s">
        <v>290</v>
      </c>
      <c r="I157" s="123"/>
      <c r="J157" s="131">
        <f>BK157</f>
        <v>0</v>
      </c>
      <c r="L157" s="120"/>
      <c r="M157" s="125"/>
      <c r="P157" s="126">
        <f>SUM(P158:P183)</f>
        <v>0</v>
      </c>
      <c r="R157" s="126">
        <f>SUM(R158:R183)</f>
        <v>0.28552499999999997</v>
      </c>
      <c r="T157" s="127">
        <f>SUM(T158:T183)</f>
        <v>0</v>
      </c>
      <c r="AR157" s="121" t="s">
        <v>90</v>
      </c>
      <c r="AT157" s="128" t="s">
        <v>81</v>
      </c>
      <c r="AU157" s="128" t="s">
        <v>93</v>
      </c>
      <c r="AY157" s="121" t="s">
        <v>192</v>
      </c>
      <c r="BK157" s="129">
        <f>SUM(BK158:BK183)</f>
        <v>0</v>
      </c>
    </row>
    <row r="158" spans="2:65" s="1" customFormat="1" ht="37.9" customHeight="1">
      <c r="B158" s="33"/>
      <c r="C158" s="132" t="s">
        <v>291</v>
      </c>
      <c r="D158" s="132" t="s">
        <v>194</v>
      </c>
      <c r="E158" s="133" t="s">
        <v>292</v>
      </c>
      <c r="F158" s="134" t="s">
        <v>293</v>
      </c>
      <c r="G158" s="135" t="s">
        <v>225</v>
      </c>
      <c r="H158" s="136">
        <v>106.5</v>
      </c>
      <c r="I158" s="137"/>
      <c r="J158" s="138">
        <f>ROUND(I158*H158,2)</f>
        <v>0</v>
      </c>
      <c r="K158" s="134" t="s">
        <v>198</v>
      </c>
      <c r="L158" s="33"/>
      <c r="M158" s="139" t="s">
        <v>44</v>
      </c>
      <c r="N158" s="140" t="s">
        <v>53</v>
      </c>
      <c r="P158" s="141">
        <f>O158*H158</f>
        <v>0</v>
      </c>
      <c r="Q158" s="141">
        <v>2.5999999999999999E-3</v>
      </c>
      <c r="R158" s="141">
        <f>Q158*H158</f>
        <v>0.27689999999999998</v>
      </c>
      <c r="S158" s="141">
        <v>0</v>
      </c>
      <c r="T158" s="142">
        <f>S158*H158</f>
        <v>0</v>
      </c>
      <c r="AR158" s="143" t="s">
        <v>199</v>
      </c>
      <c r="AT158" s="143" t="s">
        <v>194</v>
      </c>
      <c r="AU158" s="143" t="s">
        <v>209</v>
      </c>
      <c r="AY158" s="17" t="s">
        <v>192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90</v>
      </c>
      <c r="BK158" s="144">
        <f>ROUND(I158*H158,2)</f>
        <v>0</v>
      </c>
      <c r="BL158" s="17" t="s">
        <v>199</v>
      </c>
      <c r="BM158" s="143" t="s">
        <v>294</v>
      </c>
    </row>
    <row r="159" spans="2:65" s="1" customFormat="1" ht="11.25">
      <c r="B159" s="33"/>
      <c r="D159" s="145" t="s">
        <v>200</v>
      </c>
      <c r="F159" s="146" t="s">
        <v>295</v>
      </c>
      <c r="I159" s="147"/>
      <c r="L159" s="33"/>
      <c r="M159" s="148"/>
      <c r="T159" s="54"/>
      <c r="AT159" s="17" t="s">
        <v>200</v>
      </c>
      <c r="AU159" s="17" t="s">
        <v>209</v>
      </c>
    </row>
    <row r="160" spans="2:65" s="12" customFormat="1" ht="11.25">
      <c r="B160" s="149"/>
      <c r="D160" s="150" t="s">
        <v>202</v>
      </c>
      <c r="E160" s="151" t="s">
        <v>44</v>
      </c>
      <c r="F160" s="152" t="s">
        <v>296</v>
      </c>
      <c r="H160" s="151" t="s">
        <v>44</v>
      </c>
      <c r="I160" s="153"/>
      <c r="L160" s="149"/>
      <c r="M160" s="154"/>
      <c r="T160" s="155"/>
      <c r="AT160" s="151" t="s">
        <v>202</v>
      </c>
      <c r="AU160" s="151" t="s">
        <v>209</v>
      </c>
      <c r="AV160" s="12" t="s">
        <v>90</v>
      </c>
      <c r="AW160" s="12" t="s">
        <v>42</v>
      </c>
      <c r="AX160" s="12" t="s">
        <v>82</v>
      </c>
      <c r="AY160" s="151" t="s">
        <v>192</v>
      </c>
    </row>
    <row r="161" spans="2:65" s="13" customFormat="1" ht="11.25">
      <c r="B161" s="156"/>
      <c r="D161" s="150" t="s">
        <v>202</v>
      </c>
      <c r="E161" s="157" t="s">
        <v>44</v>
      </c>
      <c r="F161" s="158" t="s">
        <v>297</v>
      </c>
      <c r="H161" s="159">
        <v>94.5</v>
      </c>
      <c r="I161" s="160"/>
      <c r="L161" s="156"/>
      <c r="M161" s="161"/>
      <c r="T161" s="162"/>
      <c r="AT161" s="157" t="s">
        <v>202</v>
      </c>
      <c r="AU161" s="157" t="s">
        <v>209</v>
      </c>
      <c r="AV161" s="13" t="s">
        <v>93</v>
      </c>
      <c r="AW161" s="13" t="s">
        <v>42</v>
      </c>
      <c r="AX161" s="13" t="s">
        <v>82</v>
      </c>
      <c r="AY161" s="157" t="s">
        <v>192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298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209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299</v>
      </c>
      <c r="H163" s="159">
        <v>12</v>
      </c>
      <c r="I163" s="160"/>
      <c r="L163" s="156"/>
      <c r="M163" s="161"/>
      <c r="T163" s="162"/>
      <c r="AT163" s="157" t="s">
        <v>202</v>
      </c>
      <c r="AU163" s="157" t="s">
        <v>209</v>
      </c>
      <c r="AV163" s="13" t="s">
        <v>93</v>
      </c>
      <c r="AW163" s="13" t="s">
        <v>42</v>
      </c>
      <c r="AX163" s="13" t="s">
        <v>82</v>
      </c>
      <c r="AY163" s="157" t="s">
        <v>192</v>
      </c>
    </row>
    <row r="164" spans="2:65" s="14" customFormat="1" ht="11.25">
      <c r="B164" s="163"/>
      <c r="D164" s="150" t="s">
        <v>202</v>
      </c>
      <c r="E164" s="164" t="s">
        <v>44</v>
      </c>
      <c r="F164" s="165" t="s">
        <v>205</v>
      </c>
      <c r="H164" s="166">
        <v>106.5</v>
      </c>
      <c r="I164" s="167"/>
      <c r="L164" s="163"/>
      <c r="M164" s="168"/>
      <c r="T164" s="169"/>
      <c r="AT164" s="164" t="s">
        <v>202</v>
      </c>
      <c r="AU164" s="164" t="s">
        <v>209</v>
      </c>
      <c r="AV164" s="14" t="s">
        <v>199</v>
      </c>
      <c r="AW164" s="14" t="s">
        <v>42</v>
      </c>
      <c r="AX164" s="14" t="s">
        <v>90</v>
      </c>
      <c r="AY164" s="164" t="s">
        <v>192</v>
      </c>
    </row>
    <row r="165" spans="2:65" s="1" customFormat="1" ht="37.9" customHeight="1">
      <c r="B165" s="33"/>
      <c r="C165" s="132" t="s">
        <v>300</v>
      </c>
      <c r="D165" s="132" t="s">
        <v>194</v>
      </c>
      <c r="E165" s="133" t="s">
        <v>301</v>
      </c>
      <c r="F165" s="134" t="s">
        <v>302</v>
      </c>
      <c r="G165" s="135" t="s">
        <v>225</v>
      </c>
      <c r="H165" s="136">
        <v>106.5</v>
      </c>
      <c r="I165" s="137"/>
      <c r="J165" s="138">
        <f>ROUND(I165*H165,2)</f>
        <v>0</v>
      </c>
      <c r="K165" s="134" t="s">
        <v>198</v>
      </c>
      <c r="L165" s="33"/>
      <c r="M165" s="139" t="s">
        <v>44</v>
      </c>
      <c r="N165" s="140" t="s">
        <v>53</v>
      </c>
      <c r="P165" s="141">
        <f>O165*H165</f>
        <v>0</v>
      </c>
      <c r="Q165" s="141">
        <v>1.0000000000000001E-5</v>
      </c>
      <c r="R165" s="141">
        <f>Q165*H165</f>
        <v>1.0650000000000002E-3</v>
      </c>
      <c r="S165" s="141">
        <v>0</v>
      </c>
      <c r="T165" s="142">
        <f>S165*H165</f>
        <v>0</v>
      </c>
      <c r="AR165" s="143" t="s">
        <v>199</v>
      </c>
      <c r="AT165" s="143" t="s">
        <v>194</v>
      </c>
      <c r="AU165" s="143" t="s">
        <v>209</v>
      </c>
      <c r="AY165" s="17" t="s">
        <v>192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90</v>
      </c>
      <c r="BK165" s="144">
        <f>ROUND(I165*H165,2)</f>
        <v>0</v>
      </c>
      <c r="BL165" s="17" t="s">
        <v>199</v>
      </c>
      <c r="BM165" s="143" t="s">
        <v>303</v>
      </c>
    </row>
    <row r="166" spans="2:65" s="1" customFormat="1" ht="11.25">
      <c r="B166" s="33"/>
      <c r="D166" s="145" t="s">
        <v>200</v>
      </c>
      <c r="F166" s="146" t="s">
        <v>304</v>
      </c>
      <c r="I166" s="147"/>
      <c r="L166" s="33"/>
      <c r="M166" s="148"/>
      <c r="T166" s="54"/>
      <c r="AT166" s="17" t="s">
        <v>200</v>
      </c>
      <c r="AU166" s="17" t="s">
        <v>209</v>
      </c>
    </row>
    <row r="167" spans="2:65" s="12" customFormat="1" ht="11.25">
      <c r="B167" s="149"/>
      <c r="D167" s="150" t="s">
        <v>202</v>
      </c>
      <c r="E167" s="151" t="s">
        <v>44</v>
      </c>
      <c r="F167" s="152" t="s">
        <v>296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209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3" customFormat="1" ht="11.25">
      <c r="B168" s="156"/>
      <c r="D168" s="150" t="s">
        <v>202</v>
      </c>
      <c r="E168" s="157" t="s">
        <v>44</v>
      </c>
      <c r="F168" s="158" t="s">
        <v>297</v>
      </c>
      <c r="H168" s="159">
        <v>94.5</v>
      </c>
      <c r="I168" s="160"/>
      <c r="L168" s="156"/>
      <c r="M168" s="161"/>
      <c r="T168" s="162"/>
      <c r="AT168" s="157" t="s">
        <v>202</v>
      </c>
      <c r="AU168" s="157" t="s">
        <v>209</v>
      </c>
      <c r="AV168" s="13" t="s">
        <v>93</v>
      </c>
      <c r="AW168" s="13" t="s">
        <v>42</v>
      </c>
      <c r="AX168" s="13" t="s">
        <v>82</v>
      </c>
      <c r="AY168" s="157" t="s">
        <v>192</v>
      </c>
    </row>
    <row r="169" spans="2:65" s="12" customFormat="1" ht="11.25">
      <c r="B169" s="149"/>
      <c r="D169" s="150" t="s">
        <v>202</v>
      </c>
      <c r="E169" s="151" t="s">
        <v>44</v>
      </c>
      <c r="F169" s="152" t="s">
        <v>298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209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3" customFormat="1" ht="11.25">
      <c r="B170" s="156"/>
      <c r="D170" s="150" t="s">
        <v>202</v>
      </c>
      <c r="E170" s="157" t="s">
        <v>44</v>
      </c>
      <c r="F170" s="158" t="s">
        <v>299</v>
      </c>
      <c r="H170" s="159">
        <v>12</v>
      </c>
      <c r="I170" s="160"/>
      <c r="L170" s="156"/>
      <c r="M170" s="161"/>
      <c r="T170" s="162"/>
      <c r="AT170" s="157" t="s">
        <v>202</v>
      </c>
      <c r="AU170" s="157" t="s">
        <v>209</v>
      </c>
      <c r="AV170" s="13" t="s">
        <v>93</v>
      </c>
      <c r="AW170" s="13" t="s">
        <v>42</v>
      </c>
      <c r="AX170" s="13" t="s">
        <v>82</v>
      </c>
      <c r="AY170" s="157" t="s">
        <v>192</v>
      </c>
    </row>
    <row r="171" spans="2:65" s="14" customFormat="1" ht="11.25">
      <c r="B171" s="163"/>
      <c r="D171" s="150" t="s">
        <v>202</v>
      </c>
      <c r="E171" s="164" t="s">
        <v>44</v>
      </c>
      <c r="F171" s="165" t="s">
        <v>205</v>
      </c>
      <c r="H171" s="166">
        <v>106.5</v>
      </c>
      <c r="I171" s="167"/>
      <c r="L171" s="163"/>
      <c r="M171" s="168"/>
      <c r="T171" s="169"/>
      <c r="AT171" s="164" t="s">
        <v>202</v>
      </c>
      <c r="AU171" s="164" t="s">
        <v>209</v>
      </c>
      <c r="AV171" s="14" t="s">
        <v>199</v>
      </c>
      <c r="AW171" s="14" t="s">
        <v>42</v>
      </c>
      <c r="AX171" s="14" t="s">
        <v>90</v>
      </c>
      <c r="AY171" s="164" t="s">
        <v>192</v>
      </c>
    </row>
    <row r="172" spans="2:65" s="1" customFormat="1" ht="24.2" customHeight="1">
      <c r="B172" s="33"/>
      <c r="C172" s="132" t="s">
        <v>279</v>
      </c>
      <c r="D172" s="132" t="s">
        <v>194</v>
      </c>
      <c r="E172" s="133" t="s">
        <v>305</v>
      </c>
      <c r="F172" s="134" t="s">
        <v>306</v>
      </c>
      <c r="G172" s="135" t="s">
        <v>282</v>
      </c>
      <c r="H172" s="136">
        <v>54</v>
      </c>
      <c r="I172" s="137"/>
      <c r="J172" s="138">
        <f>ROUND(I172*H172,2)</f>
        <v>0</v>
      </c>
      <c r="K172" s="134" t="s">
        <v>198</v>
      </c>
      <c r="L172" s="33"/>
      <c r="M172" s="139" t="s">
        <v>44</v>
      </c>
      <c r="N172" s="140" t="s">
        <v>53</v>
      </c>
      <c r="P172" s="141">
        <f>O172*H172</f>
        <v>0</v>
      </c>
      <c r="Q172" s="141">
        <v>1.3999999999999999E-4</v>
      </c>
      <c r="R172" s="141">
        <f>Q172*H172</f>
        <v>7.559999999999999E-3</v>
      </c>
      <c r="S172" s="141">
        <v>0</v>
      </c>
      <c r="T172" s="142">
        <f>S172*H172</f>
        <v>0</v>
      </c>
      <c r="AR172" s="143" t="s">
        <v>199</v>
      </c>
      <c r="AT172" s="143" t="s">
        <v>194</v>
      </c>
      <c r="AU172" s="143" t="s">
        <v>209</v>
      </c>
      <c r="AY172" s="17" t="s">
        <v>192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90</v>
      </c>
      <c r="BK172" s="144">
        <f>ROUND(I172*H172,2)</f>
        <v>0</v>
      </c>
      <c r="BL172" s="17" t="s">
        <v>199</v>
      </c>
      <c r="BM172" s="143" t="s">
        <v>307</v>
      </c>
    </row>
    <row r="173" spans="2:65" s="1" customFormat="1" ht="11.25">
      <c r="B173" s="33"/>
      <c r="D173" s="145" t="s">
        <v>200</v>
      </c>
      <c r="F173" s="146" t="s">
        <v>308</v>
      </c>
      <c r="I173" s="147"/>
      <c r="L173" s="33"/>
      <c r="M173" s="148"/>
      <c r="T173" s="54"/>
      <c r="AT173" s="17" t="s">
        <v>200</v>
      </c>
      <c r="AU173" s="17" t="s">
        <v>209</v>
      </c>
    </row>
    <row r="174" spans="2:65" s="12" customFormat="1" ht="11.25">
      <c r="B174" s="149"/>
      <c r="D174" s="150" t="s">
        <v>202</v>
      </c>
      <c r="E174" s="151" t="s">
        <v>44</v>
      </c>
      <c r="F174" s="152" t="s">
        <v>309</v>
      </c>
      <c r="H174" s="151" t="s">
        <v>44</v>
      </c>
      <c r="I174" s="153"/>
      <c r="L174" s="149"/>
      <c r="M174" s="154"/>
      <c r="T174" s="155"/>
      <c r="AT174" s="151" t="s">
        <v>202</v>
      </c>
      <c r="AU174" s="151" t="s">
        <v>209</v>
      </c>
      <c r="AV174" s="12" t="s">
        <v>90</v>
      </c>
      <c r="AW174" s="12" t="s">
        <v>42</v>
      </c>
      <c r="AX174" s="12" t="s">
        <v>82</v>
      </c>
      <c r="AY174" s="151" t="s">
        <v>192</v>
      </c>
    </row>
    <row r="175" spans="2:65" s="13" customFormat="1" ht="11.25">
      <c r="B175" s="156"/>
      <c r="D175" s="150" t="s">
        <v>202</v>
      </c>
      <c r="E175" s="157" t="s">
        <v>44</v>
      </c>
      <c r="F175" s="158" t="s">
        <v>310</v>
      </c>
      <c r="H175" s="159">
        <v>54</v>
      </c>
      <c r="I175" s="160"/>
      <c r="L175" s="156"/>
      <c r="M175" s="161"/>
      <c r="T175" s="162"/>
      <c r="AT175" s="157" t="s">
        <v>202</v>
      </c>
      <c r="AU175" s="157" t="s">
        <v>209</v>
      </c>
      <c r="AV175" s="13" t="s">
        <v>93</v>
      </c>
      <c r="AW175" s="13" t="s">
        <v>42</v>
      </c>
      <c r="AX175" s="13" t="s">
        <v>90</v>
      </c>
      <c r="AY175" s="157" t="s">
        <v>192</v>
      </c>
    </row>
    <row r="176" spans="2:65" s="1" customFormat="1" ht="37.9" customHeight="1">
      <c r="B176" s="33"/>
      <c r="C176" s="132" t="s">
        <v>253</v>
      </c>
      <c r="D176" s="132" t="s">
        <v>194</v>
      </c>
      <c r="E176" s="133" t="s">
        <v>311</v>
      </c>
      <c r="F176" s="134" t="s">
        <v>312</v>
      </c>
      <c r="G176" s="135" t="s">
        <v>282</v>
      </c>
      <c r="H176" s="136">
        <v>54</v>
      </c>
      <c r="I176" s="137"/>
      <c r="J176" s="138">
        <f>ROUND(I176*H176,2)</f>
        <v>0</v>
      </c>
      <c r="K176" s="134" t="s">
        <v>198</v>
      </c>
      <c r="L176" s="33"/>
      <c r="M176" s="139" t="s">
        <v>44</v>
      </c>
      <c r="N176" s="140" t="s">
        <v>53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199</v>
      </c>
      <c r="AT176" s="143" t="s">
        <v>194</v>
      </c>
      <c r="AU176" s="143" t="s">
        <v>209</v>
      </c>
      <c r="AY176" s="17" t="s">
        <v>192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90</v>
      </c>
      <c r="BK176" s="144">
        <f>ROUND(I176*H176,2)</f>
        <v>0</v>
      </c>
      <c r="BL176" s="17" t="s">
        <v>199</v>
      </c>
      <c r="BM176" s="143" t="s">
        <v>313</v>
      </c>
    </row>
    <row r="177" spans="2:65" s="1" customFormat="1" ht="11.25">
      <c r="B177" s="33"/>
      <c r="D177" s="145" t="s">
        <v>200</v>
      </c>
      <c r="F177" s="146" t="s">
        <v>314</v>
      </c>
      <c r="I177" s="147"/>
      <c r="L177" s="33"/>
      <c r="M177" s="148"/>
      <c r="T177" s="54"/>
      <c r="AT177" s="17" t="s">
        <v>200</v>
      </c>
      <c r="AU177" s="17" t="s">
        <v>209</v>
      </c>
    </row>
    <row r="178" spans="2:65" s="12" customFormat="1" ht="11.25">
      <c r="B178" s="149"/>
      <c r="D178" s="150" t="s">
        <v>202</v>
      </c>
      <c r="E178" s="151" t="s">
        <v>44</v>
      </c>
      <c r="F178" s="152" t="s">
        <v>309</v>
      </c>
      <c r="H178" s="151" t="s">
        <v>44</v>
      </c>
      <c r="I178" s="153"/>
      <c r="L178" s="149"/>
      <c r="M178" s="154"/>
      <c r="T178" s="155"/>
      <c r="AT178" s="151" t="s">
        <v>202</v>
      </c>
      <c r="AU178" s="151" t="s">
        <v>209</v>
      </c>
      <c r="AV178" s="12" t="s">
        <v>90</v>
      </c>
      <c r="AW178" s="12" t="s">
        <v>42</v>
      </c>
      <c r="AX178" s="12" t="s">
        <v>82</v>
      </c>
      <c r="AY178" s="151" t="s">
        <v>192</v>
      </c>
    </row>
    <row r="179" spans="2:65" s="13" customFormat="1" ht="11.25">
      <c r="B179" s="156"/>
      <c r="D179" s="150" t="s">
        <v>202</v>
      </c>
      <c r="E179" s="157" t="s">
        <v>44</v>
      </c>
      <c r="F179" s="158" t="s">
        <v>310</v>
      </c>
      <c r="H179" s="159">
        <v>54</v>
      </c>
      <c r="I179" s="160"/>
      <c r="L179" s="156"/>
      <c r="M179" s="161"/>
      <c r="T179" s="162"/>
      <c r="AT179" s="157" t="s">
        <v>202</v>
      </c>
      <c r="AU179" s="157" t="s">
        <v>209</v>
      </c>
      <c r="AV179" s="13" t="s">
        <v>93</v>
      </c>
      <c r="AW179" s="13" t="s">
        <v>42</v>
      </c>
      <c r="AX179" s="13" t="s">
        <v>90</v>
      </c>
      <c r="AY179" s="157" t="s">
        <v>192</v>
      </c>
    </row>
    <row r="180" spans="2:65" s="1" customFormat="1" ht="24.2" customHeight="1">
      <c r="B180" s="33"/>
      <c r="C180" s="132" t="s">
        <v>315</v>
      </c>
      <c r="D180" s="132" t="s">
        <v>194</v>
      </c>
      <c r="E180" s="133" t="s">
        <v>316</v>
      </c>
      <c r="F180" s="134" t="s">
        <v>317</v>
      </c>
      <c r="G180" s="135" t="s">
        <v>225</v>
      </c>
      <c r="H180" s="136">
        <v>258</v>
      </c>
      <c r="I180" s="137"/>
      <c r="J180" s="138">
        <f>ROUND(I180*H180,2)</f>
        <v>0</v>
      </c>
      <c r="K180" s="134" t="s">
        <v>198</v>
      </c>
      <c r="L180" s="33"/>
      <c r="M180" s="139" t="s">
        <v>44</v>
      </c>
      <c r="N180" s="140" t="s">
        <v>53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199</v>
      </c>
      <c r="AT180" s="143" t="s">
        <v>194</v>
      </c>
      <c r="AU180" s="143" t="s">
        <v>209</v>
      </c>
      <c r="AY180" s="17" t="s">
        <v>192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90</v>
      </c>
      <c r="BK180" s="144">
        <f>ROUND(I180*H180,2)</f>
        <v>0</v>
      </c>
      <c r="BL180" s="17" t="s">
        <v>199</v>
      </c>
      <c r="BM180" s="143" t="s">
        <v>318</v>
      </c>
    </row>
    <row r="181" spans="2:65" s="1" customFormat="1" ht="11.25">
      <c r="B181" s="33"/>
      <c r="D181" s="145" t="s">
        <v>200</v>
      </c>
      <c r="F181" s="146" t="s">
        <v>319</v>
      </c>
      <c r="I181" s="147"/>
      <c r="L181" s="33"/>
      <c r="M181" s="148"/>
      <c r="T181" s="54"/>
      <c r="AT181" s="17" t="s">
        <v>200</v>
      </c>
      <c r="AU181" s="17" t="s">
        <v>209</v>
      </c>
    </row>
    <row r="182" spans="2:65" s="12" customFormat="1" ht="11.25">
      <c r="B182" s="149"/>
      <c r="D182" s="150" t="s">
        <v>202</v>
      </c>
      <c r="E182" s="151" t="s">
        <v>44</v>
      </c>
      <c r="F182" s="152" t="s">
        <v>320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209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321</v>
      </c>
      <c r="H183" s="159">
        <v>258</v>
      </c>
      <c r="I183" s="160"/>
      <c r="L183" s="156"/>
      <c r="M183" s="161"/>
      <c r="T183" s="162"/>
      <c r="AT183" s="157" t="s">
        <v>202</v>
      </c>
      <c r="AU183" s="157" t="s">
        <v>209</v>
      </c>
      <c r="AV183" s="13" t="s">
        <v>93</v>
      </c>
      <c r="AW183" s="13" t="s">
        <v>42</v>
      </c>
      <c r="AX183" s="13" t="s">
        <v>90</v>
      </c>
      <c r="AY183" s="157" t="s">
        <v>192</v>
      </c>
    </row>
    <row r="184" spans="2:65" s="11" customFormat="1" ht="20.85" customHeight="1">
      <c r="B184" s="120"/>
      <c r="D184" s="121" t="s">
        <v>81</v>
      </c>
      <c r="E184" s="130" t="s">
        <v>322</v>
      </c>
      <c r="F184" s="130" t="s">
        <v>323</v>
      </c>
      <c r="I184" s="123"/>
      <c r="J184" s="131">
        <f>BK184</f>
        <v>0</v>
      </c>
      <c r="L184" s="120"/>
      <c r="M184" s="125"/>
      <c r="P184" s="126">
        <f>SUM(P185:P213)</f>
        <v>0</v>
      </c>
      <c r="R184" s="126">
        <f>SUM(R185:R213)</f>
        <v>0</v>
      </c>
      <c r="T184" s="127">
        <f>SUM(T185:T213)</f>
        <v>225.256</v>
      </c>
      <c r="AR184" s="121" t="s">
        <v>90</v>
      </c>
      <c r="AT184" s="128" t="s">
        <v>81</v>
      </c>
      <c r="AU184" s="128" t="s">
        <v>93</v>
      </c>
      <c r="AY184" s="121" t="s">
        <v>192</v>
      </c>
      <c r="BK184" s="129">
        <f>SUM(BK185:BK213)</f>
        <v>0</v>
      </c>
    </row>
    <row r="185" spans="2:65" s="1" customFormat="1" ht="76.349999999999994" customHeight="1">
      <c r="B185" s="33"/>
      <c r="C185" s="132" t="s">
        <v>324</v>
      </c>
      <c r="D185" s="132" t="s">
        <v>194</v>
      </c>
      <c r="E185" s="133" t="s">
        <v>325</v>
      </c>
      <c r="F185" s="134" t="s">
        <v>326</v>
      </c>
      <c r="G185" s="135" t="s">
        <v>225</v>
      </c>
      <c r="H185" s="136">
        <v>373</v>
      </c>
      <c r="I185" s="137"/>
      <c r="J185" s="138">
        <f>ROUND(I185*H185,2)</f>
        <v>0</v>
      </c>
      <c r="K185" s="134" t="s">
        <v>198</v>
      </c>
      <c r="L185" s="33"/>
      <c r="M185" s="139" t="s">
        <v>44</v>
      </c>
      <c r="N185" s="140" t="s">
        <v>53</v>
      </c>
      <c r="P185" s="141">
        <f>O185*H185</f>
        <v>0</v>
      </c>
      <c r="Q185" s="141">
        <v>0</v>
      </c>
      <c r="R185" s="141">
        <f>Q185*H185</f>
        <v>0</v>
      </c>
      <c r="S185" s="141">
        <v>0.255</v>
      </c>
      <c r="T185" s="142">
        <f>S185*H185</f>
        <v>95.114999999999995</v>
      </c>
      <c r="AR185" s="143" t="s">
        <v>199</v>
      </c>
      <c r="AT185" s="143" t="s">
        <v>194</v>
      </c>
      <c r="AU185" s="143" t="s">
        <v>209</v>
      </c>
      <c r="AY185" s="17" t="s">
        <v>192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90</v>
      </c>
      <c r="BK185" s="144">
        <f>ROUND(I185*H185,2)</f>
        <v>0</v>
      </c>
      <c r="BL185" s="17" t="s">
        <v>199</v>
      </c>
      <c r="BM185" s="143" t="s">
        <v>327</v>
      </c>
    </row>
    <row r="186" spans="2:65" s="1" customFormat="1" ht="11.25">
      <c r="B186" s="33"/>
      <c r="D186" s="145" t="s">
        <v>200</v>
      </c>
      <c r="F186" s="146" t="s">
        <v>328</v>
      </c>
      <c r="I186" s="147"/>
      <c r="L186" s="33"/>
      <c r="M186" s="148"/>
      <c r="T186" s="54"/>
      <c r="AT186" s="17" t="s">
        <v>200</v>
      </c>
      <c r="AU186" s="17" t="s">
        <v>209</v>
      </c>
    </row>
    <row r="187" spans="2:65" s="12" customFormat="1" ht="11.25">
      <c r="B187" s="149"/>
      <c r="D187" s="150" t="s">
        <v>202</v>
      </c>
      <c r="E187" s="151" t="s">
        <v>44</v>
      </c>
      <c r="F187" s="152" t="s">
        <v>329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209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3" customFormat="1" ht="11.25">
      <c r="B188" s="156"/>
      <c r="D188" s="150" t="s">
        <v>202</v>
      </c>
      <c r="E188" s="157" t="s">
        <v>44</v>
      </c>
      <c r="F188" s="158" t="s">
        <v>330</v>
      </c>
      <c r="H188" s="159">
        <v>373</v>
      </c>
      <c r="I188" s="160"/>
      <c r="L188" s="156"/>
      <c r="M188" s="161"/>
      <c r="T188" s="162"/>
      <c r="AT188" s="157" t="s">
        <v>202</v>
      </c>
      <c r="AU188" s="157" t="s">
        <v>209</v>
      </c>
      <c r="AV188" s="13" t="s">
        <v>93</v>
      </c>
      <c r="AW188" s="13" t="s">
        <v>42</v>
      </c>
      <c r="AX188" s="13" t="s">
        <v>90</v>
      </c>
      <c r="AY188" s="157" t="s">
        <v>192</v>
      </c>
    </row>
    <row r="189" spans="2:65" s="1" customFormat="1" ht="55.5" customHeight="1">
      <c r="B189" s="33"/>
      <c r="C189" s="132" t="s">
        <v>7</v>
      </c>
      <c r="D189" s="132" t="s">
        <v>194</v>
      </c>
      <c r="E189" s="133" t="s">
        <v>331</v>
      </c>
      <c r="F189" s="134" t="s">
        <v>332</v>
      </c>
      <c r="G189" s="135" t="s">
        <v>225</v>
      </c>
      <c r="H189" s="136">
        <v>74</v>
      </c>
      <c r="I189" s="137"/>
      <c r="J189" s="138">
        <f>ROUND(I189*H189,2)</f>
        <v>0</v>
      </c>
      <c r="K189" s="134" t="s">
        <v>198</v>
      </c>
      <c r="L189" s="33"/>
      <c r="M189" s="139" t="s">
        <v>44</v>
      </c>
      <c r="N189" s="140" t="s">
        <v>53</v>
      </c>
      <c r="P189" s="141">
        <f>O189*H189</f>
        <v>0</v>
      </c>
      <c r="Q189" s="141">
        <v>0</v>
      </c>
      <c r="R189" s="141">
        <f>Q189*H189</f>
        <v>0</v>
      </c>
      <c r="S189" s="141">
        <v>0.29499999999999998</v>
      </c>
      <c r="T189" s="142">
        <f>S189*H189</f>
        <v>21.83</v>
      </c>
      <c r="AR189" s="143" t="s">
        <v>199</v>
      </c>
      <c r="AT189" s="143" t="s">
        <v>194</v>
      </c>
      <c r="AU189" s="143" t="s">
        <v>209</v>
      </c>
      <c r="AY189" s="17" t="s">
        <v>192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90</v>
      </c>
      <c r="BK189" s="144">
        <f>ROUND(I189*H189,2)</f>
        <v>0</v>
      </c>
      <c r="BL189" s="17" t="s">
        <v>199</v>
      </c>
      <c r="BM189" s="143" t="s">
        <v>333</v>
      </c>
    </row>
    <row r="190" spans="2:65" s="1" customFormat="1" ht="11.25">
      <c r="B190" s="33"/>
      <c r="D190" s="145" t="s">
        <v>200</v>
      </c>
      <c r="F190" s="146" t="s">
        <v>334</v>
      </c>
      <c r="I190" s="147"/>
      <c r="L190" s="33"/>
      <c r="M190" s="148"/>
      <c r="T190" s="54"/>
      <c r="AT190" s="17" t="s">
        <v>200</v>
      </c>
      <c r="AU190" s="17" t="s">
        <v>209</v>
      </c>
    </row>
    <row r="191" spans="2:65" s="12" customFormat="1" ht="11.25">
      <c r="B191" s="149"/>
      <c r="D191" s="150" t="s">
        <v>202</v>
      </c>
      <c r="E191" s="151" t="s">
        <v>44</v>
      </c>
      <c r="F191" s="152" t="s">
        <v>335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209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3" customFormat="1" ht="11.25">
      <c r="B192" s="156"/>
      <c r="D192" s="150" t="s">
        <v>202</v>
      </c>
      <c r="E192" s="157" t="s">
        <v>44</v>
      </c>
      <c r="F192" s="158" t="s">
        <v>336</v>
      </c>
      <c r="H192" s="159">
        <v>39</v>
      </c>
      <c r="I192" s="160"/>
      <c r="L192" s="156"/>
      <c r="M192" s="161"/>
      <c r="T192" s="162"/>
      <c r="AT192" s="157" t="s">
        <v>202</v>
      </c>
      <c r="AU192" s="157" t="s">
        <v>209</v>
      </c>
      <c r="AV192" s="13" t="s">
        <v>93</v>
      </c>
      <c r="AW192" s="13" t="s">
        <v>42</v>
      </c>
      <c r="AX192" s="13" t="s">
        <v>82</v>
      </c>
      <c r="AY192" s="157" t="s">
        <v>192</v>
      </c>
    </row>
    <row r="193" spans="2:65" s="12" customFormat="1" ht="11.25">
      <c r="B193" s="149"/>
      <c r="D193" s="150" t="s">
        <v>202</v>
      </c>
      <c r="E193" s="151" t="s">
        <v>44</v>
      </c>
      <c r="F193" s="152" t="s">
        <v>337</v>
      </c>
      <c r="H193" s="151" t="s">
        <v>44</v>
      </c>
      <c r="I193" s="153"/>
      <c r="L193" s="149"/>
      <c r="M193" s="154"/>
      <c r="T193" s="155"/>
      <c r="AT193" s="151" t="s">
        <v>202</v>
      </c>
      <c r="AU193" s="151" t="s">
        <v>209</v>
      </c>
      <c r="AV193" s="12" t="s">
        <v>90</v>
      </c>
      <c r="AW193" s="12" t="s">
        <v>42</v>
      </c>
      <c r="AX193" s="12" t="s">
        <v>82</v>
      </c>
      <c r="AY193" s="151" t="s">
        <v>192</v>
      </c>
    </row>
    <row r="194" spans="2:65" s="13" customFormat="1" ht="11.25">
      <c r="B194" s="156"/>
      <c r="D194" s="150" t="s">
        <v>202</v>
      </c>
      <c r="E194" s="157" t="s">
        <v>44</v>
      </c>
      <c r="F194" s="158" t="s">
        <v>253</v>
      </c>
      <c r="H194" s="159">
        <v>18</v>
      </c>
      <c r="I194" s="160"/>
      <c r="L194" s="156"/>
      <c r="M194" s="161"/>
      <c r="T194" s="162"/>
      <c r="AT194" s="157" t="s">
        <v>202</v>
      </c>
      <c r="AU194" s="157" t="s">
        <v>209</v>
      </c>
      <c r="AV194" s="13" t="s">
        <v>93</v>
      </c>
      <c r="AW194" s="13" t="s">
        <v>42</v>
      </c>
      <c r="AX194" s="13" t="s">
        <v>82</v>
      </c>
      <c r="AY194" s="157" t="s">
        <v>192</v>
      </c>
    </row>
    <row r="195" spans="2:65" s="12" customFormat="1" ht="11.25">
      <c r="B195" s="149"/>
      <c r="D195" s="150" t="s">
        <v>202</v>
      </c>
      <c r="E195" s="151" t="s">
        <v>44</v>
      </c>
      <c r="F195" s="152" t="s">
        <v>338</v>
      </c>
      <c r="H195" s="151" t="s">
        <v>44</v>
      </c>
      <c r="I195" s="153"/>
      <c r="L195" s="149"/>
      <c r="M195" s="154"/>
      <c r="T195" s="155"/>
      <c r="AT195" s="151" t="s">
        <v>202</v>
      </c>
      <c r="AU195" s="151" t="s">
        <v>209</v>
      </c>
      <c r="AV195" s="12" t="s">
        <v>90</v>
      </c>
      <c r="AW195" s="12" t="s">
        <v>42</v>
      </c>
      <c r="AX195" s="12" t="s">
        <v>82</v>
      </c>
      <c r="AY195" s="151" t="s">
        <v>192</v>
      </c>
    </row>
    <row r="196" spans="2:65" s="13" customFormat="1" ht="11.25">
      <c r="B196" s="156"/>
      <c r="D196" s="150" t="s">
        <v>202</v>
      </c>
      <c r="E196" s="157" t="s">
        <v>44</v>
      </c>
      <c r="F196" s="158" t="s">
        <v>279</v>
      </c>
      <c r="H196" s="159">
        <v>17</v>
      </c>
      <c r="I196" s="160"/>
      <c r="L196" s="156"/>
      <c r="M196" s="161"/>
      <c r="T196" s="162"/>
      <c r="AT196" s="157" t="s">
        <v>202</v>
      </c>
      <c r="AU196" s="157" t="s">
        <v>209</v>
      </c>
      <c r="AV196" s="13" t="s">
        <v>93</v>
      </c>
      <c r="AW196" s="13" t="s">
        <v>42</v>
      </c>
      <c r="AX196" s="13" t="s">
        <v>82</v>
      </c>
      <c r="AY196" s="157" t="s">
        <v>192</v>
      </c>
    </row>
    <row r="197" spans="2:65" s="14" customFormat="1" ht="11.25">
      <c r="B197" s="163"/>
      <c r="D197" s="150" t="s">
        <v>202</v>
      </c>
      <c r="E197" s="164" t="s">
        <v>44</v>
      </c>
      <c r="F197" s="165" t="s">
        <v>205</v>
      </c>
      <c r="H197" s="166">
        <v>74</v>
      </c>
      <c r="I197" s="167"/>
      <c r="L197" s="163"/>
      <c r="M197" s="168"/>
      <c r="T197" s="169"/>
      <c r="AT197" s="164" t="s">
        <v>202</v>
      </c>
      <c r="AU197" s="164" t="s">
        <v>209</v>
      </c>
      <c r="AV197" s="14" t="s">
        <v>199</v>
      </c>
      <c r="AW197" s="14" t="s">
        <v>42</v>
      </c>
      <c r="AX197" s="14" t="s">
        <v>90</v>
      </c>
      <c r="AY197" s="164" t="s">
        <v>192</v>
      </c>
    </row>
    <row r="198" spans="2:65" s="1" customFormat="1" ht="66.75" customHeight="1">
      <c r="B198" s="33"/>
      <c r="C198" s="132" t="s">
        <v>266</v>
      </c>
      <c r="D198" s="132" t="s">
        <v>194</v>
      </c>
      <c r="E198" s="133" t="s">
        <v>339</v>
      </c>
      <c r="F198" s="134" t="s">
        <v>340</v>
      </c>
      <c r="G198" s="135" t="s">
        <v>225</v>
      </c>
      <c r="H198" s="136">
        <v>308</v>
      </c>
      <c r="I198" s="137"/>
      <c r="J198" s="138">
        <f>ROUND(I198*H198,2)</f>
        <v>0</v>
      </c>
      <c r="K198" s="134" t="s">
        <v>198</v>
      </c>
      <c r="L198" s="33"/>
      <c r="M198" s="139" t="s">
        <v>44</v>
      </c>
      <c r="N198" s="140" t="s">
        <v>53</v>
      </c>
      <c r="P198" s="141">
        <f>O198*H198</f>
        <v>0</v>
      </c>
      <c r="Q198" s="141">
        <v>0</v>
      </c>
      <c r="R198" s="141">
        <f>Q198*H198</f>
        <v>0</v>
      </c>
      <c r="S198" s="141">
        <v>0.29499999999999998</v>
      </c>
      <c r="T198" s="142">
        <f>S198*H198</f>
        <v>90.86</v>
      </c>
      <c r="AR198" s="143" t="s">
        <v>199</v>
      </c>
      <c r="AT198" s="143" t="s">
        <v>194</v>
      </c>
      <c r="AU198" s="143" t="s">
        <v>209</v>
      </c>
      <c r="AY198" s="17" t="s">
        <v>192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90</v>
      </c>
      <c r="BK198" s="144">
        <f>ROUND(I198*H198,2)</f>
        <v>0</v>
      </c>
      <c r="BL198" s="17" t="s">
        <v>199</v>
      </c>
      <c r="BM198" s="143" t="s">
        <v>341</v>
      </c>
    </row>
    <row r="199" spans="2:65" s="1" customFormat="1" ht="11.25">
      <c r="B199" s="33"/>
      <c r="D199" s="145" t="s">
        <v>200</v>
      </c>
      <c r="F199" s="146" t="s">
        <v>342</v>
      </c>
      <c r="I199" s="147"/>
      <c r="L199" s="33"/>
      <c r="M199" s="148"/>
      <c r="T199" s="54"/>
      <c r="AT199" s="17" t="s">
        <v>200</v>
      </c>
      <c r="AU199" s="17" t="s">
        <v>209</v>
      </c>
    </row>
    <row r="200" spans="2:65" s="12" customFormat="1" ht="11.25">
      <c r="B200" s="149"/>
      <c r="D200" s="150" t="s">
        <v>202</v>
      </c>
      <c r="E200" s="151" t="s">
        <v>44</v>
      </c>
      <c r="F200" s="152" t="s">
        <v>343</v>
      </c>
      <c r="H200" s="151" t="s">
        <v>44</v>
      </c>
      <c r="I200" s="153"/>
      <c r="L200" s="149"/>
      <c r="M200" s="154"/>
      <c r="T200" s="155"/>
      <c r="AT200" s="151" t="s">
        <v>202</v>
      </c>
      <c r="AU200" s="151" t="s">
        <v>209</v>
      </c>
      <c r="AV200" s="12" t="s">
        <v>90</v>
      </c>
      <c r="AW200" s="12" t="s">
        <v>42</v>
      </c>
      <c r="AX200" s="12" t="s">
        <v>82</v>
      </c>
      <c r="AY200" s="151" t="s">
        <v>192</v>
      </c>
    </row>
    <row r="201" spans="2:65" s="13" customFormat="1" ht="11.25">
      <c r="B201" s="156"/>
      <c r="D201" s="150" t="s">
        <v>202</v>
      </c>
      <c r="E201" s="157" t="s">
        <v>44</v>
      </c>
      <c r="F201" s="158" t="s">
        <v>344</v>
      </c>
      <c r="H201" s="159">
        <v>308</v>
      </c>
      <c r="I201" s="160"/>
      <c r="L201" s="156"/>
      <c r="M201" s="161"/>
      <c r="T201" s="162"/>
      <c r="AT201" s="157" t="s">
        <v>202</v>
      </c>
      <c r="AU201" s="157" t="s">
        <v>209</v>
      </c>
      <c r="AV201" s="13" t="s">
        <v>93</v>
      </c>
      <c r="AW201" s="13" t="s">
        <v>42</v>
      </c>
      <c r="AX201" s="13" t="s">
        <v>90</v>
      </c>
      <c r="AY201" s="157" t="s">
        <v>192</v>
      </c>
    </row>
    <row r="202" spans="2:65" s="1" customFormat="1" ht="55.5" customHeight="1">
      <c r="B202" s="33"/>
      <c r="C202" s="132" t="s">
        <v>345</v>
      </c>
      <c r="D202" s="132" t="s">
        <v>194</v>
      </c>
      <c r="E202" s="133" t="s">
        <v>346</v>
      </c>
      <c r="F202" s="134" t="s">
        <v>347</v>
      </c>
      <c r="G202" s="135" t="s">
        <v>225</v>
      </c>
      <c r="H202" s="136">
        <v>17</v>
      </c>
      <c r="I202" s="137"/>
      <c r="J202" s="138">
        <f>ROUND(I202*H202,2)</f>
        <v>0</v>
      </c>
      <c r="K202" s="134" t="s">
        <v>198</v>
      </c>
      <c r="L202" s="33"/>
      <c r="M202" s="139" t="s">
        <v>44</v>
      </c>
      <c r="N202" s="140" t="s">
        <v>53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199</v>
      </c>
      <c r="AT202" s="143" t="s">
        <v>194</v>
      </c>
      <c r="AU202" s="143" t="s">
        <v>209</v>
      </c>
      <c r="AY202" s="17" t="s">
        <v>192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90</v>
      </c>
      <c r="BK202" s="144">
        <f>ROUND(I202*H202,2)</f>
        <v>0</v>
      </c>
      <c r="BL202" s="17" t="s">
        <v>199</v>
      </c>
      <c r="BM202" s="143" t="s">
        <v>348</v>
      </c>
    </row>
    <row r="203" spans="2:65" s="1" customFormat="1" ht="11.25">
      <c r="B203" s="33"/>
      <c r="D203" s="145" t="s">
        <v>200</v>
      </c>
      <c r="F203" s="146" t="s">
        <v>349</v>
      </c>
      <c r="I203" s="147"/>
      <c r="L203" s="33"/>
      <c r="M203" s="148"/>
      <c r="T203" s="54"/>
      <c r="AT203" s="17" t="s">
        <v>200</v>
      </c>
      <c r="AU203" s="17" t="s">
        <v>209</v>
      </c>
    </row>
    <row r="204" spans="2:65" s="12" customFormat="1" ht="11.25">
      <c r="B204" s="149"/>
      <c r="D204" s="150" t="s">
        <v>202</v>
      </c>
      <c r="E204" s="151" t="s">
        <v>44</v>
      </c>
      <c r="F204" s="152" t="s">
        <v>338</v>
      </c>
      <c r="H204" s="151" t="s">
        <v>44</v>
      </c>
      <c r="I204" s="153"/>
      <c r="L204" s="149"/>
      <c r="M204" s="154"/>
      <c r="T204" s="155"/>
      <c r="AT204" s="151" t="s">
        <v>202</v>
      </c>
      <c r="AU204" s="151" t="s">
        <v>209</v>
      </c>
      <c r="AV204" s="12" t="s">
        <v>90</v>
      </c>
      <c r="AW204" s="12" t="s">
        <v>42</v>
      </c>
      <c r="AX204" s="12" t="s">
        <v>82</v>
      </c>
      <c r="AY204" s="151" t="s">
        <v>192</v>
      </c>
    </row>
    <row r="205" spans="2:65" s="13" customFormat="1" ht="11.25">
      <c r="B205" s="156"/>
      <c r="D205" s="150" t="s">
        <v>202</v>
      </c>
      <c r="E205" s="157" t="s">
        <v>44</v>
      </c>
      <c r="F205" s="158" t="s">
        <v>279</v>
      </c>
      <c r="H205" s="159">
        <v>17</v>
      </c>
      <c r="I205" s="160"/>
      <c r="L205" s="156"/>
      <c r="M205" s="161"/>
      <c r="T205" s="162"/>
      <c r="AT205" s="157" t="s">
        <v>202</v>
      </c>
      <c r="AU205" s="157" t="s">
        <v>209</v>
      </c>
      <c r="AV205" s="13" t="s">
        <v>93</v>
      </c>
      <c r="AW205" s="13" t="s">
        <v>42</v>
      </c>
      <c r="AX205" s="13" t="s">
        <v>90</v>
      </c>
      <c r="AY205" s="157" t="s">
        <v>192</v>
      </c>
    </row>
    <row r="206" spans="2:65" s="1" customFormat="1" ht="49.15" customHeight="1">
      <c r="B206" s="33"/>
      <c r="C206" s="132" t="s">
        <v>350</v>
      </c>
      <c r="D206" s="132" t="s">
        <v>194</v>
      </c>
      <c r="E206" s="133" t="s">
        <v>351</v>
      </c>
      <c r="F206" s="134" t="s">
        <v>352</v>
      </c>
      <c r="G206" s="135" t="s">
        <v>282</v>
      </c>
      <c r="H206" s="136">
        <v>63</v>
      </c>
      <c r="I206" s="137"/>
      <c r="J206" s="138">
        <f>ROUND(I206*H206,2)</f>
        <v>0</v>
      </c>
      <c r="K206" s="134" t="s">
        <v>198</v>
      </c>
      <c r="L206" s="33"/>
      <c r="M206" s="139" t="s">
        <v>44</v>
      </c>
      <c r="N206" s="140" t="s">
        <v>53</v>
      </c>
      <c r="P206" s="141">
        <f>O206*H206</f>
        <v>0</v>
      </c>
      <c r="Q206" s="141">
        <v>0</v>
      </c>
      <c r="R206" s="141">
        <f>Q206*H206</f>
        <v>0</v>
      </c>
      <c r="S206" s="141">
        <v>0.20499999999999999</v>
      </c>
      <c r="T206" s="142">
        <f>S206*H206</f>
        <v>12.914999999999999</v>
      </c>
      <c r="AR206" s="143" t="s">
        <v>199</v>
      </c>
      <c r="AT206" s="143" t="s">
        <v>194</v>
      </c>
      <c r="AU206" s="143" t="s">
        <v>209</v>
      </c>
      <c r="AY206" s="17" t="s">
        <v>192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90</v>
      </c>
      <c r="BK206" s="144">
        <f>ROUND(I206*H206,2)</f>
        <v>0</v>
      </c>
      <c r="BL206" s="17" t="s">
        <v>199</v>
      </c>
      <c r="BM206" s="143" t="s">
        <v>353</v>
      </c>
    </row>
    <row r="207" spans="2:65" s="1" customFormat="1" ht="11.25">
      <c r="B207" s="33"/>
      <c r="D207" s="145" t="s">
        <v>200</v>
      </c>
      <c r="F207" s="146" t="s">
        <v>354</v>
      </c>
      <c r="I207" s="147"/>
      <c r="L207" s="33"/>
      <c r="M207" s="148"/>
      <c r="T207" s="54"/>
      <c r="AT207" s="17" t="s">
        <v>200</v>
      </c>
      <c r="AU207" s="17" t="s">
        <v>209</v>
      </c>
    </row>
    <row r="208" spans="2:65" s="12" customFormat="1" ht="11.25">
      <c r="B208" s="149"/>
      <c r="D208" s="150" t="s">
        <v>202</v>
      </c>
      <c r="E208" s="151" t="s">
        <v>44</v>
      </c>
      <c r="F208" s="152" t="s">
        <v>355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209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356</v>
      </c>
      <c r="H209" s="159">
        <v>63</v>
      </c>
      <c r="I209" s="160"/>
      <c r="L209" s="156"/>
      <c r="M209" s="161"/>
      <c r="T209" s="162"/>
      <c r="AT209" s="157" t="s">
        <v>202</v>
      </c>
      <c r="AU209" s="157" t="s">
        <v>209</v>
      </c>
      <c r="AV209" s="13" t="s">
        <v>93</v>
      </c>
      <c r="AW209" s="13" t="s">
        <v>42</v>
      </c>
      <c r="AX209" s="13" t="s">
        <v>90</v>
      </c>
      <c r="AY209" s="157" t="s">
        <v>192</v>
      </c>
    </row>
    <row r="210" spans="2:65" s="1" customFormat="1" ht="55.5" customHeight="1">
      <c r="B210" s="33"/>
      <c r="C210" s="132" t="s">
        <v>357</v>
      </c>
      <c r="D210" s="132" t="s">
        <v>194</v>
      </c>
      <c r="E210" s="133" t="s">
        <v>358</v>
      </c>
      <c r="F210" s="134" t="s">
        <v>359</v>
      </c>
      <c r="G210" s="135" t="s">
        <v>225</v>
      </c>
      <c r="H210" s="136">
        <v>18.899999999999999</v>
      </c>
      <c r="I210" s="137"/>
      <c r="J210" s="138">
        <f>ROUND(I210*H210,2)</f>
        <v>0</v>
      </c>
      <c r="K210" s="134" t="s">
        <v>198</v>
      </c>
      <c r="L210" s="33"/>
      <c r="M210" s="139" t="s">
        <v>44</v>
      </c>
      <c r="N210" s="140" t="s">
        <v>53</v>
      </c>
      <c r="P210" s="141">
        <f>O210*H210</f>
        <v>0</v>
      </c>
      <c r="Q210" s="141">
        <v>0</v>
      </c>
      <c r="R210" s="141">
        <f>Q210*H210</f>
        <v>0</v>
      </c>
      <c r="S210" s="141">
        <v>0.24</v>
      </c>
      <c r="T210" s="142">
        <f>S210*H210</f>
        <v>4.5359999999999996</v>
      </c>
      <c r="AR210" s="143" t="s">
        <v>199</v>
      </c>
      <c r="AT210" s="143" t="s">
        <v>194</v>
      </c>
      <c r="AU210" s="143" t="s">
        <v>209</v>
      </c>
      <c r="AY210" s="17" t="s">
        <v>192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90</v>
      </c>
      <c r="BK210" s="144">
        <f>ROUND(I210*H210,2)</f>
        <v>0</v>
      </c>
      <c r="BL210" s="17" t="s">
        <v>199</v>
      </c>
      <c r="BM210" s="143" t="s">
        <v>360</v>
      </c>
    </row>
    <row r="211" spans="2:65" s="1" customFormat="1" ht="11.25">
      <c r="B211" s="33"/>
      <c r="D211" s="145" t="s">
        <v>200</v>
      </c>
      <c r="F211" s="146" t="s">
        <v>361</v>
      </c>
      <c r="I211" s="147"/>
      <c r="L211" s="33"/>
      <c r="M211" s="148"/>
      <c r="T211" s="54"/>
      <c r="AT211" s="17" t="s">
        <v>200</v>
      </c>
      <c r="AU211" s="17" t="s">
        <v>209</v>
      </c>
    </row>
    <row r="212" spans="2:65" s="12" customFormat="1" ht="11.25">
      <c r="B212" s="149"/>
      <c r="D212" s="150" t="s">
        <v>202</v>
      </c>
      <c r="E212" s="151" t="s">
        <v>44</v>
      </c>
      <c r="F212" s="152" t="s">
        <v>362</v>
      </c>
      <c r="H212" s="151" t="s">
        <v>44</v>
      </c>
      <c r="I212" s="153"/>
      <c r="L212" s="149"/>
      <c r="M212" s="154"/>
      <c r="T212" s="155"/>
      <c r="AT212" s="151" t="s">
        <v>202</v>
      </c>
      <c r="AU212" s="151" t="s">
        <v>209</v>
      </c>
      <c r="AV212" s="12" t="s">
        <v>90</v>
      </c>
      <c r="AW212" s="12" t="s">
        <v>42</v>
      </c>
      <c r="AX212" s="12" t="s">
        <v>82</v>
      </c>
      <c r="AY212" s="151" t="s">
        <v>192</v>
      </c>
    </row>
    <row r="213" spans="2:65" s="13" customFormat="1" ht="11.25">
      <c r="B213" s="156"/>
      <c r="D213" s="150" t="s">
        <v>202</v>
      </c>
      <c r="E213" s="157" t="s">
        <v>44</v>
      </c>
      <c r="F213" s="158" t="s">
        <v>363</v>
      </c>
      <c r="H213" s="159">
        <v>18.899999999999999</v>
      </c>
      <c r="I213" s="160"/>
      <c r="L213" s="156"/>
      <c r="M213" s="161"/>
      <c r="T213" s="162"/>
      <c r="AT213" s="157" t="s">
        <v>202</v>
      </c>
      <c r="AU213" s="157" t="s">
        <v>209</v>
      </c>
      <c r="AV213" s="13" t="s">
        <v>93</v>
      </c>
      <c r="AW213" s="13" t="s">
        <v>42</v>
      </c>
      <c r="AX213" s="13" t="s">
        <v>90</v>
      </c>
      <c r="AY213" s="157" t="s">
        <v>192</v>
      </c>
    </row>
    <row r="214" spans="2:65" s="11" customFormat="1" ht="20.85" customHeight="1">
      <c r="B214" s="120"/>
      <c r="D214" s="121" t="s">
        <v>81</v>
      </c>
      <c r="E214" s="130" t="s">
        <v>364</v>
      </c>
      <c r="F214" s="130" t="s">
        <v>365</v>
      </c>
      <c r="I214" s="123"/>
      <c r="J214" s="131">
        <f>BK214</f>
        <v>0</v>
      </c>
      <c r="L214" s="120"/>
      <c r="M214" s="125"/>
      <c r="P214" s="126">
        <f>SUM(P215:P282)</f>
        <v>0</v>
      </c>
      <c r="R214" s="126">
        <f>SUM(R215:R282)</f>
        <v>0</v>
      </c>
      <c r="T214" s="127">
        <f>SUM(T215:T282)</f>
        <v>0</v>
      </c>
      <c r="AR214" s="121" t="s">
        <v>90</v>
      </c>
      <c r="AT214" s="128" t="s">
        <v>81</v>
      </c>
      <c r="AU214" s="128" t="s">
        <v>93</v>
      </c>
      <c r="AY214" s="121" t="s">
        <v>192</v>
      </c>
      <c r="BK214" s="129">
        <f>SUM(BK215:BK282)</f>
        <v>0</v>
      </c>
    </row>
    <row r="215" spans="2:65" s="1" customFormat="1" ht="24.2" customHeight="1">
      <c r="B215" s="33"/>
      <c r="C215" s="132" t="s">
        <v>276</v>
      </c>
      <c r="D215" s="132" t="s">
        <v>194</v>
      </c>
      <c r="E215" s="133" t="s">
        <v>366</v>
      </c>
      <c r="F215" s="134" t="s">
        <v>367</v>
      </c>
      <c r="G215" s="135" t="s">
        <v>218</v>
      </c>
      <c r="H215" s="136">
        <v>229.51499999999999</v>
      </c>
      <c r="I215" s="137"/>
      <c r="J215" s="138">
        <f>ROUND(I215*H215,2)</f>
        <v>0</v>
      </c>
      <c r="K215" s="134" t="s">
        <v>198</v>
      </c>
      <c r="L215" s="33"/>
      <c r="M215" s="139" t="s">
        <v>44</v>
      </c>
      <c r="N215" s="140" t="s">
        <v>53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199</v>
      </c>
      <c r="AT215" s="143" t="s">
        <v>194</v>
      </c>
      <c r="AU215" s="143" t="s">
        <v>209</v>
      </c>
      <c r="AY215" s="17" t="s">
        <v>192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90</v>
      </c>
      <c r="BK215" s="144">
        <f>ROUND(I215*H215,2)</f>
        <v>0</v>
      </c>
      <c r="BL215" s="17" t="s">
        <v>199</v>
      </c>
      <c r="BM215" s="143" t="s">
        <v>368</v>
      </c>
    </row>
    <row r="216" spans="2:65" s="1" customFormat="1" ht="11.25">
      <c r="B216" s="33"/>
      <c r="D216" s="145" t="s">
        <v>200</v>
      </c>
      <c r="F216" s="146" t="s">
        <v>369</v>
      </c>
      <c r="I216" s="147"/>
      <c r="L216" s="33"/>
      <c r="M216" s="148"/>
      <c r="T216" s="54"/>
      <c r="AT216" s="17" t="s">
        <v>200</v>
      </c>
      <c r="AU216" s="17" t="s">
        <v>209</v>
      </c>
    </row>
    <row r="217" spans="2:65" s="12" customFormat="1" ht="11.25">
      <c r="B217" s="149"/>
      <c r="D217" s="150" t="s">
        <v>202</v>
      </c>
      <c r="E217" s="151" t="s">
        <v>44</v>
      </c>
      <c r="F217" s="152" t="s">
        <v>362</v>
      </c>
      <c r="H217" s="151" t="s">
        <v>44</v>
      </c>
      <c r="I217" s="153"/>
      <c r="L217" s="149"/>
      <c r="M217" s="154"/>
      <c r="T217" s="155"/>
      <c r="AT217" s="151" t="s">
        <v>202</v>
      </c>
      <c r="AU217" s="151" t="s">
        <v>209</v>
      </c>
      <c r="AV217" s="12" t="s">
        <v>90</v>
      </c>
      <c r="AW217" s="12" t="s">
        <v>42</v>
      </c>
      <c r="AX217" s="12" t="s">
        <v>82</v>
      </c>
      <c r="AY217" s="151" t="s">
        <v>192</v>
      </c>
    </row>
    <row r="218" spans="2:65" s="13" customFormat="1" ht="11.25">
      <c r="B218" s="156"/>
      <c r="D218" s="150" t="s">
        <v>202</v>
      </c>
      <c r="E218" s="157" t="s">
        <v>44</v>
      </c>
      <c r="F218" s="158" t="s">
        <v>370</v>
      </c>
      <c r="H218" s="159">
        <v>3.78</v>
      </c>
      <c r="I218" s="160"/>
      <c r="L218" s="156"/>
      <c r="M218" s="161"/>
      <c r="T218" s="162"/>
      <c r="AT218" s="157" t="s">
        <v>202</v>
      </c>
      <c r="AU218" s="157" t="s">
        <v>209</v>
      </c>
      <c r="AV218" s="13" t="s">
        <v>93</v>
      </c>
      <c r="AW218" s="13" t="s">
        <v>42</v>
      </c>
      <c r="AX218" s="13" t="s">
        <v>82</v>
      </c>
      <c r="AY218" s="157" t="s">
        <v>192</v>
      </c>
    </row>
    <row r="219" spans="2:65" s="13" customFormat="1" ht="11.25">
      <c r="B219" s="156"/>
      <c r="D219" s="150" t="s">
        <v>202</v>
      </c>
      <c r="E219" s="157" t="s">
        <v>44</v>
      </c>
      <c r="F219" s="158" t="s">
        <v>371</v>
      </c>
      <c r="H219" s="159">
        <v>12.914999999999999</v>
      </c>
      <c r="I219" s="160"/>
      <c r="L219" s="156"/>
      <c r="M219" s="161"/>
      <c r="T219" s="162"/>
      <c r="AT219" s="157" t="s">
        <v>202</v>
      </c>
      <c r="AU219" s="157" t="s">
        <v>209</v>
      </c>
      <c r="AV219" s="13" t="s">
        <v>93</v>
      </c>
      <c r="AW219" s="13" t="s">
        <v>42</v>
      </c>
      <c r="AX219" s="13" t="s">
        <v>82</v>
      </c>
      <c r="AY219" s="157" t="s">
        <v>192</v>
      </c>
    </row>
    <row r="220" spans="2:65" s="12" customFormat="1" ht="11.25">
      <c r="B220" s="149"/>
      <c r="D220" s="150" t="s">
        <v>202</v>
      </c>
      <c r="E220" s="151" t="s">
        <v>44</v>
      </c>
      <c r="F220" s="152" t="s">
        <v>329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209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3" customFormat="1" ht="11.25">
      <c r="B221" s="156"/>
      <c r="D221" s="150" t="s">
        <v>202</v>
      </c>
      <c r="E221" s="157" t="s">
        <v>44</v>
      </c>
      <c r="F221" s="158" t="s">
        <v>372</v>
      </c>
      <c r="H221" s="159">
        <v>95.114999999999995</v>
      </c>
      <c r="I221" s="160"/>
      <c r="L221" s="156"/>
      <c r="M221" s="161"/>
      <c r="T221" s="162"/>
      <c r="AT221" s="157" t="s">
        <v>202</v>
      </c>
      <c r="AU221" s="157" t="s">
        <v>209</v>
      </c>
      <c r="AV221" s="13" t="s">
        <v>93</v>
      </c>
      <c r="AW221" s="13" t="s">
        <v>42</v>
      </c>
      <c r="AX221" s="13" t="s">
        <v>82</v>
      </c>
      <c r="AY221" s="157" t="s">
        <v>192</v>
      </c>
    </row>
    <row r="222" spans="2:65" s="12" customFormat="1" ht="11.25">
      <c r="B222" s="149"/>
      <c r="D222" s="150" t="s">
        <v>202</v>
      </c>
      <c r="E222" s="151" t="s">
        <v>44</v>
      </c>
      <c r="F222" s="152" t="s">
        <v>373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209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3" customFormat="1" ht="11.25">
      <c r="B223" s="156"/>
      <c r="D223" s="150" t="s">
        <v>202</v>
      </c>
      <c r="E223" s="157" t="s">
        <v>44</v>
      </c>
      <c r="F223" s="158" t="s">
        <v>374</v>
      </c>
      <c r="H223" s="159">
        <v>11.505000000000001</v>
      </c>
      <c r="I223" s="160"/>
      <c r="L223" s="156"/>
      <c r="M223" s="161"/>
      <c r="T223" s="162"/>
      <c r="AT223" s="157" t="s">
        <v>202</v>
      </c>
      <c r="AU223" s="157" t="s">
        <v>209</v>
      </c>
      <c r="AV223" s="13" t="s">
        <v>93</v>
      </c>
      <c r="AW223" s="13" t="s">
        <v>42</v>
      </c>
      <c r="AX223" s="13" t="s">
        <v>82</v>
      </c>
      <c r="AY223" s="157" t="s">
        <v>192</v>
      </c>
    </row>
    <row r="224" spans="2:65" s="12" customFormat="1" ht="11.25">
      <c r="B224" s="149"/>
      <c r="D224" s="150" t="s">
        <v>202</v>
      </c>
      <c r="E224" s="151" t="s">
        <v>44</v>
      </c>
      <c r="F224" s="152" t="s">
        <v>337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209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3" customFormat="1" ht="11.25">
      <c r="B225" s="156"/>
      <c r="D225" s="150" t="s">
        <v>202</v>
      </c>
      <c r="E225" s="157" t="s">
        <v>44</v>
      </c>
      <c r="F225" s="158" t="s">
        <v>375</v>
      </c>
      <c r="H225" s="159">
        <v>5.31</v>
      </c>
      <c r="I225" s="160"/>
      <c r="L225" s="156"/>
      <c r="M225" s="161"/>
      <c r="T225" s="162"/>
      <c r="AT225" s="157" t="s">
        <v>202</v>
      </c>
      <c r="AU225" s="157" t="s">
        <v>209</v>
      </c>
      <c r="AV225" s="13" t="s">
        <v>93</v>
      </c>
      <c r="AW225" s="13" t="s">
        <v>42</v>
      </c>
      <c r="AX225" s="13" t="s">
        <v>82</v>
      </c>
      <c r="AY225" s="157" t="s">
        <v>192</v>
      </c>
    </row>
    <row r="226" spans="2:65" s="12" customFormat="1" ht="11.25">
      <c r="B226" s="149"/>
      <c r="D226" s="150" t="s">
        <v>202</v>
      </c>
      <c r="E226" s="151" t="s">
        <v>44</v>
      </c>
      <c r="F226" s="152" t="s">
        <v>376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209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3" customFormat="1" ht="11.25">
      <c r="B227" s="156"/>
      <c r="D227" s="150" t="s">
        <v>202</v>
      </c>
      <c r="E227" s="157" t="s">
        <v>44</v>
      </c>
      <c r="F227" s="158" t="s">
        <v>377</v>
      </c>
      <c r="H227" s="159">
        <v>90.86</v>
      </c>
      <c r="I227" s="160"/>
      <c r="L227" s="156"/>
      <c r="M227" s="161"/>
      <c r="T227" s="162"/>
      <c r="AT227" s="157" t="s">
        <v>202</v>
      </c>
      <c r="AU227" s="157" t="s">
        <v>209</v>
      </c>
      <c r="AV227" s="13" t="s">
        <v>93</v>
      </c>
      <c r="AW227" s="13" t="s">
        <v>42</v>
      </c>
      <c r="AX227" s="13" t="s">
        <v>82</v>
      </c>
      <c r="AY227" s="157" t="s">
        <v>192</v>
      </c>
    </row>
    <row r="228" spans="2:65" s="12" customFormat="1" ht="11.25">
      <c r="B228" s="149"/>
      <c r="D228" s="150" t="s">
        <v>202</v>
      </c>
      <c r="E228" s="151" t="s">
        <v>44</v>
      </c>
      <c r="F228" s="152" t="s">
        <v>338</v>
      </c>
      <c r="H228" s="151" t="s">
        <v>44</v>
      </c>
      <c r="I228" s="153"/>
      <c r="L228" s="149"/>
      <c r="M228" s="154"/>
      <c r="T228" s="155"/>
      <c r="AT228" s="151" t="s">
        <v>202</v>
      </c>
      <c r="AU228" s="151" t="s">
        <v>209</v>
      </c>
      <c r="AV228" s="12" t="s">
        <v>90</v>
      </c>
      <c r="AW228" s="12" t="s">
        <v>42</v>
      </c>
      <c r="AX228" s="12" t="s">
        <v>82</v>
      </c>
      <c r="AY228" s="151" t="s">
        <v>192</v>
      </c>
    </row>
    <row r="229" spans="2:65" s="13" customFormat="1" ht="11.25">
      <c r="B229" s="156"/>
      <c r="D229" s="150" t="s">
        <v>202</v>
      </c>
      <c r="E229" s="157" t="s">
        <v>44</v>
      </c>
      <c r="F229" s="158" t="s">
        <v>378</v>
      </c>
      <c r="H229" s="159">
        <v>5.0149999999999997</v>
      </c>
      <c r="I229" s="160"/>
      <c r="L229" s="156"/>
      <c r="M229" s="161"/>
      <c r="T229" s="162"/>
      <c r="AT229" s="157" t="s">
        <v>202</v>
      </c>
      <c r="AU229" s="157" t="s">
        <v>209</v>
      </c>
      <c r="AV229" s="13" t="s">
        <v>93</v>
      </c>
      <c r="AW229" s="13" t="s">
        <v>42</v>
      </c>
      <c r="AX229" s="13" t="s">
        <v>82</v>
      </c>
      <c r="AY229" s="157" t="s">
        <v>192</v>
      </c>
    </row>
    <row r="230" spans="2:65" s="12" customFormat="1" ht="11.25">
      <c r="B230" s="149"/>
      <c r="D230" s="150" t="s">
        <v>202</v>
      </c>
      <c r="E230" s="151" t="s">
        <v>44</v>
      </c>
      <c r="F230" s="152" t="s">
        <v>278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209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3" customFormat="1" ht="11.25">
      <c r="B231" s="156"/>
      <c r="D231" s="150" t="s">
        <v>202</v>
      </c>
      <c r="E231" s="157" t="s">
        <v>44</v>
      </c>
      <c r="F231" s="158" t="s">
        <v>378</v>
      </c>
      <c r="H231" s="159">
        <v>5.0149999999999997</v>
      </c>
      <c r="I231" s="160"/>
      <c r="L231" s="156"/>
      <c r="M231" s="161"/>
      <c r="T231" s="162"/>
      <c r="AT231" s="157" t="s">
        <v>202</v>
      </c>
      <c r="AU231" s="157" t="s">
        <v>209</v>
      </c>
      <c r="AV231" s="13" t="s">
        <v>93</v>
      </c>
      <c r="AW231" s="13" t="s">
        <v>42</v>
      </c>
      <c r="AX231" s="13" t="s">
        <v>82</v>
      </c>
      <c r="AY231" s="157" t="s">
        <v>192</v>
      </c>
    </row>
    <row r="232" spans="2:65" s="14" customFormat="1" ht="11.25">
      <c r="B232" s="163"/>
      <c r="D232" s="150" t="s">
        <v>202</v>
      </c>
      <c r="E232" s="164" t="s">
        <v>44</v>
      </c>
      <c r="F232" s="165" t="s">
        <v>205</v>
      </c>
      <c r="H232" s="166">
        <v>229.51499999999999</v>
      </c>
      <c r="I232" s="167"/>
      <c r="L232" s="163"/>
      <c r="M232" s="168"/>
      <c r="T232" s="169"/>
      <c r="AT232" s="164" t="s">
        <v>202</v>
      </c>
      <c r="AU232" s="164" t="s">
        <v>209</v>
      </c>
      <c r="AV232" s="14" t="s">
        <v>199</v>
      </c>
      <c r="AW232" s="14" t="s">
        <v>42</v>
      </c>
      <c r="AX232" s="14" t="s">
        <v>90</v>
      </c>
      <c r="AY232" s="164" t="s">
        <v>192</v>
      </c>
    </row>
    <row r="233" spans="2:65" s="1" customFormat="1" ht="37.9" customHeight="1">
      <c r="B233" s="33"/>
      <c r="C233" s="132" t="s">
        <v>379</v>
      </c>
      <c r="D233" s="132" t="s">
        <v>194</v>
      </c>
      <c r="E233" s="133" t="s">
        <v>380</v>
      </c>
      <c r="F233" s="134" t="s">
        <v>381</v>
      </c>
      <c r="G233" s="135" t="s">
        <v>218</v>
      </c>
      <c r="H233" s="136">
        <v>10.029999999999999</v>
      </c>
      <c r="I233" s="137"/>
      <c r="J233" s="138">
        <f>ROUND(I233*H233,2)</f>
        <v>0</v>
      </c>
      <c r="K233" s="134" t="s">
        <v>198</v>
      </c>
      <c r="L233" s="33"/>
      <c r="M233" s="139" t="s">
        <v>44</v>
      </c>
      <c r="N233" s="140" t="s">
        <v>53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199</v>
      </c>
      <c r="AT233" s="143" t="s">
        <v>194</v>
      </c>
      <c r="AU233" s="143" t="s">
        <v>209</v>
      </c>
      <c r="AY233" s="17" t="s">
        <v>192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90</v>
      </c>
      <c r="BK233" s="144">
        <f>ROUND(I233*H233,2)</f>
        <v>0</v>
      </c>
      <c r="BL233" s="17" t="s">
        <v>199</v>
      </c>
      <c r="BM233" s="143" t="s">
        <v>382</v>
      </c>
    </row>
    <row r="234" spans="2:65" s="1" customFormat="1" ht="11.25">
      <c r="B234" s="33"/>
      <c r="D234" s="145" t="s">
        <v>200</v>
      </c>
      <c r="F234" s="146" t="s">
        <v>383</v>
      </c>
      <c r="I234" s="147"/>
      <c r="L234" s="33"/>
      <c r="M234" s="148"/>
      <c r="T234" s="54"/>
      <c r="AT234" s="17" t="s">
        <v>200</v>
      </c>
      <c r="AU234" s="17" t="s">
        <v>209</v>
      </c>
    </row>
    <row r="235" spans="2:65" s="12" customFormat="1" ht="11.25">
      <c r="B235" s="149"/>
      <c r="D235" s="150" t="s">
        <v>202</v>
      </c>
      <c r="E235" s="151" t="s">
        <v>44</v>
      </c>
      <c r="F235" s="152" t="s">
        <v>338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209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3" customFormat="1" ht="11.25">
      <c r="B236" s="156"/>
      <c r="D236" s="150" t="s">
        <v>202</v>
      </c>
      <c r="E236" s="157" t="s">
        <v>44</v>
      </c>
      <c r="F236" s="158" t="s">
        <v>378</v>
      </c>
      <c r="H236" s="159">
        <v>5.0149999999999997</v>
      </c>
      <c r="I236" s="160"/>
      <c r="L236" s="156"/>
      <c r="M236" s="161"/>
      <c r="T236" s="162"/>
      <c r="AT236" s="157" t="s">
        <v>202</v>
      </c>
      <c r="AU236" s="157" t="s">
        <v>209</v>
      </c>
      <c r="AV236" s="13" t="s">
        <v>93</v>
      </c>
      <c r="AW236" s="13" t="s">
        <v>42</v>
      </c>
      <c r="AX236" s="13" t="s">
        <v>82</v>
      </c>
      <c r="AY236" s="157" t="s">
        <v>192</v>
      </c>
    </row>
    <row r="237" spans="2:65" s="12" customFormat="1" ht="11.25">
      <c r="B237" s="149"/>
      <c r="D237" s="150" t="s">
        <v>202</v>
      </c>
      <c r="E237" s="151" t="s">
        <v>44</v>
      </c>
      <c r="F237" s="152" t="s">
        <v>278</v>
      </c>
      <c r="H237" s="151" t="s">
        <v>44</v>
      </c>
      <c r="I237" s="153"/>
      <c r="L237" s="149"/>
      <c r="M237" s="154"/>
      <c r="T237" s="155"/>
      <c r="AT237" s="151" t="s">
        <v>202</v>
      </c>
      <c r="AU237" s="151" t="s">
        <v>209</v>
      </c>
      <c r="AV237" s="12" t="s">
        <v>90</v>
      </c>
      <c r="AW237" s="12" t="s">
        <v>42</v>
      </c>
      <c r="AX237" s="12" t="s">
        <v>82</v>
      </c>
      <c r="AY237" s="151" t="s">
        <v>192</v>
      </c>
    </row>
    <row r="238" spans="2:65" s="13" customFormat="1" ht="11.25">
      <c r="B238" s="156"/>
      <c r="D238" s="150" t="s">
        <v>202</v>
      </c>
      <c r="E238" s="157" t="s">
        <v>44</v>
      </c>
      <c r="F238" s="158" t="s">
        <v>378</v>
      </c>
      <c r="H238" s="159">
        <v>5.0149999999999997</v>
      </c>
      <c r="I238" s="160"/>
      <c r="L238" s="156"/>
      <c r="M238" s="161"/>
      <c r="T238" s="162"/>
      <c r="AT238" s="157" t="s">
        <v>202</v>
      </c>
      <c r="AU238" s="157" t="s">
        <v>209</v>
      </c>
      <c r="AV238" s="13" t="s">
        <v>93</v>
      </c>
      <c r="AW238" s="13" t="s">
        <v>42</v>
      </c>
      <c r="AX238" s="13" t="s">
        <v>82</v>
      </c>
      <c r="AY238" s="157" t="s">
        <v>192</v>
      </c>
    </row>
    <row r="239" spans="2:65" s="14" customFormat="1" ht="11.25">
      <c r="B239" s="163"/>
      <c r="D239" s="150" t="s">
        <v>202</v>
      </c>
      <c r="E239" s="164" t="s">
        <v>44</v>
      </c>
      <c r="F239" s="165" t="s">
        <v>205</v>
      </c>
      <c r="H239" s="166">
        <v>10.029999999999999</v>
      </c>
      <c r="I239" s="167"/>
      <c r="L239" s="163"/>
      <c r="M239" s="168"/>
      <c r="T239" s="169"/>
      <c r="AT239" s="164" t="s">
        <v>202</v>
      </c>
      <c r="AU239" s="164" t="s">
        <v>209</v>
      </c>
      <c r="AV239" s="14" t="s">
        <v>199</v>
      </c>
      <c r="AW239" s="14" t="s">
        <v>42</v>
      </c>
      <c r="AX239" s="14" t="s">
        <v>90</v>
      </c>
      <c r="AY239" s="164" t="s">
        <v>192</v>
      </c>
    </row>
    <row r="240" spans="2:65" s="1" customFormat="1" ht="37.9" customHeight="1">
      <c r="B240" s="33"/>
      <c r="C240" s="132" t="s">
        <v>283</v>
      </c>
      <c r="D240" s="132" t="s">
        <v>194</v>
      </c>
      <c r="E240" s="133" t="s">
        <v>384</v>
      </c>
      <c r="F240" s="134" t="s">
        <v>385</v>
      </c>
      <c r="G240" s="135" t="s">
        <v>218</v>
      </c>
      <c r="H240" s="136">
        <v>222.63499999999999</v>
      </c>
      <c r="I240" s="137"/>
      <c r="J240" s="138">
        <f>ROUND(I240*H240,2)</f>
        <v>0</v>
      </c>
      <c r="K240" s="134" t="s">
        <v>198</v>
      </c>
      <c r="L240" s="33"/>
      <c r="M240" s="139" t="s">
        <v>44</v>
      </c>
      <c r="N240" s="140" t="s">
        <v>53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199</v>
      </c>
      <c r="AT240" s="143" t="s">
        <v>194</v>
      </c>
      <c r="AU240" s="143" t="s">
        <v>209</v>
      </c>
      <c r="AY240" s="17" t="s">
        <v>192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90</v>
      </c>
      <c r="BK240" s="144">
        <f>ROUND(I240*H240,2)</f>
        <v>0</v>
      </c>
      <c r="BL240" s="17" t="s">
        <v>199</v>
      </c>
      <c r="BM240" s="143" t="s">
        <v>386</v>
      </c>
    </row>
    <row r="241" spans="2:65" s="1" customFormat="1" ht="11.25">
      <c r="B241" s="33"/>
      <c r="D241" s="145" t="s">
        <v>200</v>
      </c>
      <c r="F241" s="146" t="s">
        <v>387</v>
      </c>
      <c r="I241" s="147"/>
      <c r="L241" s="33"/>
      <c r="M241" s="148"/>
      <c r="T241" s="54"/>
      <c r="AT241" s="17" t="s">
        <v>200</v>
      </c>
      <c r="AU241" s="17" t="s">
        <v>209</v>
      </c>
    </row>
    <row r="242" spans="2:65" s="12" customFormat="1" ht="11.25">
      <c r="B242" s="149"/>
      <c r="D242" s="150" t="s">
        <v>202</v>
      </c>
      <c r="E242" s="151" t="s">
        <v>44</v>
      </c>
      <c r="F242" s="152" t="s">
        <v>362</v>
      </c>
      <c r="H242" s="151" t="s">
        <v>44</v>
      </c>
      <c r="I242" s="153"/>
      <c r="L242" s="149"/>
      <c r="M242" s="154"/>
      <c r="T242" s="155"/>
      <c r="AT242" s="151" t="s">
        <v>202</v>
      </c>
      <c r="AU242" s="151" t="s">
        <v>209</v>
      </c>
      <c r="AV242" s="12" t="s">
        <v>90</v>
      </c>
      <c r="AW242" s="12" t="s">
        <v>42</v>
      </c>
      <c r="AX242" s="12" t="s">
        <v>82</v>
      </c>
      <c r="AY242" s="151" t="s">
        <v>192</v>
      </c>
    </row>
    <row r="243" spans="2:65" s="13" customFormat="1" ht="11.25">
      <c r="B243" s="156"/>
      <c r="D243" s="150" t="s">
        <v>202</v>
      </c>
      <c r="E243" s="157" t="s">
        <v>44</v>
      </c>
      <c r="F243" s="158" t="s">
        <v>370</v>
      </c>
      <c r="H243" s="159">
        <v>3.78</v>
      </c>
      <c r="I243" s="160"/>
      <c r="L243" s="156"/>
      <c r="M243" s="161"/>
      <c r="T243" s="162"/>
      <c r="AT243" s="157" t="s">
        <v>202</v>
      </c>
      <c r="AU243" s="157" t="s">
        <v>209</v>
      </c>
      <c r="AV243" s="13" t="s">
        <v>93</v>
      </c>
      <c r="AW243" s="13" t="s">
        <v>42</v>
      </c>
      <c r="AX243" s="13" t="s">
        <v>82</v>
      </c>
      <c r="AY243" s="157" t="s">
        <v>192</v>
      </c>
    </row>
    <row r="244" spans="2:65" s="13" customFormat="1" ht="11.25">
      <c r="B244" s="156"/>
      <c r="D244" s="150" t="s">
        <v>202</v>
      </c>
      <c r="E244" s="157" t="s">
        <v>44</v>
      </c>
      <c r="F244" s="158" t="s">
        <v>388</v>
      </c>
      <c r="H244" s="159">
        <v>16.065000000000001</v>
      </c>
      <c r="I244" s="160"/>
      <c r="L244" s="156"/>
      <c r="M244" s="161"/>
      <c r="T244" s="162"/>
      <c r="AT244" s="157" t="s">
        <v>202</v>
      </c>
      <c r="AU244" s="157" t="s">
        <v>209</v>
      </c>
      <c r="AV244" s="13" t="s">
        <v>93</v>
      </c>
      <c r="AW244" s="13" t="s">
        <v>42</v>
      </c>
      <c r="AX244" s="13" t="s">
        <v>82</v>
      </c>
      <c r="AY244" s="157" t="s">
        <v>192</v>
      </c>
    </row>
    <row r="245" spans="2:65" s="12" customFormat="1" ht="11.25">
      <c r="B245" s="149"/>
      <c r="D245" s="150" t="s">
        <v>202</v>
      </c>
      <c r="E245" s="151" t="s">
        <v>44</v>
      </c>
      <c r="F245" s="152" t="s">
        <v>329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209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65" s="13" customFormat="1" ht="11.25">
      <c r="B246" s="156"/>
      <c r="D246" s="150" t="s">
        <v>202</v>
      </c>
      <c r="E246" s="157" t="s">
        <v>44</v>
      </c>
      <c r="F246" s="158" t="s">
        <v>372</v>
      </c>
      <c r="H246" s="159">
        <v>95.114999999999995</v>
      </c>
      <c r="I246" s="160"/>
      <c r="L246" s="156"/>
      <c r="M246" s="161"/>
      <c r="T246" s="162"/>
      <c r="AT246" s="157" t="s">
        <v>202</v>
      </c>
      <c r="AU246" s="157" t="s">
        <v>209</v>
      </c>
      <c r="AV246" s="13" t="s">
        <v>93</v>
      </c>
      <c r="AW246" s="13" t="s">
        <v>42</v>
      </c>
      <c r="AX246" s="13" t="s">
        <v>82</v>
      </c>
      <c r="AY246" s="157" t="s">
        <v>192</v>
      </c>
    </row>
    <row r="247" spans="2:65" s="12" customFormat="1" ht="11.25">
      <c r="B247" s="149"/>
      <c r="D247" s="150" t="s">
        <v>202</v>
      </c>
      <c r="E247" s="151" t="s">
        <v>44</v>
      </c>
      <c r="F247" s="152" t="s">
        <v>373</v>
      </c>
      <c r="H247" s="151" t="s">
        <v>44</v>
      </c>
      <c r="I247" s="153"/>
      <c r="L247" s="149"/>
      <c r="M247" s="154"/>
      <c r="T247" s="155"/>
      <c r="AT247" s="151" t="s">
        <v>202</v>
      </c>
      <c r="AU247" s="151" t="s">
        <v>209</v>
      </c>
      <c r="AV247" s="12" t="s">
        <v>90</v>
      </c>
      <c r="AW247" s="12" t="s">
        <v>42</v>
      </c>
      <c r="AX247" s="12" t="s">
        <v>82</v>
      </c>
      <c r="AY247" s="151" t="s">
        <v>192</v>
      </c>
    </row>
    <row r="248" spans="2:65" s="13" customFormat="1" ht="11.25">
      <c r="B248" s="156"/>
      <c r="D248" s="150" t="s">
        <v>202</v>
      </c>
      <c r="E248" s="157" t="s">
        <v>44</v>
      </c>
      <c r="F248" s="158" t="s">
        <v>374</v>
      </c>
      <c r="H248" s="159">
        <v>11.505000000000001</v>
      </c>
      <c r="I248" s="160"/>
      <c r="L248" s="156"/>
      <c r="M248" s="161"/>
      <c r="T248" s="162"/>
      <c r="AT248" s="157" t="s">
        <v>202</v>
      </c>
      <c r="AU248" s="157" t="s">
        <v>209</v>
      </c>
      <c r="AV248" s="13" t="s">
        <v>93</v>
      </c>
      <c r="AW248" s="13" t="s">
        <v>42</v>
      </c>
      <c r="AX248" s="13" t="s">
        <v>82</v>
      </c>
      <c r="AY248" s="157" t="s">
        <v>192</v>
      </c>
    </row>
    <row r="249" spans="2:65" s="12" customFormat="1" ht="11.25">
      <c r="B249" s="149"/>
      <c r="D249" s="150" t="s">
        <v>202</v>
      </c>
      <c r="E249" s="151" t="s">
        <v>44</v>
      </c>
      <c r="F249" s="152" t="s">
        <v>337</v>
      </c>
      <c r="H249" s="151" t="s">
        <v>44</v>
      </c>
      <c r="I249" s="153"/>
      <c r="L249" s="149"/>
      <c r="M249" s="154"/>
      <c r="T249" s="155"/>
      <c r="AT249" s="151" t="s">
        <v>202</v>
      </c>
      <c r="AU249" s="151" t="s">
        <v>209</v>
      </c>
      <c r="AV249" s="12" t="s">
        <v>90</v>
      </c>
      <c r="AW249" s="12" t="s">
        <v>42</v>
      </c>
      <c r="AX249" s="12" t="s">
        <v>82</v>
      </c>
      <c r="AY249" s="151" t="s">
        <v>192</v>
      </c>
    </row>
    <row r="250" spans="2:65" s="13" customFormat="1" ht="11.25">
      <c r="B250" s="156"/>
      <c r="D250" s="150" t="s">
        <v>202</v>
      </c>
      <c r="E250" s="157" t="s">
        <v>44</v>
      </c>
      <c r="F250" s="158" t="s">
        <v>375</v>
      </c>
      <c r="H250" s="159">
        <v>5.31</v>
      </c>
      <c r="I250" s="160"/>
      <c r="L250" s="156"/>
      <c r="M250" s="161"/>
      <c r="T250" s="162"/>
      <c r="AT250" s="157" t="s">
        <v>202</v>
      </c>
      <c r="AU250" s="157" t="s">
        <v>209</v>
      </c>
      <c r="AV250" s="13" t="s">
        <v>93</v>
      </c>
      <c r="AW250" s="13" t="s">
        <v>42</v>
      </c>
      <c r="AX250" s="13" t="s">
        <v>82</v>
      </c>
      <c r="AY250" s="157" t="s">
        <v>192</v>
      </c>
    </row>
    <row r="251" spans="2:65" s="12" customFormat="1" ht="11.25">
      <c r="B251" s="149"/>
      <c r="D251" s="150" t="s">
        <v>202</v>
      </c>
      <c r="E251" s="151" t="s">
        <v>44</v>
      </c>
      <c r="F251" s="152" t="s">
        <v>376</v>
      </c>
      <c r="H251" s="151" t="s">
        <v>44</v>
      </c>
      <c r="I251" s="153"/>
      <c r="L251" s="149"/>
      <c r="M251" s="154"/>
      <c r="T251" s="155"/>
      <c r="AT251" s="151" t="s">
        <v>202</v>
      </c>
      <c r="AU251" s="151" t="s">
        <v>209</v>
      </c>
      <c r="AV251" s="12" t="s">
        <v>90</v>
      </c>
      <c r="AW251" s="12" t="s">
        <v>42</v>
      </c>
      <c r="AX251" s="12" t="s">
        <v>82</v>
      </c>
      <c r="AY251" s="151" t="s">
        <v>192</v>
      </c>
    </row>
    <row r="252" spans="2:65" s="13" customFormat="1" ht="11.25">
      <c r="B252" s="156"/>
      <c r="D252" s="150" t="s">
        <v>202</v>
      </c>
      <c r="E252" s="157" t="s">
        <v>44</v>
      </c>
      <c r="F252" s="158" t="s">
        <v>377</v>
      </c>
      <c r="H252" s="159">
        <v>90.86</v>
      </c>
      <c r="I252" s="160"/>
      <c r="L252" s="156"/>
      <c r="M252" s="161"/>
      <c r="T252" s="162"/>
      <c r="AT252" s="157" t="s">
        <v>202</v>
      </c>
      <c r="AU252" s="157" t="s">
        <v>209</v>
      </c>
      <c r="AV252" s="13" t="s">
        <v>93</v>
      </c>
      <c r="AW252" s="13" t="s">
        <v>42</v>
      </c>
      <c r="AX252" s="13" t="s">
        <v>82</v>
      </c>
      <c r="AY252" s="157" t="s">
        <v>192</v>
      </c>
    </row>
    <row r="253" spans="2:65" s="14" customFormat="1" ht="11.25">
      <c r="B253" s="163"/>
      <c r="D253" s="150" t="s">
        <v>202</v>
      </c>
      <c r="E253" s="164" t="s">
        <v>44</v>
      </c>
      <c r="F253" s="165" t="s">
        <v>205</v>
      </c>
      <c r="H253" s="166">
        <v>222.63499999999999</v>
      </c>
      <c r="I253" s="167"/>
      <c r="L253" s="163"/>
      <c r="M253" s="168"/>
      <c r="T253" s="169"/>
      <c r="AT253" s="164" t="s">
        <v>202</v>
      </c>
      <c r="AU253" s="164" t="s">
        <v>209</v>
      </c>
      <c r="AV253" s="14" t="s">
        <v>199</v>
      </c>
      <c r="AW253" s="14" t="s">
        <v>42</v>
      </c>
      <c r="AX253" s="14" t="s">
        <v>90</v>
      </c>
      <c r="AY253" s="164" t="s">
        <v>192</v>
      </c>
    </row>
    <row r="254" spans="2:65" s="1" customFormat="1" ht="37.9" customHeight="1">
      <c r="B254" s="33"/>
      <c r="C254" s="132" t="s">
        <v>389</v>
      </c>
      <c r="D254" s="132" t="s">
        <v>194</v>
      </c>
      <c r="E254" s="133" t="s">
        <v>390</v>
      </c>
      <c r="F254" s="134" t="s">
        <v>391</v>
      </c>
      <c r="G254" s="135" t="s">
        <v>218</v>
      </c>
      <c r="H254" s="136">
        <v>1335.81</v>
      </c>
      <c r="I254" s="137"/>
      <c r="J254" s="138">
        <f>ROUND(I254*H254,2)</f>
        <v>0</v>
      </c>
      <c r="K254" s="134" t="s">
        <v>198</v>
      </c>
      <c r="L254" s="33"/>
      <c r="M254" s="139" t="s">
        <v>44</v>
      </c>
      <c r="N254" s="140" t="s">
        <v>53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199</v>
      </c>
      <c r="AT254" s="143" t="s">
        <v>194</v>
      </c>
      <c r="AU254" s="143" t="s">
        <v>209</v>
      </c>
      <c r="AY254" s="17" t="s">
        <v>192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90</v>
      </c>
      <c r="BK254" s="144">
        <f>ROUND(I254*H254,2)</f>
        <v>0</v>
      </c>
      <c r="BL254" s="17" t="s">
        <v>199</v>
      </c>
      <c r="BM254" s="143" t="s">
        <v>392</v>
      </c>
    </row>
    <row r="255" spans="2:65" s="1" customFormat="1" ht="11.25">
      <c r="B255" s="33"/>
      <c r="D255" s="145" t="s">
        <v>200</v>
      </c>
      <c r="F255" s="146" t="s">
        <v>393</v>
      </c>
      <c r="I255" s="147"/>
      <c r="L255" s="33"/>
      <c r="M255" s="148"/>
      <c r="T255" s="54"/>
      <c r="AT255" s="17" t="s">
        <v>200</v>
      </c>
      <c r="AU255" s="17" t="s">
        <v>209</v>
      </c>
    </row>
    <row r="256" spans="2:65" s="12" customFormat="1" ht="11.25">
      <c r="B256" s="149"/>
      <c r="D256" s="150" t="s">
        <v>202</v>
      </c>
      <c r="E256" s="151" t="s">
        <v>44</v>
      </c>
      <c r="F256" s="152" t="s">
        <v>394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209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2" customFormat="1" ht="11.25">
      <c r="B257" s="149"/>
      <c r="D257" s="150" t="s">
        <v>202</v>
      </c>
      <c r="E257" s="151" t="s">
        <v>44</v>
      </c>
      <c r="F257" s="152" t="s">
        <v>395</v>
      </c>
      <c r="H257" s="151" t="s">
        <v>44</v>
      </c>
      <c r="I257" s="153"/>
      <c r="L257" s="149"/>
      <c r="M257" s="154"/>
      <c r="T257" s="155"/>
      <c r="AT257" s="151" t="s">
        <v>202</v>
      </c>
      <c r="AU257" s="151" t="s">
        <v>209</v>
      </c>
      <c r="AV257" s="12" t="s">
        <v>90</v>
      </c>
      <c r="AW257" s="12" t="s">
        <v>42</v>
      </c>
      <c r="AX257" s="12" t="s">
        <v>82</v>
      </c>
      <c r="AY257" s="151" t="s">
        <v>192</v>
      </c>
    </row>
    <row r="258" spans="2:65" s="13" customFormat="1" ht="11.25">
      <c r="B258" s="156"/>
      <c r="D258" s="150" t="s">
        <v>202</v>
      </c>
      <c r="E258" s="157" t="s">
        <v>44</v>
      </c>
      <c r="F258" s="158" t="s">
        <v>396</v>
      </c>
      <c r="H258" s="159">
        <v>22.68</v>
      </c>
      <c r="I258" s="160"/>
      <c r="L258" s="156"/>
      <c r="M258" s="161"/>
      <c r="T258" s="162"/>
      <c r="AT258" s="157" t="s">
        <v>202</v>
      </c>
      <c r="AU258" s="157" t="s">
        <v>209</v>
      </c>
      <c r="AV258" s="13" t="s">
        <v>93</v>
      </c>
      <c r="AW258" s="13" t="s">
        <v>42</v>
      </c>
      <c r="AX258" s="13" t="s">
        <v>82</v>
      </c>
      <c r="AY258" s="157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397</v>
      </c>
      <c r="H259" s="159">
        <v>96.39</v>
      </c>
      <c r="I259" s="160"/>
      <c r="L259" s="156"/>
      <c r="M259" s="161"/>
      <c r="T259" s="162"/>
      <c r="AT259" s="157" t="s">
        <v>202</v>
      </c>
      <c r="AU259" s="157" t="s">
        <v>209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2" customFormat="1" ht="11.25">
      <c r="B260" s="149"/>
      <c r="D260" s="150" t="s">
        <v>202</v>
      </c>
      <c r="E260" s="151" t="s">
        <v>44</v>
      </c>
      <c r="F260" s="152" t="s">
        <v>329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209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3" customFormat="1" ht="11.25">
      <c r="B261" s="156"/>
      <c r="D261" s="150" t="s">
        <v>202</v>
      </c>
      <c r="E261" s="157" t="s">
        <v>44</v>
      </c>
      <c r="F261" s="158" t="s">
        <v>398</v>
      </c>
      <c r="H261" s="159">
        <v>570.69000000000005</v>
      </c>
      <c r="I261" s="160"/>
      <c r="L261" s="156"/>
      <c r="M261" s="161"/>
      <c r="T261" s="162"/>
      <c r="AT261" s="157" t="s">
        <v>202</v>
      </c>
      <c r="AU261" s="157" t="s">
        <v>209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65" s="12" customFormat="1" ht="11.25">
      <c r="B262" s="149"/>
      <c r="D262" s="150" t="s">
        <v>202</v>
      </c>
      <c r="E262" s="151" t="s">
        <v>44</v>
      </c>
      <c r="F262" s="152" t="s">
        <v>373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209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65" s="13" customFormat="1" ht="11.25">
      <c r="B263" s="156"/>
      <c r="D263" s="150" t="s">
        <v>202</v>
      </c>
      <c r="E263" s="157" t="s">
        <v>44</v>
      </c>
      <c r="F263" s="158" t="s">
        <v>399</v>
      </c>
      <c r="H263" s="159">
        <v>69.03</v>
      </c>
      <c r="I263" s="160"/>
      <c r="L263" s="156"/>
      <c r="M263" s="161"/>
      <c r="T263" s="162"/>
      <c r="AT263" s="157" t="s">
        <v>202</v>
      </c>
      <c r="AU263" s="157" t="s">
        <v>209</v>
      </c>
      <c r="AV263" s="13" t="s">
        <v>93</v>
      </c>
      <c r="AW263" s="13" t="s">
        <v>42</v>
      </c>
      <c r="AX263" s="13" t="s">
        <v>82</v>
      </c>
      <c r="AY263" s="157" t="s">
        <v>192</v>
      </c>
    </row>
    <row r="264" spans="2:65" s="12" customFormat="1" ht="11.25">
      <c r="B264" s="149"/>
      <c r="D264" s="150" t="s">
        <v>202</v>
      </c>
      <c r="E264" s="151" t="s">
        <v>44</v>
      </c>
      <c r="F264" s="152" t="s">
        <v>337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209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3" customFormat="1" ht="11.25">
      <c r="B265" s="156"/>
      <c r="D265" s="150" t="s">
        <v>202</v>
      </c>
      <c r="E265" s="157" t="s">
        <v>44</v>
      </c>
      <c r="F265" s="158" t="s">
        <v>400</v>
      </c>
      <c r="H265" s="159">
        <v>31.86</v>
      </c>
      <c r="I265" s="160"/>
      <c r="L265" s="156"/>
      <c r="M265" s="161"/>
      <c r="T265" s="162"/>
      <c r="AT265" s="157" t="s">
        <v>202</v>
      </c>
      <c r="AU265" s="157" t="s">
        <v>209</v>
      </c>
      <c r="AV265" s="13" t="s">
        <v>93</v>
      </c>
      <c r="AW265" s="13" t="s">
        <v>42</v>
      </c>
      <c r="AX265" s="13" t="s">
        <v>82</v>
      </c>
      <c r="AY265" s="157" t="s">
        <v>192</v>
      </c>
    </row>
    <row r="266" spans="2:65" s="12" customFormat="1" ht="11.25">
      <c r="B266" s="149"/>
      <c r="D266" s="150" t="s">
        <v>202</v>
      </c>
      <c r="E266" s="151" t="s">
        <v>44</v>
      </c>
      <c r="F266" s="152" t="s">
        <v>376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209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3" customFormat="1" ht="11.25">
      <c r="B267" s="156"/>
      <c r="D267" s="150" t="s">
        <v>202</v>
      </c>
      <c r="E267" s="157" t="s">
        <v>44</v>
      </c>
      <c r="F267" s="158" t="s">
        <v>401</v>
      </c>
      <c r="H267" s="159">
        <v>545.16</v>
      </c>
      <c r="I267" s="160"/>
      <c r="L267" s="156"/>
      <c r="M267" s="161"/>
      <c r="T267" s="162"/>
      <c r="AT267" s="157" t="s">
        <v>202</v>
      </c>
      <c r="AU267" s="157" t="s">
        <v>209</v>
      </c>
      <c r="AV267" s="13" t="s">
        <v>93</v>
      </c>
      <c r="AW267" s="13" t="s">
        <v>42</v>
      </c>
      <c r="AX267" s="13" t="s">
        <v>82</v>
      </c>
      <c r="AY267" s="157" t="s">
        <v>192</v>
      </c>
    </row>
    <row r="268" spans="2:65" s="14" customFormat="1" ht="11.25">
      <c r="B268" s="163"/>
      <c r="D268" s="150" t="s">
        <v>202</v>
      </c>
      <c r="E268" s="164" t="s">
        <v>44</v>
      </c>
      <c r="F268" s="165" t="s">
        <v>205</v>
      </c>
      <c r="H268" s="166">
        <v>1335.81</v>
      </c>
      <c r="I268" s="167"/>
      <c r="L268" s="163"/>
      <c r="M268" s="168"/>
      <c r="T268" s="169"/>
      <c r="AT268" s="164" t="s">
        <v>202</v>
      </c>
      <c r="AU268" s="164" t="s">
        <v>209</v>
      </c>
      <c r="AV268" s="14" t="s">
        <v>199</v>
      </c>
      <c r="AW268" s="14" t="s">
        <v>42</v>
      </c>
      <c r="AX268" s="14" t="s">
        <v>90</v>
      </c>
      <c r="AY268" s="164" t="s">
        <v>192</v>
      </c>
    </row>
    <row r="269" spans="2:65" s="1" customFormat="1" ht="44.25" customHeight="1">
      <c r="B269" s="33"/>
      <c r="C269" s="132" t="s">
        <v>402</v>
      </c>
      <c r="D269" s="132" t="s">
        <v>194</v>
      </c>
      <c r="E269" s="133" t="s">
        <v>403</v>
      </c>
      <c r="F269" s="134" t="s">
        <v>404</v>
      </c>
      <c r="G269" s="135" t="s">
        <v>218</v>
      </c>
      <c r="H269" s="136">
        <v>222.63499999999999</v>
      </c>
      <c r="I269" s="137"/>
      <c r="J269" s="138">
        <f>ROUND(I269*H269,2)</f>
        <v>0</v>
      </c>
      <c r="K269" s="134" t="s">
        <v>198</v>
      </c>
      <c r="L269" s="33"/>
      <c r="M269" s="139" t="s">
        <v>44</v>
      </c>
      <c r="N269" s="140" t="s">
        <v>53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199</v>
      </c>
      <c r="AT269" s="143" t="s">
        <v>194</v>
      </c>
      <c r="AU269" s="143" t="s">
        <v>209</v>
      </c>
      <c r="AY269" s="17" t="s">
        <v>192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90</v>
      </c>
      <c r="BK269" s="144">
        <f>ROUND(I269*H269,2)</f>
        <v>0</v>
      </c>
      <c r="BL269" s="17" t="s">
        <v>199</v>
      </c>
      <c r="BM269" s="143" t="s">
        <v>405</v>
      </c>
    </row>
    <row r="270" spans="2:65" s="1" customFormat="1" ht="11.25">
      <c r="B270" s="33"/>
      <c r="D270" s="145" t="s">
        <v>200</v>
      </c>
      <c r="F270" s="146" t="s">
        <v>406</v>
      </c>
      <c r="I270" s="147"/>
      <c r="L270" s="33"/>
      <c r="M270" s="148"/>
      <c r="T270" s="54"/>
      <c r="AT270" s="17" t="s">
        <v>200</v>
      </c>
      <c r="AU270" s="17" t="s">
        <v>209</v>
      </c>
    </row>
    <row r="271" spans="2:65" s="12" customFormat="1" ht="11.25">
      <c r="B271" s="149"/>
      <c r="D271" s="150" t="s">
        <v>202</v>
      </c>
      <c r="E271" s="151" t="s">
        <v>44</v>
      </c>
      <c r="F271" s="152" t="s">
        <v>395</v>
      </c>
      <c r="H271" s="151" t="s">
        <v>44</v>
      </c>
      <c r="I271" s="153"/>
      <c r="L271" s="149"/>
      <c r="M271" s="154"/>
      <c r="T271" s="155"/>
      <c r="AT271" s="151" t="s">
        <v>202</v>
      </c>
      <c r="AU271" s="151" t="s">
        <v>209</v>
      </c>
      <c r="AV271" s="12" t="s">
        <v>90</v>
      </c>
      <c r="AW271" s="12" t="s">
        <v>42</v>
      </c>
      <c r="AX271" s="12" t="s">
        <v>82</v>
      </c>
      <c r="AY271" s="151" t="s">
        <v>192</v>
      </c>
    </row>
    <row r="272" spans="2:65" s="13" customFormat="1" ht="11.25">
      <c r="B272" s="156"/>
      <c r="D272" s="150" t="s">
        <v>202</v>
      </c>
      <c r="E272" s="157" t="s">
        <v>44</v>
      </c>
      <c r="F272" s="158" t="s">
        <v>370</v>
      </c>
      <c r="H272" s="159">
        <v>3.78</v>
      </c>
      <c r="I272" s="160"/>
      <c r="L272" s="156"/>
      <c r="M272" s="161"/>
      <c r="T272" s="162"/>
      <c r="AT272" s="157" t="s">
        <v>202</v>
      </c>
      <c r="AU272" s="157" t="s">
        <v>209</v>
      </c>
      <c r="AV272" s="13" t="s">
        <v>93</v>
      </c>
      <c r="AW272" s="13" t="s">
        <v>42</v>
      </c>
      <c r="AX272" s="13" t="s">
        <v>82</v>
      </c>
      <c r="AY272" s="157" t="s">
        <v>192</v>
      </c>
    </row>
    <row r="273" spans="2:65" s="13" customFormat="1" ht="11.25">
      <c r="B273" s="156"/>
      <c r="D273" s="150" t="s">
        <v>202</v>
      </c>
      <c r="E273" s="157" t="s">
        <v>44</v>
      </c>
      <c r="F273" s="158" t="s">
        <v>388</v>
      </c>
      <c r="H273" s="159">
        <v>16.065000000000001</v>
      </c>
      <c r="I273" s="160"/>
      <c r="L273" s="156"/>
      <c r="M273" s="161"/>
      <c r="T273" s="162"/>
      <c r="AT273" s="157" t="s">
        <v>202</v>
      </c>
      <c r="AU273" s="157" t="s">
        <v>209</v>
      </c>
      <c r="AV273" s="13" t="s">
        <v>93</v>
      </c>
      <c r="AW273" s="13" t="s">
        <v>42</v>
      </c>
      <c r="AX273" s="13" t="s">
        <v>82</v>
      </c>
      <c r="AY273" s="157" t="s">
        <v>192</v>
      </c>
    </row>
    <row r="274" spans="2:65" s="12" customFormat="1" ht="11.25">
      <c r="B274" s="149"/>
      <c r="D274" s="150" t="s">
        <v>202</v>
      </c>
      <c r="E274" s="151" t="s">
        <v>44</v>
      </c>
      <c r="F274" s="152" t="s">
        <v>329</v>
      </c>
      <c r="H274" s="151" t="s">
        <v>44</v>
      </c>
      <c r="I274" s="153"/>
      <c r="L274" s="149"/>
      <c r="M274" s="154"/>
      <c r="T274" s="155"/>
      <c r="AT274" s="151" t="s">
        <v>202</v>
      </c>
      <c r="AU274" s="151" t="s">
        <v>209</v>
      </c>
      <c r="AV274" s="12" t="s">
        <v>90</v>
      </c>
      <c r="AW274" s="12" t="s">
        <v>42</v>
      </c>
      <c r="AX274" s="12" t="s">
        <v>82</v>
      </c>
      <c r="AY274" s="151" t="s">
        <v>192</v>
      </c>
    </row>
    <row r="275" spans="2:65" s="13" customFormat="1" ht="11.25">
      <c r="B275" s="156"/>
      <c r="D275" s="150" t="s">
        <v>202</v>
      </c>
      <c r="E275" s="157" t="s">
        <v>44</v>
      </c>
      <c r="F275" s="158" t="s">
        <v>372</v>
      </c>
      <c r="H275" s="159">
        <v>95.114999999999995</v>
      </c>
      <c r="I275" s="160"/>
      <c r="L275" s="156"/>
      <c r="M275" s="161"/>
      <c r="T275" s="162"/>
      <c r="AT275" s="157" t="s">
        <v>202</v>
      </c>
      <c r="AU275" s="157" t="s">
        <v>209</v>
      </c>
      <c r="AV275" s="13" t="s">
        <v>93</v>
      </c>
      <c r="AW275" s="13" t="s">
        <v>42</v>
      </c>
      <c r="AX275" s="13" t="s">
        <v>82</v>
      </c>
      <c r="AY275" s="157" t="s">
        <v>192</v>
      </c>
    </row>
    <row r="276" spans="2:65" s="12" customFormat="1" ht="11.25">
      <c r="B276" s="149"/>
      <c r="D276" s="150" t="s">
        <v>202</v>
      </c>
      <c r="E276" s="151" t="s">
        <v>44</v>
      </c>
      <c r="F276" s="152" t="s">
        <v>373</v>
      </c>
      <c r="H276" s="151" t="s">
        <v>44</v>
      </c>
      <c r="I276" s="153"/>
      <c r="L276" s="149"/>
      <c r="M276" s="154"/>
      <c r="T276" s="155"/>
      <c r="AT276" s="151" t="s">
        <v>202</v>
      </c>
      <c r="AU276" s="151" t="s">
        <v>209</v>
      </c>
      <c r="AV276" s="12" t="s">
        <v>90</v>
      </c>
      <c r="AW276" s="12" t="s">
        <v>42</v>
      </c>
      <c r="AX276" s="12" t="s">
        <v>82</v>
      </c>
      <c r="AY276" s="151" t="s">
        <v>192</v>
      </c>
    </row>
    <row r="277" spans="2:65" s="13" customFormat="1" ht="11.25">
      <c r="B277" s="156"/>
      <c r="D277" s="150" t="s">
        <v>202</v>
      </c>
      <c r="E277" s="157" t="s">
        <v>44</v>
      </c>
      <c r="F277" s="158" t="s">
        <v>374</v>
      </c>
      <c r="H277" s="159">
        <v>11.505000000000001</v>
      </c>
      <c r="I277" s="160"/>
      <c r="L277" s="156"/>
      <c r="M277" s="161"/>
      <c r="T277" s="162"/>
      <c r="AT277" s="157" t="s">
        <v>202</v>
      </c>
      <c r="AU277" s="157" t="s">
        <v>209</v>
      </c>
      <c r="AV277" s="13" t="s">
        <v>93</v>
      </c>
      <c r="AW277" s="13" t="s">
        <v>42</v>
      </c>
      <c r="AX277" s="13" t="s">
        <v>82</v>
      </c>
      <c r="AY277" s="157" t="s">
        <v>192</v>
      </c>
    </row>
    <row r="278" spans="2:65" s="12" customFormat="1" ht="11.25">
      <c r="B278" s="149"/>
      <c r="D278" s="150" t="s">
        <v>202</v>
      </c>
      <c r="E278" s="151" t="s">
        <v>44</v>
      </c>
      <c r="F278" s="152" t="s">
        <v>337</v>
      </c>
      <c r="H278" s="151" t="s">
        <v>44</v>
      </c>
      <c r="I278" s="153"/>
      <c r="L278" s="149"/>
      <c r="M278" s="154"/>
      <c r="T278" s="155"/>
      <c r="AT278" s="151" t="s">
        <v>202</v>
      </c>
      <c r="AU278" s="151" t="s">
        <v>209</v>
      </c>
      <c r="AV278" s="12" t="s">
        <v>90</v>
      </c>
      <c r="AW278" s="12" t="s">
        <v>42</v>
      </c>
      <c r="AX278" s="12" t="s">
        <v>82</v>
      </c>
      <c r="AY278" s="151" t="s">
        <v>192</v>
      </c>
    </row>
    <row r="279" spans="2:65" s="13" customFormat="1" ht="11.25">
      <c r="B279" s="156"/>
      <c r="D279" s="150" t="s">
        <v>202</v>
      </c>
      <c r="E279" s="157" t="s">
        <v>44</v>
      </c>
      <c r="F279" s="158" t="s">
        <v>375</v>
      </c>
      <c r="H279" s="159">
        <v>5.31</v>
      </c>
      <c r="I279" s="160"/>
      <c r="L279" s="156"/>
      <c r="M279" s="161"/>
      <c r="T279" s="162"/>
      <c r="AT279" s="157" t="s">
        <v>202</v>
      </c>
      <c r="AU279" s="157" t="s">
        <v>209</v>
      </c>
      <c r="AV279" s="13" t="s">
        <v>93</v>
      </c>
      <c r="AW279" s="13" t="s">
        <v>42</v>
      </c>
      <c r="AX279" s="13" t="s">
        <v>82</v>
      </c>
      <c r="AY279" s="157" t="s">
        <v>192</v>
      </c>
    </row>
    <row r="280" spans="2:65" s="12" customFormat="1" ht="11.25">
      <c r="B280" s="149"/>
      <c r="D280" s="150" t="s">
        <v>202</v>
      </c>
      <c r="E280" s="151" t="s">
        <v>44</v>
      </c>
      <c r="F280" s="152" t="s">
        <v>376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209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65" s="13" customFormat="1" ht="11.25">
      <c r="B281" s="156"/>
      <c r="D281" s="150" t="s">
        <v>202</v>
      </c>
      <c r="E281" s="157" t="s">
        <v>44</v>
      </c>
      <c r="F281" s="158" t="s">
        <v>377</v>
      </c>
      <c r="H281" s="159">
        <v>90.86</v>
      </c>
      <c r="I281" s="160"/>
      <c r="L281" s="156"/>
      <c r="M281" s="161"/>
      <c r="T281" s="162"/>
      <c r="AT281" s="157" t="s">
        <v>202</v>
      </c>
      <c r="AU281" s="157" t="s">
        <v>209</v>
      </c>
      <c r="AV281" s="13" t="s">
        <v>93</v>
      </c>
      <c r="AW281" s="13" t="s">
        <v>42</v>
      </c>
      <c r="AX281" s="13" t="s">
        <v>82</v>
      </c>
      <c r="AY281" s="157" t="s">
        <v>192</v>
      </c>
    </row>
    <row r="282" spans="2:65" s="14" customFormat="1" ht="11.25">
      <c r="B282" s="163"/>
      <c r="D282" s="150" t="s">
        <v>202</v>
      </c>
      <c r="E282" s="164" t="s">
        <v>44</v>
      </c>
      <c r="F282" s="165" t="s">
        <v>205</v>
      </c>
      <c r="H282" s="166">
        <v>222.63499999999999</v>
      </c>
      <c r="I282" s="167"/>
      <c r="L282" s="163"/>
      <c r="M282" s="168"/>
      <c r="T282" s="169"/>
      <c r="AT282" s="164" t="s">
        <v>202</v>
      </c>
      <c r="AU282" s="164" t="s">
        <v>209</v>
      </c>
      <c r="AV282" s="14" t="s">
        <v>199</v>
      </c>
      <c r="AW282" s="14" t="s">
        <v>42</v>
      </c>
      <c r="AX282" s="14" t="s">
        <v>90</v>
      </c>
      <c r="AY282" s="164" t="s">
        <v>192</v>
      </c>
    </row>
    <row r="283" spans="2:65" s="11" customFormat="1" ht="20.85" customHeight="1">
      <c r="B283" s="120"/>
      <c r="D283" s="121" t="s">
        <v>81</v>
      </c>
      <c r="E283" s="130" t="s">
        <v>407</v>
      </c>
      <c r="F283" s="130" t="s">
        <v>408</v>
      </c>
      <c r="I283" s="123"/>
      <c r="J283" s="131">
        <f>BK283</f>
        <v>0</v>
      </c>
      <c r="L283" s="120"/>
      <c r="M283" s="125"/>
      <c r="P283" s="126">
        <f>SUM(P284:P285)</f>
        <v>0</v>
      </c>
      <c r="R283" s="126">
        <f>SUM(R284:R285)</f>
        <v>0</v>
      </c>
      <c r="T283" s="127">
        <f>SUM(T284:T285)</f>
        <v>0</v>
      </c>
      <c r="AR283" s="121" t="s">
        <v>90</v>
      </c>
      <c r="AT283" s="128" t="s">
        <v>81</v>
      </c>
      <c r="AU283" s="128" t="s">
        <v>93</v>
      </c>
      <c r="AY283" s="121" t="s">
        <v>192</v>
      </c>
      <c r="BK283" s="129">
        <f>SUM(BK284:BK285)</f>
        <v>0</v>
      </c>
    </row>
    <row r="284" spans="2:65" s="1" customFormat="1" ht="37.9" customHeight="1">
      <c r="B284" s="33"/>
      <c r="C284" s="132" t="s">
        <v>409</v>
      </c>
      <c r="D284" s="132" t="s">
        <v>194</v>
      </c>
      <c r="E284" s="133" t="s">
        <v>410</v>
      </c>
      <c r="F284" s="134" t="s">
        <v>411</v>
      </c>
      <c r="G284" s="135" t="s">
        <v>218</v>
      </c>
      <c r="H284" s="136">
        <v>180.79499999999999</v>
      </c>
      <c r="I284" s="137"/>
      <c r="J284" s="138">
        <f>ROUND(I284*H284,2)</f>
        <v>0</v>
      </c>
      <c r="K284" s="134" t="s">
        <v>198</v>
      </c>
      <c r="L284" s="33"/>
      <c r="M284" s="139" t="s">
        <v>44</v>
      </c>
      <c r="N284" s="140" t="s">
        <v>53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199</v>
      </c>
      <c r="AT284" s="143" t="s">
        <v>194</v>
      </c>
      <c r="AU284" s="143" t="s">
        <v>209</v>
      </c>
      <c r="AY284" s="17" t="s">
        <v>192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90</v>
      </c>
      <c r="BK284" s="144">
        <f>ROUND(I284*H284,2)</f>
        <v>0</v>
      </c>
      <c r="BL284" s="17" t="s">
        <v>199</v>
      </c>
      <c r="BM284" s="143" t="s">
        <v>412</v>
      </c>
    </row>
    <row r="285" spans="2:65" s="1" customFormat="1" ht="11.25">
      <c r="B285" s="33"/>
      <c r="D285" s="145" t="s">
        <v>200</v>
      </c>
      <c r="F285" s="146" t="s">
        <v>413</v>
      </c>
      <c r="I285" s="147"/>
      <c r="L285" s="33"/>
      <c r="M285" s="180"/>
      <c r="N285" s="181"/>
      <c r="O285" s="181"/>
      <c r="P285" s="181"/>
      <c r="Q285" s="181"/>
      <c r="R285" s="181"/>
      <c r="S285" s="181"/>
      <c r="T285" s="182"/>
      <c r="AT285" s="17" t="s">
        <v>200</v>
      </c>
      <c r="AU285" s="17" t="s">
        <v>209</v>
      </c>
    </row>
    <row r="286" spans="2:65" s="1" customFormat="1" ht="6.95" customHeight="1">
      <c r="B286" s="42"/>
      <c r="C286" s="43"/>
      <c r="D286" s="43"/>
      <c r="E286" s="43"/>
      <c r="F286" s="43"/>
      <c r="G286" s="43"/>
      <c r="H286" s="43"/>
      <c r="I286" s="43"/>
      <c r="J286" s="43"/>
      <c r="K286" s="43"/>
      <c r="L286" s="33"/>
    </row>
  </sheetData>
  <sheetProtection algorithmName="SHA-512" hashValue="X18WazsWzABY37nbVk1GHwA+ZiQVOq9TaP5aAJl221QLGz84POlyhiiskMrHpRV09cZGFmb0QLjsl/0FiSDrZQ==" saltValue="SE8V+a/htxZOes9mRYWZMJXChEtOe0G0HCzAgBeXHd3S/qxtYg9pUFnhZflBvubyApgfR/H6Bh92Tn8LKIIjBA==" spinCount="100000" sheet="1" objects="1" scenarios="1" formatColumns="0" formatRows="0" autoFilter="0"/>
  <autoFilter ref="C88:K28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8" r:id="rId2" xr:uid="{00000000-0004-0000-0100-000001000000}"/>
    <hyperlink ref="F103" r:id="rId3" xr:uid="{00000000-0004-0000-0100-000002000000}"/>
    <hyperlink ref="F108" r:id="rId4" xr:uid="{00000000-0004-0000-0100-000003000000}"/>
    <hyperlink ref="F112" r:id="rId5" xr:uid="{00000000-0004-0000-0100-000004000000}"/>
    <hyperlink ref="F118" r:id="rId6" xr:uid="{00000000-0004-0000-0100-000005000000}"/>
    <hyperlink ref="F123" r:id="rId7" xr:uid="{00000000-0004-0000-0100-000006000000}"/>
    <hyperlink ref="F130" r:id="rId8" xr:uid="{00000000-0004-0000-0100-000007000000}"/>
    <hyperlink ref="F137" r:id="rId9" xr:uid="{00000000-0004-0000-0100-000008000000}"/>
    <hyperlink ref="F144" r:id="rId10" xr:uid="{00000000-0004-0000-0100-000009000000}"/>
    <hyperlink ref="F148" r:id="rId11" xr:uid="{00000000-0004-0000-0100-00000A000000}"/>
    <hyperlink ref="F159" r:id="rId12" xr:uid="{00000000-0004-0000-0100-00000B000000}"/>
    <hyperlink ref="F166" r:id="rId13" xr:uid="{00000000-0004-0000-0100-00000C000000}"/>
    <hyperlink ref="F173" r:id="rId14" xr:uid="{00000000-0004-0000-0100-00000D000000}"/>
    <hyperlink ref="F177" r:id="rId15" xr:uid="{00000000-0004-0000-0100-00000E000000}"/>
    <hyperlink ref="F181" r:id="rId16" xr:uid="{00000000-0004-0000-0100-00000F000000}"/>
    <hyperlink ref="F186" r:id="rId17" xr:uid="{00000000-0004-0000-0100-000010000000}"/>
    <hyperlink ref="F190" r:id="rId18" xr:uid="{00000000-0004-0000-0100-000011000000}"/>
    <hyperlink ref="F199" r:id="rId19" xr:uid="{00000000-0004-0000-0100-000012000000}"/>
    <hyperlink ref="F203" r:id="rId20" xr:uid="{00000000-0004-0000-0100-000013000000}"/>
    <hyperlink ref="F207" r:id="rId21" xr:uid="{00000000-0004-0000-0100-000014000000}"/>
    <hyperlink ref="F211" r:id="rId22" xr:uid="{00000000-0004-0000-0100-000015000000}"/>
    <hyperlink ref="F216" r:id="rId23" xr:uid="{00000000-0004-0000-0100-000016000000}"/>
    <hyperlink ref="F234" r:id="rId24" xr:uid="{00000000-0004-0000-0100-000017000000}"/>
    <hyperlink ref="F241" r:id="rId25" xr:uid="{00000000-0004-0000-0100-000018000000}"/>
    <hyperlink ref="F255" r:id="rId26" xr:uid="{00000000-0004-0000-0100-000019000000}"/>
    <hyperlink ref="F270" r:id="rId27" xr:uid="{00000000-0004-0000-0100-00001A000000}"/>
    <hyperlink ref="F285" r:id="rId28" xr:uid="{00000000-0004-0000-0100-00001B000000}"/>
  </hyperlinks>
  <pageMargins left="0.39370078740157483" right="0.39370078740157483" top="0.39370078740157483" bottom="0.39370078740157483" header="0" footer="0"/>
  <pageSetup paperSize="9" scale="76" fitToHeight="100" orientation="portrait" r:id="rId29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414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416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102</v>
      </c>
      <c r="I13" s="27" t="s">
        <v>20</v>
      </c>
      <c r="J13" s="25" t="s">
        <v>160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21.75" customHeight="1">
      <c r="B15" s="33"/>
      <c r="D15" s="24" t="s">
        <v>26</v>
      </c>
      <c r="F15" s="29" t="s">
        <v>27</v>
      </c>
      <c r="I15" s="24" t="s">
        <v>28</v>
      </c>
      <c r="J15" s="29" t="s">
        <v>161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ROUND((SUM(BE91:BE702)),  2)</f>
        <v>0</v>
      </c>
      <c r="I35" s="94">
        <v>0.21</v>
      </c>
      <c r="J35" s="84">
        <f>ROUND(((SUM(BE91:BE702))*I35),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ROUND((SUM(BF91:BF702)),  2)</f>
        <v>0</v>
      </c>
      <c r="I36" s="94">
        <v>0.12</v>
      </c>
      <c r="J36" s="84">
        <f>ROUND(((SUM(BF91:BF702))*I36),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ROUND((SUM(BG91:BG702)),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ROUND((SUM(BH91:BH702)),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ROUND((SUM(BI91:BI702)),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414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PS451.1 - Soupis stavebních prací - obnova po výkopech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417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168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418</v>
      </c>
      <c r="E66" s="110"/>
      <c r="F66" s="110"/>
      <c r="G66" s="110"/>
      <c r="H66" s="110"/>
      <c r="I66" s="110"/>
      <c r="J66" s="111">
        <f>J423</f>
        <v>0</v>
      </c>
      <c r="L66" s="108"/>
    </row>
    <row r="67" spans="2:12" s="9" customFormat="1" ht="19.899999999999999" customHeight="1">
      <c r="B67" s="108"/>
      <c r="D67" s="109" t="s">
        <v>172</v>
      </c>
      <c r="E67" s="110"/>
      <c r="F67" s="110"/>
      <c r="G67" s="110"/>
      <c r="H67" s="110"/>
      <c r="I67" s="110"/>
      <c r="J67" s="111">
        <f>J552</f>
        <v>0</v>
      </c>
      <c r="L67" s="108"/>
    </row>
    <row r="68" spans="2:12" s="9" customFormat="1" ht="19.899999999999999" customHeight="1">
      <c r="B68" s="108"/>
      <c r="D68" s="109" t="s">
        <v>419</v>
      </c>
      <c r="E68" s="110"/>
      <c r="F68" s="110"/>
      <c r="G68" s="110"/>
      <c r="H68" s="110"/>
      <c r="I68" s="110"/>
      <c r="J68" s="111">
        <f>J619</f>
        <v>0</v>
      </c>
      <c r="L68" s="108"/>
    </row>
    <row r="69" spans="2:12" s="9" customFormat="1" ht="19.899999999999999" customHeight="1">
      <c r="B69" s="108"/>
      <c r="D69" s="109" t="s">
        <v>420</v>
      </c>
      <c r="E69" s="110"/>
      <c r="F69" s="110"/>
      <c r="G69" s="110"/>
      <c r="H69" s="110"/>
      <c r="I69" s="110"/>
      <c r="J69" s="111">
        <f>J700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414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16.5" customHeight="1">
      <c r="B83" s="33"/>
      <c r="E83" s="197" t="str">
        <f>E11</f>
        <v>PS451.1 - Soupis stavebních prací - obnova po výkopech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57.285283760000006</v>
      </c>
      <c r="S91" s="51"/>
      <c r="T91" s="118">
        <f>T92</f>
        <v>100.00624500000001</v>
      </c>
      <c r="AT91" s="17" t="s">
        <v>81</v>
      </c>
      <c r="AU91" s="17" t="s">
        <v>166</v>
      </c>
      <c r="BK91" s="119">
        <f>BK92</f>
        <v>0</v>
      </c>
    </row>
    <row r="92" spans="2:65" s="11" customFormat="1" ht="25.9" customHeight="1">
      <c r="B92" s="120"/>
      <c r="D92" s="121" t="s">
        <v>81</v>
      </c>
      <c r="E92" s="122" t="s">
        <v>190</v>
      </c>
      <c r="F92" s="122" t="s">
        <v>421</v>
      </c>
      <c r="I92" s="123"/>
      <c r="J92" s="124">
        <f>BK92</f>
        <v>0</v>
      </c>
      <c r="L92" s="120"/>
      <c r="M92" s="125"/>
      <c r="P92" s="126">
        <f>P93+P423+P552+P619+P700</f>
        <v>0</v>
      </c>
      <c r="R92" s="126">
        <f>R93+R423+R552+R619+R700</f>
        <v>57.285283760000006</v>
      </c>
      <c r="T92" s="127">
        <f>T93+T423+T552+T619+T700</f>
        <v>100.00624500000001</v>
      </c>
      <c r="AR92" s="121" t="s">
        <v>90</v>
      </c>
      <c r="AT92" s="128" t="s">
        <v>81</v>
      </c>
      <c r="AU92" s="128" t="s">
        <v>82</v>
      </c>
      <c r="AY92" s="121" t="s">
        <v>192</v>
      </c>
      <c r="BK92" s="129">
        <f>BK93+BK423+BK552+BK619+BK700</f>
        <v>0</v>
      </c>
    </row>
    <row r="93" spans="2:65" s="11" customFormat="1" ht="22.9" customHeight="1">
      <c r="B93" s="120"/>
      <c r="D93" s="121" t="s">
        <v>81</v>
      </c>
      <c r="E93" s="130" t="s">
        <v>90</v>
      </c>
      <c r="F93" s="130" t="s">
        <v>193</v>
      </c>
      <c r="I93" s="123"/>
      <c r="J93" s="131">
        <f>BK93</f>
        <v>0</v>
      </c>
      <c r="L93" s="120"/>
      <c r="M93" s="125"/>
      <c r="P93" s="126">
        <f>SUM(P94:P422)</f>
        <v>0</v>
      </c>
      <c r="R93" s="126">
        <f>SUM(R94:R422)</f>
        <v>9.5439870000000013</v>
      </c>
      <c r="T93" s="127">
        <f>SUM(T94:T422)</f>
        <v>99.982245000000006</v>
      </c>
      <c r="AR93" s="121" t="s">
        <v>90</v>
      </c>
      <c r="AT93" s="128" t="s">
        <v>81</v>
      </c>
      <c r="AU93" s="128" t="s">
        <v>90</v>
      </c>
      <c r="AY93" s="121" t="s">
        <v>192</v>
      </c>
      <c r="BK93" s="129">
        <f>SUM(BK94:BK422)</f>
        <v>0</v>
      </c>
    </row>
    <row r="94" spans="2:65" s="1" customFormat="1" ht="78" customHeight="1">
      <c r="B94" s="33"/>
      <c r="C94" s="132" t="s">
        <v>90</v>
      </c>
      <c r="D94" s="132" t="s">
        <v>194</v>
      </c>
      <c r="E94" s="133" t="s">
        <v>422</v>
      </c>
      <c r="F94" s="134" t="s">
        <v>423</v>
      </c>
      <c r="G94" s="135" t="s">
        <v>225</v>
      </c>
      <c r="H94" s="136">
        <v>317.58100000000002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0.255</v>
      </c>
      <c r="T94" s="142">
        <f>S94*H94</f>
        <v>80.983155000000011</v>
      </c>
      <c r="AR94" s="143" t="s">
        <v>199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199</v>
      </c>
      <c r="BM94" s="143" t="s">
        <v>424</v>
      </c>
    </row>
    <row r="95" spans="2:65" s="1" customFormat="1" ht="11.25">
      <c r="B95" s="33"/>
      <c r="D95" s="145" t="s">
        <v>200</v>
      </c>
      <c r="F95" s="146" t="s">
        <v>425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426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427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428</v>
      </c>
      <c r="H98" s="159">
        <v>127.44499999999999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82</v>
      </c>
      <c r="AY98" s="157" t="s">
        <v>192</v>
      </c>
    </row>
    <row r="99" spans="2:65" s="12" customFormat="1" ht="22.5">
      <c r="B99" s="149"/>
      <c r="D99" s="150" t="s">
        <v>202</v>
      </c>
      <c r="E99" s="151" t="s">
        <v>44</v>
      </c>
      <c r="F99" s="152" t="s">
        <v>429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3" customFormat="1" ht="11.25">
      <c r="B100" s="156"/>
      <c r="D100" s="150" t="s">
        <v>202</v>
      </c>
      <c r="E100" s="157" t="s">
        <v>44</v>
      </c>
      <c r="F100" s="158" t="s">
        <v>430</v>
      </c>
      <c r="H100" s="159">
        <v>190.136</v>
      </c>
      <c r="I100" s="160"/>
      <c r="L100" s="156"/>
      <c r="M100" s="161"/>
      <c r="T100" s="162"/>
      <c r="AT100" s="157" t="s">
        <v>202</v>
      </c>
      <c r="AU100" s="157" t="s">
        <v>93</v>
      </c>
      <c r="AV100" s="13" t="s">
        <v>93</v>
      </c>
      <c r="AW100" s="13" t="s">
        <v>42</v>
      </c>
      <c r="AX100" s="13" t="s">
        <v>82</v>
      </c>
      <c r="AY100" s="157" t="s">
        <v>192</v>
      </c>
    </row>
    <row r="101" spans="2:65" s="14" customFormat="1" ht="11.25">
      <c r="B101" s="163"/>
      <c r="D101" s="150" t="s">
        <v>202</v>
      </c>
      <c r="E101" s="164" t="s">
        <v>44</v>
      </c>
      <c r="F101" s="165" t="s">
        <v>205</v>
      </c>
      <c r="H101" s="166">
        <v>317.58100000000002</v>
      </c>
      <c r="I101" s="167"/>
      <c r="L101" s="163"/>
      <c r="M101" s="168"/>
      <c r="T101" s="169"/>
      <c r="AT101" s="164" t="s">
        <v>202</v>
      </c>
      <c r="AU101" s="164" t="s">
        <v>93</v>
      </c>
      <c r="AV101" s="14" t="s">
        <v>199</v>
      </c>
      <c r="AW101" s="14" t="s">
        <v>42</v>
      </c>
      <c r="AX101" s="14" t="s">
        <v>90</v>
      </c>
      <c r="AY101" s="164" t="s">
        <v>192</v>
      </c>
    </row>
    <row r="102" spans="2:65" s="1" customFormat="1" ht="66.75" customHeight="1">
      <c r="B102" s="33"/>
      <c r="C102" s="132" t="s">
        <v>93</v>
      </c>
      <c r="D102" s="132" t="s">
        <v>194</v>
      </c>
      <c r="E102" s="133" t="s">
        <v>431</v>
      </c>
      <c r="F102" s="134" t="s">
        <v>432</v>
      </c>
      <c r="G102" s="135" t="s">
        <v>225</v>
      </c>
      <c r="H102" s="136">
        <v>15.942</v>
      </c>
      <c r="I102" s="137"/>
      <c r="J102" s="138">
        <f>ROUND(I102*H102,2)</f>
        <v>0</v>
      </c>
      <c r="K102" s="134" t="s">
        <v>198</v>
      </c>
      <c r="L102" s="33"/>
      <c r="M102" s="139" t="s">
        <v>44</v>
      </c>
      <c r="N102" s="140" t="s">
        <v>53</v>
      </c>
      <c r="P102" s="141">
        <f>O102*H102</f>
        <v>0</v>
      </c>
      <c r="Q102" s="141">
        <v>0</v>
      </c>
      <c r="R102" s="141">
        <f>Q102*H102</f>
        <v>0</v>
      </c>
      <c r="S102" s="141">
        <v>0.23499999999999999</v>
      </c>
      <c r="T102" s="142">
        <f>S102*H102</f>
        <v>3.7463699999999998</v>
      </c>
      <c r="AR102" s="143" t="s">
        <v>199</v>
      </c>
      <c r="AT102" s="143" t="s">
        <v>194</v>
      </c>
      <c r="AU102" s="143" t="s">
        <v>93</v>
      </c>
      <c r="AY102" s="17" t="s">
        <v>192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90</v>
      </c>
      <c r="BK102" s="144">
        <f>ROUND(I102*H102,2)</f>
        <v>0</v>
      </c>
      <c r="BL102" s="17" t="s">
        <v>199</v>
      </c>
      <c r="BM102" s="143" t="s">
        <v>433</v>
      </c>
    </row>
    <row r="103" spans="2:65" s="1" customFormat="1" ht="11.25">
      <c r="B103" s="33"/>
      <c r="D103" s="145" t="s">
        <v>200</v>
      </c>
      <c r="F103" s="146" t="s">
        <v>434</v>
      </c>
      <c r="I103" s="147"/>
      <c r="L103" s="33"/>
      <c r="M103" s="148"/>
      <c r="T103" s="54"/>
      <c r="AT103" s="17" t="s">
        <v>200</v>
      </c>
      <c r="AU103" s="17" t="s">
        <v>93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426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22.5">
      <c r="B105" s="149"/>
      <c r="D105" s="150" t="s">
        <v>202</v>
      </c>
      <c r="E105" s="151" t="s">
        <v>44</v>
      </c>
      <c r="F105" s="152" t="s">
        <v>435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436</v>
      </c>
      <c r="H106" s="159">
        <v>15.942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90</v>
      </c>
      <c r="AY106" s="157" t="s">
        <v>192</v>
      </c>
    </row>
    <row r="107" spans="2:65" s="1" customFormat="1" ht="66.75" customHeight="1">
      <c r="B107" s="33"/>
      <c r="C107" s="132" t="s">
        <v>209</v>
      </c>
      <c r="D107" s="132" t="s">
        <v>194</v>
      </c>
      <c r="E107" s="133" t="s">
        <v>437</v>
      </c>
      <c r="F107" s="134" t="s">
        <v>438</v>
      </c>
      <c r="G107" s="135" t="s">
        <v>225</v>
      </c>
      <c r="H107" s="136">
        <v>22.175999999999998</v>
      </c>
      <c r="I107" s="137"/>
      <c r="J107" s="138">
        <f>ROUND(I107*H107,2)</f>
        <v>0</v>
      </c>
      <c r="K107" s="134" t="s">
        <v>198</v>
      </c>
      <c r="L107" s="33"/>
      <c r="M107" s="139" t="s">
        <v>44</v>
      </c>
      <c r="N107" s="140" t="s">
        <v>53</v>
      </c>
      <c r="P107" s="141">
        <f>O107*H107</f>
        <v>0</v>
      </c>
      <c r="Q107" s="141">
        <v>0</v>
      </c>
      <c r="R107" s="141">
        <f>Q107*H107</f>
        <v>0</v>
      </c>
      <c r="S107" s="141">
        <v>0.26</v>
      </c>
      <c r="T107" s="142">
        <f>S107*H107</f>
        <v>5.7657600000000002</v>
      </c>
      <c r="AR107" s="143" t="s">
        <v>199</v>
      </c>
      <c r="AT107" s="143" t="s">
        <v>194</v>
      </c>
      <c r="AU107" s="143" t="s">
        <v>93</v>
      </c>
      <c r="AY107" s="17" t="s">
        <v>192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90</v>
      </c>
      <c r="BK107" s="144">
        <f>ROUND(I107*H107,2)</f>
        <v>0</v>
      </c>
      <c r="BL107" s="17" t="s">
        <v>199</v>
      </c>
      <c r="BM107" s="143" t="s">
        <v>439</v>
      </c>
    </row>
    <row r="108" spans="2:65" s="1" customFormat="1" ht="11.25">
      <c r="B108" s="33"/>
      <c r="D108" s="145" t="s">
        <v>200</v>
      </c>
      <c r="F108" s="146" t="s">
        <v>440</v>
      </c>
      <c r="I108" s="147"/>
      <c r="L108" s="33"/>
      <c r="M108" s="148"/>
      <c r="T108" s="54"/>
      <c r="AT108" s="17" t="s">
        <v>200</v>
      </c>
      <c r="AU108" s="17" t="s">
        <v>93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426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22.5">
      <c r="B110" s="149"/>
      <c r="D110" s="150" t="s">
        <v>202</v>
      </c>
      <c r="E110" s="151" t="s">
        <v>44</v>
      </c>
      <c r="F110" s="152" t="s">
        <v>441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442</v>
      </c>
      <c r="H111" s="159">
        <v>13.928000000000001</v>
      </c>
      <c r="I111" s="160"/>
      <c r="L111" s="156"/>
      <c r="M111" s="161"/>
      <c r="T111" s="162"/>
      <c r="AT111" s="157" t="s">
        <v>202</v>
      </c>
      <c r="AU111" s="157" t="s">
        <v>93</v>
      </c>
      <c r="AV111" s="13" t="s">
        <v>93</v>
      </c>
      <c r="AW111" s="13" t="s">
        <v>42</v>
      </c>
      <c r="AX111" s="13" t="s">
        <v>82</v>
      </c>
      <c r="AY111" s="157" t="s">
        <v>192</v>
      </c>
    </row>
    <row r="112" spans="2:65" s="12" customFormat="1" ht="22.5">
      <c r="B112" s="149"/>
      <c r="D112" s="150" t="s">
        <v>202</v>
      </c>
      <c r="E112" s="151" t="s">
        <v>44</v>
      </c>
      <c r="F112" s="152" t="s">
        <v>443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3" customFormat="1" ht="11.25">
      <c r="B113" s="156"/>
      <c r="D113" s="150" t="s">
        <v>202</v>
      </c>
      <c r="E113" s="157" t="s">
        <v>44</v>
      </c>
      <c r="F113" s="158" t="s">
        <v>444</v>
      </c>
      <c r="H113" s="159">
        <v>8.2479999999999993</v>
      </c>
      <c r="I113" s="160"/>
      <c r="L113" s="156"/>
      <c r="M113" s="161"/>
      <c r="T113" s="162"/>
      <c r="AT113" s="157" t="s">
        <v>202</v>
      </c>
      <c r="AU113" s="157" t="s">
        <v>93</v>
      </c>
      <c r="AV113" s="13" t="s">
        <v>93</v>
      </c>
      <c r="AW113" s="13" t="s">
        <v>42</v>
      </c>
      <c r="AX113" s="13" t="s">
        <v>82</v>
      </c>
      <c r="AY113" s="157" t="s">
        <v>192</v>
      </c>
    </row>
    <row r="114" spans="2:65" s="14" customFormat="1" ht="11.25">
      <c r="B114" s="163"/>
      <c r="D114" s="150" t="s">
        <v>202</v>
      </c>
      <c r="E114" s="164" t="s">
        <v>44</v>
      </c>
      <c r="F114" s="165" t="s">
        <v>205</v>
      </c>
      <c r="H114" s="166">
        <v>22.176000000000002</v>
      </c>
      <c r="I114" s="167"/>
      <c r="L114" s="163"/>
      <c r="M114" s="168"/>
      <c r="T114" s="169"/>
      <c r="AT114" s="164" t="s">
        <v>202</v>
      </c>
      <c r="AU114" s="164" t="s">
        <v>93</v>
      </c>
      <c r="AV114" s="14" t="s">
        <v>199</v>
      </c>
      <c r="AW114" s="14" t="s">
        <v>42</v>
      </c>
      <c r="AX114" s="14" t="s">
        <v>90</v>
      </c>
      <c r="AY114" s="164" t="s">
        <v>192</v>
      </c>
    </row>
    <row r="115" spans="2:65" s="1" customFormat="1" ht="66.75" customHeight="1">
      <c r="B115" s="33"/>
      <c r="C115" s="132" t="s">
        <v>199</v>
      </c>
      <c r="D115" s="132" t="s">
        <v>194</v>
      </c>
      <c r="E115" s="133" t="s">
        <v>445</v>
      </c>
      <c r="F115" s="134" t="s">
        <v>446</v>
      </c>
      <c r="G115" s="135" t="s">
        <v>225</v>
      </c>
      <c r="H115" s="136">
        <v>5.36</v>
      </c>
      <c r="I115" s="137"/>
      <c r="J115" s="138">
        <f>ROUND(I115*H115,2)</f>
        <v>0</v>
      </c>
      <c r="K115" s="134" t="s">
        <v>198</v>
      </c>
      <c r="L115" s="33"/>
      <c r="M115" s="139" t="s">
        <v>44</v>
      </c>
      <c r="N115" s="140" t="s">
        <v>53</v>
      </c>
      <c r="P115" s="141">
        <f>O115*H115</f>
        <v>0</v>
      </c>
      <c r="Q115" s="141">
        <v>0</v>
      </c>
      <c r="R115" s="141">
        <f>Q115*H115</f>
        <v>0</v>
      </c>
      <c r="S115" s="141">
        <v>0.41699999999999998</v>
      </c>
      <c r="T115" s="142">
        <f>S115*H115</f>
        <v>2.2351200000000002</v>
      </c>
      <c r="AR115" s="143" t="s">
        <v>199</v>
      </c>
      <c r="AT115" s="143" t="s">
        <v>194</v>
      </c>
      <c r="AU115" s="143" t="s">
        <v>93</v>
      </c>
      <c r="AY115" s="17" t="s">
        <v>192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90</v>
      </c>
      <c r="BK115" s="144">
        <f>ROUND(I115*H115,2)</f>
        <v>0</v>
      </c>
      <c r="BL115" s="17" t="s">
        <v>199</v>
      </c>
      <c r="BM115" s="143" t="s">
        <v>447</v>
      </c>
    </row>
    <row r="116" spans="2:65" s="1" customFormat="1" ht="11.25">
      <c r="B116" s="33"/>
      <c r="D116" s="145" t="s">
        <v>200</v>
      </c>
      <c r="F116" s="146" t="s">
        <v>448</v>
      </c>
      <c r="I116" s="147"/>
      <c r="L116" s="33"/>
      <c r="M116" s="148"/>
      <c r="T116" s="54"/>
      <c r="AT116" s="17" t="s">
        <v>200</v>
      </c>
      <c r="AU116" s="17" t="s">
        <v>93</v>
      </c>
    </row>
    <row r="117" spans="2:65" s="12" customFormat="1" ht="11.25">
      <c r="B117" s="149"/>
      <c r="D117" s="150" t="s">
        <v>202</v>
      </c>
      <c r="E117" s="151" t="s">
        <v>44</v>
      </c>
      <c r="F117" s="152" t="s">
        <v>426</v>
      </c>
      <c r="H117" s="151" t="s">
        <v>44</v>
      </c>
      <c r="I117" s="153"/>
      <c r="L117" s="149"/>
      <c r="M117" s="154"/>
      <c r="T117" s="155"/>
      <c r="AT117" s="151" t="s">
        <v>202</v>
      </c>
      <c r="AU117" s="151" t="s">
        <v>93</v>
      </c>
      <c r="AV117" s="12" t="s">
        <v>90</v>
      </c>
      <c r="AW117" s="12" t="s">
        <v>42</v>
      </c>
      <c r="AX117" s="12" t="s">
        <v>82</v>
      </c>
      <c r="AY117" s="151" t="s">
        <v>192</v>
      </c>
    </row>
    <row r="118" spans="2:65" s="12" customFormat="1" ht="22.5">
      <c r="B118" s="149"/>
      <c r="D118" s="150" t="s">
        <v>202</v>
      </c>
      <c r="E118" s="151" t="s">
        <v>44</v>
      </c>
      <c r="F118" s="152" t="s">
        <v>449</v>
      </c>
      <c r="H118" s="151" t="s">
        <v>44</v>
      </c>
      <c r="I118" s="153"/>
      <c r="L118" s="149"/>
      <c r="M118" s="154"/>
      <c r="T118" s="155"/>
      <c r="AT118" s="151" t="s">
        <v>202</v>
      </c>
      <c r="AU118" s="151" t="s">
        <v>93</v>
      </c>
      <c r="AV118" s="12" t="s">
        <v>90</v>
      </c>
      <c r="AW118" s="12" t="s">
        <v>42</v>
      </c>
      <c r="AX118" s="12" t="s">
        <v>82</v>
      </c>
      <c r="AY118" s="151" t="s">
        <v>192</v>
      </c>
    </row>
    <row r="119" spans="2:65" s="13" customFormat="1" ht="11.25">
      <c r="B119" s="156"/>
      <c r="D119" s="150" t="s">
        <v>202</v>
      </c>
      <c r="E119" s="157" t="s">
        <v>44</v>
      </c>
      <c r="F119" s="158" t="s">
        <v>450</v>
      </c>
      <c r="H119" s="159">
        <v>5.36</v>
      </c>
      <c r="I119" s="160"/>
      <c r="L119" s="156"/>
      <c r="M119" s="161"/>
      <c r="T119" s="162"/>
      <c r="AT119" s="157" t="s">
        <v>202</v>
      </c>
      <c r="AU119" s="157" t="s">
        <v>93</v>
      </c>
      <c r="AV119" s="13" t="s">
        <v>93</v>
      </c>
      <c r="AW119" s="13" t="s">
        <v>42</v>
      </c>
      <c r="AX119" s="13" t="s">
        <v>90</v>
      </c>
      <c r="AY119" s="157" t="s">
        <v>192</v>
      </c>
    </row>
    <row r="120" spans="2:65" s="1" customFormat="1" ht="66.75" customHeight="1">
      <c r="B120" s="33"/>
      <c r="C120" s="132" t="s">
        <v>222</v>
      </c>
      <c r="D120" s="132" t="s">
        <v>194</v>
      </c>
      <c r="E120" s="133" t="s">
        <v>451</v>
      </c>
      <c r="F120" s="134" t="s">
        <v>452</v>
      </c>
      <c r="G120" s="135" t="s">
        <v>225</v>
      </c>
      <c r="H120" s="136">
        <v>22.661999999999999</v>
      </c>
      <c r="I120" s="137"/>
      <c r="J120" s="138">
        <f>ROUND(I120*H120,2)</f>
        <v>0</v>
      </c>
      <c r="K120" s="134" t="s">
        <v>198</v>
      </c>
      <c r="L120" s="33"/>
      <c r="M120" s="139" t="s">
        <v>44</v>
      </c>
      <c r="N120" s="140" t="s">
        <v>53</v>
      </c>
      <c r="P120" s="141">
        <f>O120*H120</f>
        <v>0</v>
      </c>
      <c r="Q120" s="141">
        <v>0</v>
      </c>
      <c r="R120" s="141">
        <f>Q120*H120</f>
        <v>0</v>
      </c>
      <c r="S120" s="141">
        <v>0.32</v>
      </c>
      <c r="T120" s="142">
        <f>S120*H120</f>
        <v>7.2518399999999996</v>
      </c>
      <c r="AR120" s="143" t="s">
        <v>199</v>
      </c>
      <c r="AT120" s="143" t="s">
        <v>194</v>
      </c>
      <c r="AU120" s="143" t="s">
        <v>93</v>
      </c>
      <c r="AY120" s="17" t="s">
        <v>192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90</v>
      </c>
      <c r="BK120" s="144">
        <f>ROUND(I120*H120,2)</f>
        <v>0</v>
      </c>
      <c r="BL120" s="17" t="s">
        <v>199</v>
      </c>
      <c r="BM120" s="143" t="s">
        <v>453</v>
      </c>
    </row>
    <row r="121" spans="2:65" s="1" customFormat="1" ht="11.25">
      <c r="B121" s="33"/>
      <c r="D121" s="145" t="s">
        <v>200</v>
      </c>
      <c r="F121" s="146" t="s">
        <v>454</v>
      </c>
      <c r="I121" s="147"/>
      <c r="L121" s="33"/>
      <c r="M121" s="148"/>
      <c r="T121" s="54"/>
      <c r="AT121" s="17" t="s">
        <v>200</v>
      </c>
      <c r="AU121" s="17" t="s">
        <v>93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426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2" customFormat="1" ht="11.25">
      <c r="B123" s="149"/>
      <c r="D123" s="150" t="s">
        <v>202</v>
      </c>
      <c r="E123" s="151" t="s">
        <v>44</v>
      </c>
      <c r="F123" s="152" t="s">
        <v>455</v>
      </c>
      <c r="H123" s="151" t="s">
        <v>44</v>
      </c>
      <c r="I123" s="153"/>
      <c r="L123" s="149"/>
      <c r="M123" s="154"/>
      <c r="T123" s="155"/>
      <c r="AT123" s="151" t="s">
        <v>202</v>
      </c>
      <c r="AU123" s="151" t="s">
        <v>93</v>
      </c>
      <c r="AV123" s="12" t="s">
        <v>90</v>
      </c>
      <c r="AW123" s="12" t="s">
        <v>42</v>
      </c>
      <c r="AX123" s="12" t="s">
        <v>82</v>
      </c>
      <c r="AY123" s="151" t="s">
        <v>192</v>
      </c>
    </row>
    <row r="124" spans="2:65" s="12" customFormat="1" ht="33.75">
      <c r="B124" s="149"/>
      <c r="D124" s="150" t="s">
        <v>202</v>
      </c>
      <c r="E124" s="151" t="s">
        <v>44</v>
      </c>
      <c r="F124" s="152" t="s">
        <v>456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3" customFormat="1" ht="11.25">
      <c r="B125" s="156"/>
      <c r="D125" s="150" t="s">
        <v>202</v>
      </c>
      <c r="E125" s="157" t="s">
        <v>44</v>
      </c>
      <c r="F125" s="158" t="s">
        <v>457</v>
      </c>
      <c r="H125" s="159">
        <v>22.661999999999999</v>
      </c>
      <c r="I125" s="160"/>
      <c r="L125" s="156"/>
      <c r="M125" s="161"/>
      <c r="T125" s="162"/>
      <c r="AT125" s="157" t="s">
        <v>202</v>
      </c>
      <c r="AU125" s="157" t="s">
        <v>93</v>
      </c>
      <c r="AV125" s="13" t="s">
        <v>93</v>
      </c>
      <c r="AW125" s="13" t="s">
        <v>42</v>
      </c>
      <c r="AX125" s="13" t="s">
        <v>90</v>
      </c>
      <c r="AY125" s="157" t="s">
        <v>192</v>
      </c>
    </row>
    <row r="126" spans="2:65" s="1" customFormat="1" ht="44.25" customHeight="1">
      <c r="B126" s="33"/>
      <c r="C126" s="132" t="s">
        <v>212</v>
      </c>
      <c r="D126" s="132" t="s">
        <v>194</v>
      </c>
      <c r="E126" s="133" t="s">
        <v>458</v>
      </c>
      <c r="F126" s="134" t="s">
        <v>459</v>
      </c>
      <c r="G126" s="135" t="s">
        <v>197</v>
      </c>
      <c r="H126" s="136">
        <v>22.87</v>
      </c>
      <c r="I126" s="137"/>
      <c r="J126" s="138">
        <f>ROUND(I126*H126,2)</f>
        <v>0</v>
      </c>
      <c r="K126" s="134" t="s">
        <v>198</v>
      </c>
      <c r="L126" s="33"/>
      <c r="M126" s="139" t="s">
        <v>44</v>
      </c>
      <c r="N126" s="140" t="s">
        <v>53</v>
      </c>
      <c r="P126" s="141">
        <f>O126*H126</f>
        <v>0</v>
      </c>
      <c r="Q126" s="141">
        <v>0.4</v>
      </c>
      <c r="R126" s="141">
        <f>Q126*H126</f>
        <v>9.1480000000000015</v>
      </c>
      <c r="S126" s="141">
        <v>0</v>
      </c>
      <c r="T126" s="142">
        <f>S126*H126</f>
        <v>0</v>
      </c>
      <c r="AR126" s="143" t="s">
        <v>199</v>
      </c>
      <c r="AT126" s="143" t="s">
        <v>194</v>
      </c>
      <c r="AU126" s="143" t="s">
        <v>93</v>
      </c>
      <c r="AY126" s="17" t="s">
        <v>192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90</v>
      </c>
      <c r="BK126" s="144">
        <f>ROUND(I126*H126,2)</f>
        <v>0</v>
      </c>
      <c r="BL126" s="17" t="s">
        <v>199</v>
      </c>
      <c r="BM126" s="143" t="s">
        <v>460</v>
      </c>
    </row>
    <row r="127" spans="2:65" s="1" customFormat="1" ht="11.25">
      <c r="B127" s="33"/>
      <c r="D127" s="145" t="s">
        <v>200</v>
      </c>
      <c r="F127" s="146" t="s">
        <v>461</v>
      </c>
      <c r="I127" s="147"/>
      <c r="L127" s="33"/>
      <c r="M127" s="148"/>
      <c r="T127" s="54"/>
      <c r="AT127" s="17" t="s">
        <v>200</v>
      </c>
      <c r="AU127" s="17" t="s">
        <v>93</v>
      </c>
    </row>
    <row r="128" spans="2:65" s="12" customFormat="1" ht="11.25">
      <c r="B128" s="149"/>
      <c r="D128" s="150" t="s">
        <v>202</v>
      </c>
      <c r="E128" s="151" t="s">
        <v>44</v>
      </c>
      <c r="F128" s="152" t="s">
        <v>426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2" customFormat="1" ht="22.5">
      <c r="B129" s="149"/>
      <c r="D129" s="150" t="s">
        <v>202</v>
      </c>
      <c r="E129" s="151" t="s">
        <v>44</v>
      </c>
      <c r="F129" s="152" t="s">
        <v>462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463</v>
      </c>
      <c r="H130" s="159">
        <v>6.3719999999999999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82</v>
      </c>
      <c r="AY130" s="157" t="s">
        <v>192</v>
      </c>
    </row>
    <row r="131" spans="2:65" s="12" customFormat="1" ht="22.5">
      <c r="B131" s="149"/>
      <c r="D131" s="150" t="s">
        <v>202</v>
      </c>
      <c r="E131" s="151" t="s">
        <v>44</v>
      </c>
      <c r="F131" s="152" t="s">
        <v>464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93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3" customFormat="1" ht="11.25">
      <c r="B132" s="156"/>
      <c r="D132" s="150" t="s">
        <v>202</v>
      </c>
      <c r="E132" s="157" t="s">
        <v>44</v>
      </c>
      <c r="F132" s="158" t="s">
        <v>465</v>
      </c>
      <c r="H132" s="159">
        <v>11.407999999999999</v>
      </c>
      <c r="I132" s="160"/>
      <c r="L132" s="156"/>
      <c r="M132" s="161"/>
      <c r="T132" s="162"/>
      <c r="AT132" s="157" t="s">
        <v>202</v>
      </c>
      <c r="AU132" s="157" t="s">
        <v>93</v>
      </c>
      <c r="AV132" s="13" t="s">
        <v>93</v>
      </c>
      <c r="AW132" s="13" t="s">
        <v>42</v>
      </c>
      <c r="AX132" s="13" t="s">
        <v>82</v>
      </c>
      <c r="AY132" s="157" t="s">
        <v>192</v>
      </c>
    </row>
    <row r="133" spans="2:65" s="12" customFormat="1" ht="22.5">
      <c r="B133" s="149"/>
      <c r="D133" s="150" t="s">
        <v>202</v>
      </c>
      <c r="E133" s="151" t="s">
        <v>44</v>
      </c>
      <c r="F133" s="152" t="s">
        <v>466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3" customFormat="1" ht="11.25">
      <c r="B134" s="156"/>
      <c r="D134" s="150" t="s">
        <v>202</v>
      </c>
      <c r="E134" s="157" t="s">
        <v>44</v>
      </c>
      <c r="F134" s="158" t="s">
        <v>467</v>
      </c>
      <c r="H134" s="159">
        <v>0.83599999999999997</v>
      </c>
      <c r="I134" s="160"/>
      <c r="L134" s="156"/>
      <c r="M134" s="161"/>
      <c r="T134" s="162"/>
      <c r="AT134" s="157" t="s">
        <v>202</v>
      </c>
      <c r="AU134" s="157" t="s">
        <v>93</v>
      </c>
      <c r="AV134" s="13" t="s">
        <v>93</v>
      </c>
      <c r="AW134" s="13" t="s">
        <v>42</v>
      </c>
      <c r="AX134" s="13" t="s">
        <v>82</v>
      </c>
      <c r="AY134" s="157" t="s">
        <v>192</v>
      </c>
    </row>
    <row r="135" spans="2:65" s="12" customFormat="1" ht="22.5">
      <c r="B135" s="149"/>
      <c r="D135" s="150" t="s">
        <v>202</v>
      </c>
      <c r="E135" s="151" t="s">
        <v>44</v>
      </c>
      <c r="F135" s="152" t="s">
        <v>468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469</v>
      </c>
      <c r="H136" s="159">
        <v>0.495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82</v>
      </c>
      <c r="AY136" s="157" t="s">
        <v>192</v>
      </c>
    </row>
    <row r="137" spans="2:65" s="12" customFormat="1" ht="22.5">
      <c r="B137" s="149"/>
      <c r="D137" s="150" t="s">
        <v>202</v>
      </c>
      <c r="E137" s="151" t="s">
        <v>44</v>
      </c>
      <c r="F137" s="152" t="s">
        <v>470</v>
      </c>
      <c r="H137" s="151" t="s">
        <v>44</v>
      </c>
      <c r="I137" s="153"/>
      <c r="L137" s="149"/>
      <c r="M137" s="154"/>
      <c r="T137" s="155"/>
      <c r="AT137" s="151" t="s">
        <v>202</v>
      </c>
      <c r="AU137" s="151" t="s">
        <v>93</v>
      </c>
      <c r="AV137" s="12" t="s">
        <v>90</v>
      </c>
      <c r="AW137" s="12" t="s">
        <v>42</v>
      </c>
      <c r="AX137" s="12" t="s">
        <v>82</v>
      </c>
      <c r="AY137" s="151" t="s">
        <v>192</v>
      </c>
    </row>
    <row r="138" spans="2:65" s="13" customFormat="1" ht="11.25">
      <c r="B138" s="156"/>
      <c r="D138" s="150" t="s">
        <v>202</v>
      </c>
      <c r="E138" s="157" t="s">
        <v>44</v>
      </c>
      <c r="F138" s="158" t="s">
        <v>471</v>
      </c>
      <c r="H138" s="159">
        <v>0.95699999999999996</v>
      </c>
      <c r="I138" s="160"/>
      <c r="L138" s="156"/>
      <c r="M138" s="161"/>
      <c r="T138" s="162"/>
      <c r="AT138" s="157" t="s">
        <v>202</v>
      </c>
      <c r="AU138" s="157" t="s">
        <v>93</v>
      </c>
      <c r="AV138" s="13" t="s">
        <v>93</v>
      </c>
      <c r="AW138" s="13" t="s">
        <v>42</v>
      </c>
      <c r="AX138" s="13" t="s">
        <v>82</v>
      </c>
      <c r="AY138" s="157" t="s">
        <v>192</v>
      </c>
    </row>
    <row r="139" spans="2:65" s="12" customFormat="1" ht="22.5">
      <c r="B139" s="149"/>
      <c r="D139" s="150" t="s">
        <v>202</v>
      </c>
      <c r="E139" s="151" t="s">
        <v>44</v>
      </c>
      <c r="F139" s="152" t="s">
        <v>472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3" customFormat="1" ht="11.25">
      <c r="B140" s="156"/>
      <c r="D140" s="150" t="s">
        <v>202</v>
      </c>
      <c r="E140" s="157" t="s">
        <v>44</v>
      </c>
      <c r="F140" s="158" t="s">
        <v>473</v>
      </c>
      <c r="H140" s="159">
        <v>0.53600000000000003</v>
      </c>
      <c r="I140" s="160"/>
      <c r="L140" s="156"/>
      <c r="M140" s="161"/>
      <c r="T140" s="162"/>
      <c r="AT140" s="157" t="s">
        <v>202</v>
      </c>
      <c r="AU140" s="157" t="s">
        <v>93</v>
      </c>
      <c r="AV140" s="13" t="s">
        <v>93</v>
      </c>
      <c r="AW140" s="13" t="s">
        <v>42</v>
      </c>
      <c r="AX140" s="13" t="s">
        <v>82</v>
      </c>
      <c r="AY140" s="157" t="s">
        <v>192</v>
      </c>
    </row>
    <row r="141" spans="2:65" s="12" customFormat="1" ht="22.5">
      <c r="B141" s="149"/>
      <c r="D141" s="150" t="s">
        <v>202</v>
      </c>
      <c r="E141" s="151" t="s">
        <v>44</v>
      </c>
      <c r="F141" s="152" t="s">
        <v>474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475</v>
      </c>
      <c r="H142" s="159">
        <v>2.266</v>
      </c>
      <c r="I142" s="160"/>
      <c r="L142" s="156"/>
      <c r="M142" s="161"/>
      <c r="T142" s="162"/>
      <c r="AT142" s="157" t="s">
        <v>202</v>
      </c>
      <c r="AU142" s="157" t="s">
        <v>93</v>
      </c>
      <c r="AV142" s="13" t="s">
        <v>93</v>
      </c>
      <c r="AW142" s="13" t="s">
        <v>42</v>
      </c>
      <c r="AX142" s="13" t="s">
        <v>82</v>
      </c>
      <c r="AY142" s="157" t="s">
        <v>192</v>
      </c>
    </row>
    <row r="143" spans="2:65" s="14" customFormat="1" ht="11.25">
      <c r="B143" s="163"/>
      <c r="D143" s="150" t="s">
        <v>202</v>
      </c>
      <c r="E143" s="164" t="s">
        <v>44</v>
      </c>
      <c r="F143" s="165" t="s">
        <v>205</v>
      </c>
      <c r="H143" s="166">
        <v>22.870000000000005</v>
      </c>
      <c r="I143" s="167"/>
      <c r="L143" s="163"/>
      <c r="M143" s="168"/>
      <c r="T143" s="169"/>
      <c r="AT143" s="164" t="s">
        <v>202</v>
      </c>
      <c r="AU143" s="164" t="s">
        <v>93</v>
      </c>
      <c r="AV143" s="14" t="s">
        <v>199</v>
      </c>
      <c r="AW143" s="14" t="s">
        <v>42</v>
      </c>
      <c r="AX143" s="14" t="s">
        <v>90</v>
      </c>
      <c r="AY143" s="164" t="s">
        <v>192</v>
      </c>
    </row>
    <row r="144" spans="2:65" s="1" customFormat="1" ht="24.2" customHeight="1">
      <c r="B144" s="33"/>
      <c r="C144" s="132" t="s">
        <v>238</v>
      </c>
      <c r="D144" s="132" t="s">
        <v>194</v>
      </c>
      <c r="E144" s="133" t="s">
        <v>476</v>
      </c>
      <c r="F144" s="134" t="s">
        <v>477</v>
      </c>
      <c r="G144" s="135" t="s">
        <v>225</v>
      </c>
      <c r="H144" s="136">
        <v>49.372999999999998</v>
      </c>
      <c r="I144" s="137"/>
      <c r="J144" s="138">
        <f>ROUND(I144*H144,2)</f>
        <v>0</v>
      </c>
      <c r="K144" s="134" t="s">
        <v>198</v>
      </c>
      <c r="L144" s="33"/>
      <c r="M144" s="139" t="s">
        <v>44</v>
      </c>
      <c r="N144" s="140" t="s">
        <v>53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199</v>
      </c>
      <c r="AT144" s="143" t="s">
        <v>194</v>
      </c>
      <c r="AU144" s="143" t="s">
        <v>93</v>
      </c>
      <c r="AY144" s="17" t="s">
        <v>192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90</v>
      </c>
      <c r="BK144" s="144">
        <f>ROUND(I144*H144,2)</f>
        <v>0</v>
      </c>
      <c r="BL144" s="17" t="s">
        <v>199</v>
      </c>
      <c r="BM144" s="143" t="s">
        <v>478</v>
      </c>
    </row>
    <row r="145" spans="2:65" s="1" customFormat="1" ht="11.25">
      <c r="B145" s="33"/>
      <c r="D145" s="145" t="s">
        <v>200</v>
      </c>
      <c r="F145" s="146" t="s">
        <v>479</v>
      </c>
      <c r="I145" s="147"/>
      <c r="L145" s="33"/>
      <c r="M145" s="148"/>
      <c r="T145" s="54"/>
      <c r="AT145" s="17" t="s">
        <v>200</v>
      </c>
      <c r="AU145" s="17" t="s">
        <v>93</v>
      </c>
    </row>
    <row r="146" spans="2:65" s="12" customFormat="1" ht="11.25">
      <c r="B146" s="149"/>
      <c r="D146" s="150" t="s">
        <v>202</v>
      </c>
      <c r="E146" s="151" t="s">
        <v>44</v>
      </c>
      <c r="F146" s="152" t="s">
        <v>426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65" s="12" customFormat="1" ht="22.5">
      <c r="B147" s="149"/>
      <c r="D147" s="150" t="s">
        <v>202</v>
      </c>
      <c r="E147" s="151" t="s">
        <v>44</v>
      </c>
      <c r="F147" s="152" t="s">
        <v>480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3" customFormat="1" ht="11.25">
      <c r="B148" s="156"/>
      <c r="D148" s="150" t="s">
        <v>202</v>
      </c>
      <c r="E148" s="157" t="s">
        <v>44</v>
      </c>
      <c r="F148" s="158" t="s">
        <v>481</v>
      </c>
      <c r="H148" s="159">
        <v>49.372999999999998</v>
      </c>
      <c r="I148" s="160"/>
      <c r="L148" s="156"/>
      <c r="M148" s="161"/>
      <c r="T148" s="162"/>
      <c r="AT148" s="157" t="s">
        <v>202</v>
      </c>
      <c r="AU148" s="157" t="s">
        <v>93</v>
      </c>
      <c r="AV148" s="13" t="s">
        <v>93</v>
      </c>
      <c r="AW148" s="13" t="s">
        <v>42</v>
      </c>
      <c r="AX148" s="13" t="s">
        <v>90</v>
      </c>
      <c r="AY148" s="157" t="s">
        <v>192</v>
      </c>
    </row>
    <row r="149" spans="2:65" s="1" customFormat="1" ht="55.5" customHeight="1">
      <c r="B149" s="33"/>
      <c r="C149" s="132" t="s">
        <v>219</v>
      </c>
      <c r="D149" s="132" t="s">
        <v>194</v>
      </c>
      <c r="E149" s="133" t="s">
        <v>482</v>
      </c>
      <c r="F149" s="134" t="s">
        <v>483</v>
      </c>
      <c r="G149" s="135" t="s">
        <v>225</v>
      </c>
      <c r="H149" s="136">
        <v>49.372999999999998</v>
      </c>
      <c r="I149" s="137"/>
      <c r="J149" s="138">
        <f>ROUND(I149*H149,2)</f>
        <v>0</v>
      </c>
      <c r="K149" s="134" t="s">
        <v>198</v>
      </c>
      <c r="L149" s="33"/>
      <c r="M149" s="139" t="s">
        <v>44</v>
      </c>
      <c r="N149" s="140" t="s">
        <v>53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199</v>
      </c>
      <c r="AT149" s="143" t="s">
        <v>194</v>
      </c>
      <c r="AU149" s="143" t="s">
        <v>93</v>
      </c>
      <c r="AY149" s="17" t="s">
        <v>192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90</v>
      </c>
      <c r="BK149" s="144">
        <f>ROUND(I149*H149,2)</f>
        <v>0</v>
      </c>
      <c r="BL149" s="17" t="s">
        <v>199</v>
      </c>
      <c r="BM149" s="143" t="s">
        <v>484</v>
      </c>
    </row>
    <row r="150" spans="2:65" s="1" customFormat="1" ht="11.25">
      <c r="B150" s="33"/>
      <c r="D150" s="145" t="s">
        <v>200</v>
      </c>
      <c r="F150" s="146" t="s">
        <v>485</v>
      </c>
      <c r="I150" s="147"/>
      <c r="L150" s="33"/>
      <c r="M150" s="148"/>
      <c r="T150" s="54"/>
      <c r="AT150" s="17" t="s">
        <v>200</v>
      </c>
      <c r="AU150" s="17" t="s">
        <v>93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426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22.5">
      <c r="B152" s="149"/>
      <c r="D152" s="150" t="s">
        <v>202</v>
      </c>
      <c r="E152" s="151" t="s">
        <v>44</v>
      </c>
      <c r="F152" s="152" t="s">
        <v>486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3" customFormat="1" ht="11.25">
      <c r="B153" s="156"/>
      <c r="D153" s="150" t="s">
        <v>202</v>
      </c>
      <c r="E153" s="157" t="s">
        <v>44</v>
      </c>
      <c r="F153" s="158" t="s">
        <v>481</v>
      </c>
      <c r="H153" s="159">
        <v>49.372999999999998</v>
      </c>
      <c r="I153" s="160"/>
      <c r="L153" s="156"/>
      <c r="M153" s="161"/>
      <c r="T153" s="162"/>
      <c r="AT153" s="157" t="s">
        <v>202</v>
      </c>
      <c r="AU153" s="157" t="s">
        <v>93</v>
      </c>
      <c r="AV153" s="13" t="s">
        <v>93</v>
      </c>
      <c r="AW153" s="13" t="s">
        <v>42</v>
      </c>
      <c r="AX153" s="13" t="s">
        <v>90</v>
      </c>
      <c r="AY153" s="157" t="s">
        <v>192</v>
      </c>
    </row>
    <row r="154" spans="2:65" s="1" customFormat="1" ht="37.9" customHeight="1">
      <c r="B154" s="33"/>
      <c r="C154" s="132" t="s">
        <v>250</v>
      </c>
      <c r="D154" s="132" t="s">
        <v>194</v>
      </c>
      <c r="E154" s="133" t="s">
        <v>487</v>
      </c>
      <c r="F154" s="134" t="s">
        <v>488</v>
      </c>
      <c r="G154" s="135" t="s">
        <v>225</v>
      </c>
      <c r="H154" s="136">
        <v>49.372999999999998</v>
      </c>
      <c r="I154" s="137"/>
      <c r="J154" s="138">
        <f>ROUND(I154*H154,2)</f>
        <v>0</v>
      </c>
      <c r="K154" s="134" t="s">
        <v>198</v>
      </c>
      <c r="L154" s="33"/>
      <c r="M154" s="139" t="s">
        <v>44</v>
      </c>
      <c r="N154" s="140" t="s">
        <v>53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199</v>
      </c>
      <c r="AT154" s="143" t="s">
        <v>194</v>
      </c>
      <c r="AU154" s="143" t="s">
        <v>93</v>
      </c>
      <c r="AY154" s="17" t="s">
        <v>192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90</v>
      </c>
      <c r="BK154" s="144">
        <f>ROUND(I154*H154,2)</f>
        <v>0</v>
      </c>
      <c r="BL154" s="17" t="s">
        <v>199</v>
      </c>
      <c r="BM154" s="143" t="s">
        <v>489</v>
      </c>
    </row>
    <row r="155" spans="2:65" s="1" customFormat="1" ht="11.25">
      <c r="B155" s="33"/>
      <c r="D155" s="145" t="s">
        <v>200</v>
      </c>
      <c r="F155" s="146" t="s">
        <v>490</v>
      </c>
      <c r="I155" s="147"/>
      <c r="L155" s="33"/>
      <c r="M155" s="148"/>
      <c r="T155" s="54"/>
      <c r="AT155" s="17" t="s">
        <v>200</v>
      </c>
      <c r="AU155" s="17" t="s">
        <v>93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426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22.5">
      <c r="B157" s="149"/>
      <c r="D157" s="150" t="s">
        <v>202</v>
      </c>
      <c r="E157" s="151" t="s">
        <v>44</v>
      </c>
      <c r="F157" s="152" t="s">
        <v>486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3" customFormat="1" ht="11.25">
      <c r="B158" s="156"/>
      <c r="D158" s="150" t="s">
        <v>202</v>
      </c>
      <c r="E158" s="157" t="s">
        <v>44</v>
      </c>
      <c r="F158" s="158" t="s">
        <v>481</v>
      </c>
      <c r="H158" s="159">
        <v>49.372999999999998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90</v>
      </c>
      <c r="AY158" s="157" t="s">
        <v>192</v>
      </c>
    </row>
    <row r="159" spans="2:65" s="1" customFormat="1" ht="37.9" customHeight="1">
      <c r="B159" s="33"/>
      <c r="C159" s="132" t="s">
        <v>226</v>
      </c>
      <c r="D159" s="132" t="s">
        <v>194</v>
      </c>
      <c r="E159" s="133" t="s">
        <v>491</v>
      </c>
      <c r="F159" s="134" t="s">
        <v>492</v>
      </c>
      <c r="G159" s="135" t="s">
        <v>225</v>
      </c>
      <c r="H159" s="136">
        <v>49.372999999999998</v>
      </c>
      <c r="I159" s="137"/>
      <c r="J159" s="138">
        <f>ROUND(I159*H159,2)</f>
        <v>0</v>
      </c>
      <c r="K159" s="134" t="s">
        <v>198</v>
      </c>
      <c r="L159" s="33"/>
      <c r="M159" s="139" t="s">
        <v>44</v>
      </c>
      <c r="N159" s="140" t="s">
        <v>53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199</v>
      </c>
      <c r="AT159" s="143" t="s">
        <v>194</v>
      </c>
      <c r="AU159" s="143" t="s">
        <v>93</v>
      </c>
      <c r="AY159" s="17" t="s">
        <v>192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90</v>
      </c>
      <c r="BK159" s="144">
        <f>ROUND(I159*H159,2)</f>
        <v>0</v>
      </c>
      <c r="BL159" s="17" t="s">
        <v>199</v>
      </c>
      <c r="BM159" s="143" t="s">
        <v>493</v>
      </c>
    </row>
    <row r="160" spans="2:65" s="1" customFormat="1" ht="11.25">
      <c r="B160" s="33"/>
      <c r="D160" s="145" t="s">
        <v>200</v>
      </c>
      <c r="F160" s="146" t="s">
        <v>494</v>
      </c>
      <c r="I160" s="147"/>
      <c r="L160" s="33"/>
      <c r="M160" s="148"/>
      <c r="T160" s="54"/>
      <c r="AT160" s="17" t="s">
        <v>200</v>
      </c>
      <c r="AU160" s="17" t="s">
        <v>93</v>
      </c>
    </row>
    <row r="161" spans="2:65" s="12" customFormat="1" ht="11.25">
      <c r="B161" s="149"/>
      <c r="D161" s="150" t="s">
        <v>202</v>
      </c>
      <c r="E161" s="151" t="s">
        <v>44</v>
      </c>
      <c r="F161" s="152" t="s">
        <v>426</v>
      </c>
      <c r="H161" s="151" t="s">
        <v>44</v>
      </c>
      <c r="I161" s="153"/>
      <c r="L161" s="149"/>
      <c r="M161" s="154"/>
      <c r="T161" s="155"/>
      <c r="AT161" s="151" t="s">
        <v>202</v>
      </c>
      <c r="AU161" s="151" t="s">
        <v>93</v>
      </c>
      <c r="AV161" s="12" t="s">
        <v>90</v>
      </c>
      <c r="AW161" s="12" t="s">
        <v>42</v>
      </c>
      <c r="AX161" s="12" t="s">
        <v>82</v>
      </c>
      <c r="AY161" s="151" t="s">
        <v>192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495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481</v>
      </c>
      <c r="H163" s="159">
        <v>49.372999999999998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90</v>
      </c>
      <c r="AY163" s="157" t="s">
        <v>192</v>
      </c>
    </row>
    <row r="164" spans="2:65" s="1" customFormat="1" ht="16.5" customHeight="1">
      <c r="B164" s="33"/>
      <c r="C164" s="170" t="s">
        <v>263</v>
      </c>
      <c r="D164" s="170" t="s">
        <v>245</v>
      </c>
      <c r="E164" s="171" t="s">
        <v>496</v>
      </c>
      <c r="F164" s="172" t="s">
        <v>497</v>
      </c>
      <c r="G164" s="173" t="s">
        <v>498</v>
      </c>
      <c r="H164" s="174">
        <v>0.98699999999999999</v>
      </c>
      <c r="I164" s="175"/>
      <c r="J164" s="176">
        <f>ROUND(I164*H164,2)</f>
        <v>0</v>
      </c>
      <c r="K164" s="172" t="s">
        <v>198</v>
      </c>
      <c r="L164" s="177"/>
      <c r="M164" s="178" t="s">
        <v>44</v>
      </c>
      <c r="N164" s="179" t="s">
        <v>53</v>
      </c>
      <c r="P164" s="141">
        <f>O164*H164</f>
        <v>0</v>
      </c>
      <c r="Q164" s="141">
        <v>1E-3</v>
      </c>
      <c r="R164" s="141">
        <f>Q164*H164</f>
        <v>9.8700000000000003E-4</v>
      </c>
      <c r="S164" s="141">
        <v>0</v>
      </c>
      <c r="T164" s="142">
        <f>S164*H164</f>
        <v>0</v>
      </c>
      <c r="AR164" s="143" t="s">
        <v>219</v>
      </c>
      <c r="AT164" s="143" t="s">
        <v>245</v>
      </c>
      <c r="AU164" s="143" t="s">
        <v>93</v>
      </c>
      <c r="AY164" s="17" t="s">
        <v>192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90</v>
      </c>
      <c r="BK164" s="144">
        <f>ROUND(I164*H164,2)</f>
        <v>0</v>
      </c>
      <c r="BL164" s="17" t="s">
        <v>199</v>
      </c>
      <c r="BM164" s="143" t="s">
        <v>499</v>
      </c>
    </row>
    <row r="165" spans="2:65" s="12" customFormat="1" ht="11.25">
      <c r="B165" s="149"/>
      <c r="D165" s="150" t="s">
        <v>202</v>
      </c>
      <c r="E165" s="151" t="s">
        <v>44</v>
      </c>
      <c r="F165" s="152" t="s">
        <v>426</v>
      </c>
      <c r="H165" s="151" t="s">
        <v>44</v>
      </c>
      <c r="I165" s="153"/>
      <c r="L165" s="149"/>
      <c r="M165" s="154"/>
      <c r="T165" s="155"/>
      <c r="AT165" s="151" t="s">
        <v>202</v>
      </c>
      <c r="AU165" s="151" t="s">
        <v>93</v>
      </c>
      <c r="AV165" s="12" t="s">
        <v>90</v>
      </c>
      <c r="AW165" s="12" t="s">
        <v>42</v>
      </c>
      <c r="AX165" s="12" t="s">
        <v>82</v>
      </c>
      <c r="AY165" s="151" t="s">
        <v>192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495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2" customFormat="1" ht="11.25">
      <c r="B167" s="149"/>
      <c r="D167" s="150" t="s">
        <v>202</v>
      </c>
      <c r="E167" s="151" t="s">
        <v>44</v>
      </c>
      <c r="F167" s="152" t="s">
        <v>500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3" customFormat="1" ht="11.25">
      <c r="B168" s="156"/>
      <c r="D168" s="150" t="s">
        <v>202</v>
      </c>
      <c r="E168" s="157" t="s">
        <v>44</v>
      </c>
      <c r="F168" s="158" t="s">
        <v>501</v>
      </c>
      <c r="H168" s="159">
        <v>0.98699999999999999</v>
      </c>
      <c r="I168" s="160"/>
      <c r="L168" s="156"/>
      <c r="M168" s="161"/>
      <c r="T168" s="162"/>
      <c r="AT168" s="157" t="s">
        <v>202</v>
      </c>
      <c r="AU168" s="157" t="s">
        <v>93</v>
      </c>
      <c r="AV168" s="13" t="s">
        <v>93</v>
      </c>
      <c r="AW168" s="13" t="s">
        <v>42</v>
      </c>
      <c r="AX168" s="13" t="s">
        <v>90</v>
      </c>
      <c r="AY168" s="157" t="s">
        <v>192</v>
      </c>
    </row>
    <row r="169" spans="2:65" s="1" customFormat="1" ht="33" customHeight="1">
      <c r="B169" s="33"/>
      <c r="C169" s="132" t="s">
        <v>8</v>
      </c>
      <c r="D169" s="132" t="s">
        <v>194</v>
      </c>
      <c r="E169" s="133" t="s">
        <v>502</v>
      </c>
      <c r="F169" s="134" t="s">
        <v>503</v>
      </c>
      <c r="G169" s="135" t="s">
        <v>225</v>
      </c>
      <c r="H169" s="136">
        <v>49.372999999999998</v>
      </c>
      <c r="I169" s="137"/>
      <c r="J169" s="138">
        <f>ROUND(I169*H169,2)</f>
        <v>0</v>
      </c>
      <c r="K169" s="134" t="s">
        <v>198</v>
      </c>
      <c r="L169" s="33"/>
      <c r="M169" s="139" t="s">
        <v>44</v>
      </c>
      <c r="N169" s="140" t="s">
        <v>53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199</v>
      </c>
      <c r="AT169" s="143" t="s">
        <v>194</v>
      </c>
      <c r="AU169" s="143" t="s">
        <v>93</v>
      </c>
      <c r="AY169" s="17" t="s">
        <v>192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90</v>
      </c>
      <c r="BK169" s="144">
        <f>ROUND(I169*H169,2)</f>
        <v>0</v>
      </c>
      <c r="BL169" s="17" t="s">
        <v>199</v>
      </c>
      <c r="BM169" s="143" t="s">
        <v>504</v>
      </c>
    </row>
    <row r="170" spans="2:65" s="1" customFormat="1" ht="11.25">
      <c r="B170" s="33"/>
      <c r="D170" s="145" t="s">
        <v>200</v>
      </c>
      <c r="F170" s="146" t="s">
        <v>505</v>
      </c>
      <c r="I170" s="147"/>
      <c r="L170" s="33"/>
      <c r="M170" s="148"/>
      <c r="T170" s="54"/>
      <c r="AT170" s="17" t="s">
        <v>200</v>
      </c>
      <c r="AU170" s="17" t="s">
        <v>93</v>
      </c>
    </row>
    <row r="171" spans="2:65" s="12" customFormat="1" ht="11.25">
      <c r="B171" s="149"/>
      <c r="D171" s="150" t="s">
        <v>202</v>
      </c>
      <c r="E171" s="151" t="s">
        <v>44</v>
      </c>
      <c r="F171" s="152" t="s">
        <v>426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2" customFormat="1" ht="22.5">
      <c r="B172" s="149"/>
      <c r="D172" s="150" t="s">
        <v>202</v>
      </c>
      <c r="E172" s="151" t="s">
        <v>44</v>
      </c>
      <c r="F172" s="152" t="s">
        <v>486</v>
      </c>
      <c r="H172" s="151" t="s">
        <v>44</v>
      </c>
      <c r="I172" s="153"/>
      <c r="L172" s="149"/>
      <c r="M172" s="154"/>
      <c r="T172" s="155"/>
      <c r="AT172" s="151" t="s">
        <v>202</v>
      </c>
      <c r="AU172" s="151" t="s">
        <v>93</v>
      </c>
      <c r="AV172" s="12" t="s">
        <v>90</v>
      </c>
      <c r="AW172" s="12" t="s">
        <v>42</v>
      </c>
      <c r="AX172" s="12" t="s">
        <v>82</v>
      </c>
      <c r="AY172" s="151" t="s">
        <v>192</v>
      </c>
    </row>
    <row r="173" spans="2:65" s="13" customFormat="1" ht="11.25">
      <c r="B173" s="156"/>
      <c r="D173" s="150" t="s">
        <v>202</v>
      </c>
      <c r="E173" s="157" t="s">
        <v>44</v>
      </c>
      <c r="F173" s="158" t="s">
        <v>481</v>
      </c>
      <c r="H173" s="159">
        <v>49.372999999999998</v>
      </c>
      <c r="I173" s="160"/>
      <c r="L173" s="156"/>
      <c r="M173" s="161"/>
      <c r="T173" s="162"/>
      <c r="AT173" s="157" t="s">
        <v>202</v>
      </c>
      <c r="AU173" s="157" t="s">
        <v>93</v>
      </c>
      <c r="AV173" s="13" t="s">
        <v>93</v>
      </c>
      <c r="AW173" s="13" t="s">
        <v>42</v>
      </c>
      <c r="AX173" s="13" t="s">
        <v>90</v>
      </c>
      <c r="AY173" s="157" t="s">
        <v>192</v>
      </c>
    </row>
    <row r="174" spans="2:65" s="1" customFormat="1" ht="24.2" customHeight="1">
      <c r="B174" s="33"/>
      <c r="C174" s="132" t="s">
        <v>273</v>
      </c>
      <c r="D174" s="132" t="s">
        <v>194</v>
      </c>
      <c r="E174" s="133" t="s">
        <v>506</v>
      </c>
      <c r="F174" s="134" t="s">
        <v>507</v>
      </c>
      <c r="G174" s="135" t="s">
        <v>225</v>
      </c>
      <c r="H174" s="136">
        <v>49.372999999999998</v>
      </c>
      <c r="I174" s="137"/>
      <c r="J174" s="138">
        <f>ROUND(I174*H174,2)</f>
        <v>0</v>
      </c>
      <c r="K174" s="134" t="s">
        <v>198</v>
      </c>
      <c r="L174" s="33"/>
      <c r="M174" s="139" t="s">
        <v>44</v>
      </c>
      <c r="N174" s="140" t="s">
        <v>53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199</v>
      </c>
      <c r="AT174" s="143" t="s">
        <v>194</v>
      </c>
      <c r="AU174" s="143" t="s">
        <v>93</v>
      </c>
      <c r="AY174" s="17" t="s">
        <v>192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90</v>
      </c>
      <c r="BK174" s="144">
        <f>ROUND(I174*H174,2)</f>
        <v>0</v>
      </c>
      <c r="BL174" s="17" t="s">
        <v>199</v>
      </c>
      <c r="BM174" s="143" t="s">
        <v>508</v>
      </c>
    </row>
    <row r="175" spans="2:65" s="1" customFormat="1" ht="11.25">
      <c r="B175" s="33"/>
      <c r="D175" s="145" t="s">
        <v>200</v>
      </c>
      <c r="F175" s="146" t="s">
        <v>509</v>
      </c>
      <c r="I175" s="147"/>
      <c r="L175" s="33"/>
      <c r="M175" s="148"/>
      <c r="T175" s="54"/>
      <c r="AT175" s="17" t="s">
        <v>200</v>
      </c>
      <c r="AU175" s="17" t="s">
        <v>93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426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2" customFormat="1" ht="22.5">
      <c r="B177" s="149"/>
      <c r="D177" s="150" t="s">
        <v>202</v>
      </c>
      <c r="E177" s="151" t="s">
        <v>44</v>
      </c>
      <c r="F177" s="152" t="s">
        <v>486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3" customFormat="1" ht="11.25">
      <c r="B178" s="156"/>
      <c r="D178" s="150" t="s">
        <v>202</v>
      </c>
      <c r="E178" s="157" t="s">
        <v>44</v>
      </c>
      <c r="F178" s="158" t="s">
        <v>481</v>
      </c>
      <c r="H178" s="159">
        <v>49.372999999999998</v>
      </c>
      <c r="I178" s="160"/>
      <c r="L178" s="156"/>
      <c r="M178" s="161"/>
      <c r="T178" s="162"/>
      <c r="AT178" s="157" t="s">
        <v>202</v>
      </c>
      <c r="AU178" s="157" t="s">
        <v>93</v>
      </c>
      <c r="AV178" s="13" t="s">
        <v>93</v>
      </c>
      <c r="AW178" s="13" t="s">
        <v>42</v>
      </c>
      <c r="AX178" s="13" t="s">
        <v>90</v>
      </c>
      <c r="AY178" s="157" t="s">
        <v>192</v>
      </c>
    </row>
    <row r="179" spans="2:65" s="1" customFormat="1" ht="21.75" customHeight="1">
      <c r="B179" s="33"/>
      <c r="C179" s="132" t="s">
        <v>241</v>
      </c>
      <c r="D179" s="132" t="s">
        <v>194</v>
      </c>
      <c r="E179" s="133" t="s">
        <v>510</v>
      </c>
      <c r="F179" s="134" t="s">
        <v>511</v>
      </c>
      <c r="G179" s="135" t="s">
        <v>225</v>
      </c>
      <c r="H179" s="136">
        <v>49.372999999999998</v>
      </c>
      <c r="I179" s="137"/>
      <c r="J179" s="138">
        <f>ROUND(I179*H179,2)</f>
        <v>0</v>
      </c>
      <c r="K179" s="134" t="s">
        <v>198</v>
      </c>
      <c r="L179" s="33"/>
      <c r="M179" s="139" t="s">
        <v>44</v>
      </c>
      <c r="N179" s="140" t="s">
        <v>53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199</v>
      </c>
      <c r="AT179" s="143" t="s">
        <v>194</v>
      </c>
      <c r="AU179" s="143" t="s">
        <v>93</v>
      </c>
      <c r="AY179" s="17" t="s">
        <v>192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90</v>
      </c>
      <c r="BK179" s="144">
        <f>ROUND(I179*H179,2)</f>
        <v>0</v>
      </c>
      <c r="BL179" s="17" t="s">
        <v>199</v>
      </c>
      <c r="BM179" s="143" t="s">
        <v>512</v>
      </c>
    </row>
    <row r="180" spans="2:65" s="1" customFormat="1" ht="11.25">
      <c r="B180" s="33"/>
      <c r="D180" s="145" t="s">
        <v>200</v>
      </c>
      <c r="F180" s="146" t="s">
        <v>513</v>
      </c>
      <c r="I180" s="147"/>
      <c r="L180" s="33"/>
      <c r="M180" s="148"/>
      <c r="T180" s="54"/>
      <c r="AT180" s="17" t="s">
        <v>200</v>
      </c>
      <c r="AU180" s="17" t="s">
        <v>93</v>
      </c>
    </row>
    <row r="181" spans="2:65" s="12" customFormat="1" ht="11.25">
      <c r="B181" s="149"/>
      <c r="D181" s="150" t="s">
        <v>202</v>
      </c>
      <c r="E181" s="151" t="s">
        <v>44</v>
      </c>
      <c r="F181" s="152" t="s">
        <v>426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2" customFormat="1" ht="22.5">
      <c r="B182" s="149"/>
      <c r="D182" s="150" t="s">
        <v>202</v>
      </c>
      <c r="E182" s="151" t="s">
        <v>44</v>
      </c>
      <c r="F182" s="152" t="s">
        <v>486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481</v>
      </c>
      <c r="H183" s="159">
        <v>49.372999999999998</v>
      </c>
      <c r="I183" s="160"/>
      <c r="L183" s="156"/>
      <c r="M183" s="161"/>
      <c r="T183" s="162"/>
      <c r="AT183" s="157" t="s">
        <v>202</v>
      </c>
      <c r="AU183" s="157" t="s">
        <v>93</v>
      </c>
      <c r="AV183" s="13" t="s">
        <v>93</v>
      </c>
      <c r="AW183" s="13" t="s">
        <v>42</v>
      </c>
      <c r="AX183" s="13" t="s">
        <v>90</v>
      </c>
      <c r="AY183" s="157" t="s">
        <v>192</v>
      </c>
    </row>
    <row r="184" spans="2:65" s="1" customFormat="1" ht="21.75" customHeight="1">
      <c r="B184" s="33"/>
      <c r="C184" s="132" t="s">
        <v>291</v>
      </c>
      <c r="D184" s="132" t="s">
        <v>194</v>
      </c>
      <c r="E184" s="133" t="s">
        <v>514</v>
      </c>
      <c r="F184" s="134" t="s">
        <v>515</v>
      </c>
      <c r="G184" s="135" t="s">
        <v>225</v>
      </c>
      <c r="H184" s="136">
        <v>49.372999999999998</v>
      </c>
      <c r="I184" s="137"/>
      <c r="J184" s="138">
        <f>ROUND(I184*H184,2)</f>
        <v>0</v>
      </c>
      <c r="K184" s="134" t="s">
        <v>198</v>
      </c>
      <c r="L184" s="33"/>
      <c r="M184" s="139" t="s">
        <v>44</v>
      </c>
      <c r="N184" s="140" t="s">
        <v>53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199</v>
      </c>
      <c r="AT184" s="143" t="s">
        <v>194</v>
      </c>
      <c r="AU184" s="143" t="s">
        <v>93</v>
      </c>
      <c r="AY184" s="17" t="s">
        <v>192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90</v>
      </c>
      <c r="BK184" s="144">
        <f>ROUND(I184*H184,2)</f>
        <v>0</v>
      </c>
      <c r="BL184" s="17" t="s">
        <v>199</v>
      </c>
      <c r="BM184" s="143" t="s">
        <v>516</v>
      </c>
    </row>
    <row r="185" spans="2:65" s="1" customFormat="1" ht="11.25">
      <c r="B185" s="33"/>
      <c r="D185" s="145" t="s">
        <v>200</v>
      </c>
      <c r="F185" s="146" t="s">
        <v>517</v>
      </c>
      <c r="I185" s="147"/>
      <c r="L185" s="33"/>
      <c r="M185" s="148"/>
      <c r="T185" s="54"/>
      <c r="AT185" s="17" t="s">
        <v>200</v>
      </c>
      <c r="AU185" s="17" t="s">
        <v>93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426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2" customFormat="1" ht="22.5">
      <c r="B187" s="149"/>
      <c r="D187" s="150" t="s">
        <v>202</v>
      </c>
      <c r="E187" s="151" t="s">
        <v>44</v>
      </c>
      <c r="F187" s="152" t="s">
        <v>486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3" customFormat="1" ht="11.25">
      <c r="B188" s="156"/>
      <c r="D188" s="150" t="s">
        <v>202</v>
      </c>
      <c r="E188" s="157" t="s">
        <v>44</v>
      </c>
      <c r="F188" s="158" t="s">
        <v>481</v>
      </c>
      <c r="H188" s="159">
        <v>49.372999999999998</v>
      </c>
      <c r="I188" s="160"/>
      <c r="L188" s="156"/>
      <c r="M188" s="161"/>
      <c r="T188" s="162"/>
      <c r="AT188" s="157" t="s">
        <v>202</v>
      </c>
      <c r="AU188" s="157" t="s">
        <v>93</v>
      </c>
      <c r="AV188" s="13" t="s">
        <v>93</v>
      </c>
      <c r="AW188" s="13" t="s">
        <v>42</v>
      </c>
      <c r="AX188" s="13" t="s">
        <v>90</v>
      </c>
      <c r="AY188" s="157" t="s">
        <v>192</v>
      </c>
    </row>
    <row r="189" spans="2:65" s="1" customFormat="1" ht="49.15" customHeight="1">
      <c r="B189" s="33"/>
      <c r="C189" s="132" t="s">
        <v>300</v>
      </c>
      <c r="D189" s="132" t="s">
        <v>194</v>
      </c>
      <c r="E189" s="133" t="s">
        <v>518</v>
      </c>
      <c r="F189" s="134" t="s">
        <v>519</v>
      </c>
      <c r="G189" s="135" t="s">
        <v>225</v>
      </c>
      <c r="H189" s="136">
        <v>49.372999999999998</v>
      </c>
      <c r="I189" s="137"/>
      <c r="J189" s="138">
        <f>ROUND(I189*H189,2)</f>
        <v>0</v>
      </c>
      <c r="K189" s="134" t="s">
        <v>198</v>
      </c>
      <c r="L189" s="33"/>
      <c r="M189" s="139" t="s">
        <v>44</v>
      </c>
      <c r="N189" s="140" t="s">
        <v>53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199</v>
      </c>
      <c r="AT189" s="143" t="s">
        <v>194</v>
      </c>
      <c r="AU189" s="143" t="s">
        <v>93</v>
      </c>
      <c r="AY189" s="17" t="s">
        <v>192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90</v>
      </c>
      <c r="BK189" s="144">
        <f>ROUND(I189*H189,2)</f>
        <v>0</v>
      </c>
      <c r="BL189" s="17" t="s">
        <v>199</v>
      </c>
      <c r="BM189" s="143" t="s">
        <v>520</v>
      </c>
    </row>
    <row r="190" spans="2:65" s="1" customFormat="1" ht="11.25">
      <c r="B190" s="33"/>
      <c r="D190" s="145" t="s">
        <v>200</v>
      </c>
      <c r="F190" s="146" t="s">
        <v>521</v>
      </c>
      <c r="I190" s="147"/>
      <c r="L190" s="33"/>
      <c r="M190" s="148"/>
      <c r="T190" s="54"/>
      <c r="AT190" s="17" t="s">
        <v>200</v>
      </c>
      <c r="AU190" s="17" t="s">
        <v>93</v>
      </c>
    </row>
    <row r="191" spans="2:65" s="12" customFormat="1" ht="11.25">
      <c r="B191" s="149"/>
      <c r="D191" s="150" t="s">
        <v>202</v>
      </c>
      <c r="E191" s="151" t="s">
        <v>44</v>
      </c>
      <c r="F191" s="152" t="s">
        <v>426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93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2" customFormat="1" ht="22.5">
      <c r="B192" s="149"/>
      <c r="D192" s="150" t="s">
        <v>202</v>
      </c>
      <c r="E192" s="151" t="s">
        <v>44</v>
      </c>
      <c r="F192" s="152" t="s">
        <v>486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3" customFormat="1" ht="11.25">
      <c r="B193" s="156"/>
      <c r="D193" s="150" t="s">
        <v>202</v>
      </c>
      <c r="E193" s="157" t="s">
        <v>44</v>
      </c>
      <c r="F193" s="158" t="s">
        <v>481</v>
      </c>
      <c r="H193" s="159">
        <v>49.372999999999998</v>
      </c>
      <c r="I193" s="160"/>
      <c r="L193" s="156"/>
      <c r="M193" s="161"/>
      <c r="T193" s="162"/>
      <c r="AT193" s="157" t="s">
        <v>202</v>
      </c>
      <c r="AU193" s="157" t="s">
        <v>93</v>
      </c>
      <c r="AV193" s="13" t="s">
        <v>93</v>
      </c>
      <c r="AW193" s="13" t="s">
        <v>42</v>
      </c>
      <c r="AX193" s="13" t="s">
        <v>90</v>
      </c>
      <c r="AY193" s="157" t="s">
        <v>192</v>
      </c>
    </row>
    <row r="194" spans="2:65" s="1" customFormat="1" ht="33" customHeight="1">
      <c r="B194" s="33"/>
      <c r="C194" s="132" t="s">
        <v>279</v>
      </c>
      <c r="D194" s="132" t="s">
        <v>194</v>
      </c>
      <c r="E194" s="133" t="s">
        <v>522</v>
      </c>
      <c r="F194" s="134" t="s">
        <v>523</v>
      </c>
      <c r="G194" s="135" t="s">
        <v>225</v>
      </c>
      <c r="H194" s="136">
        <v>49.372999999999998</v>
      </c>
      <c r="I194" s="137"/>
      <c r="J194" s="138">
        <f>ROUND(I194*H194,2)</f>
        <v>0</v>
      </c>
      <c r="K194" s="134" t="s">
        <v>198</v>
      </c>
      <c r="L194" s="33"/>
      <c r="M194" s="139" t="s">
        <v>44</v>
      </c>
      <c r="N194" s="140" t="s">
        <v>53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199</v>
      </c>
      <c r="AT194" s="143" t="s">
        <v>194</v>
      </c>
      <c r="AU194" s="143" t="s">
        <v>93</v>
      </c>
      <c r="AY194" s="17" t="s">
        <v>192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90</v>
      </c>
      <c r="BK194" s="144">
        <f>ROUND(I194*H194,2)</f>
        <v>0</v>
      </c>
      <c r="BL194" s="17" t="s">
        <v>199</v>
      </c>
      <c r="BM194" s="143" t="s">
        <v>524</v>
      </c>
    </row>
    <row r="195" spans="2:65" s="1" customFormat="1" ht="11.25">
      <c r="B195" s="33"/>
      <c r="D195" s="145" t="s">
        <v>200</v>
      </c>
      <c r="F195" s="146" t="s">
        <v>525</v>
      </c>
      <c r="I195" s="147"/>
      <c r="L195" s="33"/>
      <c r="M195" s="148"/>
      <c r="T195" s="54"/>
      <c r="AT195" s="17" t="s">
        <v>200</v>
      </c>
      <c r="AU195" s="17" t="s">
        <v>93</v>
      </c>
    </row>
    <row r="196" spans="2:65" s="12" customFormat="1" ht="11.25">
      <c r="B196" s="149"/>
      <c r="D196" s="150" t="s">
        <v>202</v>
      </c>
      <c r="E196" s="151" t="s">
        <v>44</v>
      </c>
      <c r="F196" s="152" t="s">
        <v>426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65" s="12" customFormat="1" ht="22.5">
      <c r="B197" s="149"/>
      <c r="D197" s="150" t="s">
        <v>202</v>
      </c>
      <c r="E197" s="151" t="s">
        <v>44</v>
      </c>
      <c r="F197" s="152" t="s">
        <v>486</v>
      </c>
      <c r="H197" s="151" t="s">
        <v>44</v>
      </c>
      <c r="I197" s="153"/>
      <c r="L197" s="149"/>
      <c r="M197" s="154"/>
      <c r="T197" s="155"/>
      <c r="AT197" s="151" t="s">
        <v>202</v>
      </c>
      <c r="AU197" s="151" t="s">
        <v>93</v>
      </c>
      <c r="AV197" s="12" t="s">
        <v>90</v>
      </c>
      <c r="AW197" s="12" t="s">
        <v>42</v>
      </c>
      <c r="AX197" s="12" t="s">
        <v>82</v>
      </c>
      <c r="AY197" s="151" t="s">
        <v>192</v>
      </c>
    </row>
    <row r="198" spans="2:65" s="13" customFormat="1" ht="11.25">
      <c r="B198" s="156"/>
      <c r="D198" s="150" t="s">
        <v>202</v>
      </c>
      <c r="E198" s="157" t="s">
        <v>44</v>
      </c>
      <c r="F198" s="158" t="s">
        <v>481</v>
      </c>
      <c r="H198" s="159">
        <v>49.372999999999998</v>
      </c>
      <c r="I198" s="160"/>
      <c r="L198" s="156"/>
      <c r="M198" s="161"/>
      <c r="T198" s="162"/>
      <c r="AT198" s="157" t="s">
        <v>202</v>
      </c>
      <c r="AU198" s="157" t="s">
        <v>93</v>
      </c>
      <c r="AV198" s="13" t="s">
        <v>93</v>
      </c>
      <c r="AW198" s="13" t="s">
        <v>42</v>
      </c>
      <c r="AX198" s="13" t="s">
        <v>90</v>
      </c>
      <c r="AY198" s="157" t="s">
        <v>192</v>
      </c>
    </row>
    <row r="199" spans="2:65" s="1" customFormat="1" ht="24.2" customHeight="1">
      <c r="B199" s="33"/>
      <c r="C199" s="132" t="s">
        <v>253</v>
      </c>
      <c r="D199" s="132" t="s">
        <v>194</v>
      </c>
      <c r="E199" s="133" t="s">
        <v>526</v>
      </c>
      <c r="F199" s="134" t="s">
        <v>527</v>
      </c>
      <c r="G199" s="135" t="s">
        <v>225</v>
      </c>
      <c r="H199" s="136">
        <v>49.372999999999998</v>
      </c>
      <c r="I199" s="137"/>
      <c r="J199" s="138">
        <f>ROUND(I199*H199,2)</f>
        <v>0</v>
      </c>
      <c r="K199" s="134" t="s">
        <v>198</v>
      </c>
      <c r="L199" s="33"/>
      <c r="M199" s="139" t="s">
        <v>44</v>
      </c>
      <c r="N199" s="140" t="s">
        <v>53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199</v>
      </c>
      <c r="AT199" s="143" t="s">
        <v>194</v>
      </c>
      <c r="AU199" s="143" t="s">
        <v>93</v>
      </c>
      <c r="AY199" s="17" t="s">
        <v>192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90</v>
      </c>
      <c r="BK199" s="144">
        <f>ROUND(I199*H199,2)</f>
        <v>0</v>
      </c>
      <c r="BL199" s="17" t="s">
        <v>199</v>
      </c>
      <c r="BM199" s="143" t="s">
        <v>528</v>
      </c>
    </row>
    <row r="200" spans="2:65" s="1" customFormat="1" ht="11.25">
      <c r="B200" s="33"/>
      <c r="D200" s="145" t="s">
        <v>200</v>
      </c>
      <c r="F200" s="146" t="s">
        <v>529</v>
      </c>
      <c r="I200" s="147"/>
      <c r="L200" s="33"/>
      <c r="M200" s="148"/>
      <c r="T200" s="54"/>
      <c r="AT200" s="17" t="s">
        <v>200</v>
      </c>
      <c r="AU200" s="17" t="s">
        <v>93</v>
      </c>
    </row>
    <row r="201" spans="2:65" s="12" customFormat="1" ht="11.25">
      <c r="B201" s="149"/>
      <c r="D201" s="150" t="s">
        <v>202</v>
      </c>
      <c r="E201" s="151" t="s">
        <v>44</v>
      </c>
      <c r="F201" s="152" t="s">
        <v>426</v>
      </c>
      <c r="H201" s="151" t="s">
        <v>44</v>
      </c>
      <c r="I201" s="153"/>
      <c r="L201" s="149"/>
      <c r="M201" s="154"/>
      <c r="T201" s="155"/>
      <c r="AT201" s="151" t="s">
        <v>202</v>
      </c>
      <c r="AU201" s="151" t="s">
        <v>93</v>
      </c>
      <c r="AV201" s="12" t="s">
        <v>90</v>
      </c>
      <c r="AW201" s="12" t="s">
        <v>42</v>
      </c>
      <c r="AX201" s="12" t="s">
        <v>82</v>
      </c>
      <c r="AY201" s="151" t="s">
        <v>192</v>
      </c>
    </row>
    <row r="202" spans="2:65" s="12" customFormat="1" ht="22.5">
      <c r="B202" s="149"/>
      <c r="D202" s="150" t="s">
        <v>202</v>
      </c>
      <c r="E202" s="151" t="s">
        <v>44</v>
      </c>
      <c r="F202" s="152" t="s">
        <v>530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3" customFormat="1" ht="11.25">
      <c r="B203" s="156"/>
      <c r="D203" s="150" t="s">
        <v>202</v>
      </c>
      <c r="E203" s="157" t="s">
        <v>44</v>
      </c>
      <c r="F203" s="158" t="s">
        <v>481</v>
      </c>
      <c r="H203" s="159">
        <v>49.372999999999998</v>
      </c>
      <c r="I203" s="160"/>
      <c r="L203" s="156"/>
      <c r="M203" s="161"/>
      <c r="T203" s="162"/>
      <c r="AT203" s="157" t="s">
        <v>202</v>
      </c>
      <c r="AU203" s="157" t="s">
        <v>93</v>
      </c>
      <c r="AV203" s="13" t="s">
        <v>93</v>
      </c>
      <c r="AW203" s="13" t="s">
        <v>42</v>
      </c>
      <c r="AX203" s="13" t="s">
        <v>90</v>
      </c>
      <c r="AY203" s="157" t="s">
        <v>192</v>
      </c>
    </row>
    <row r="204" spans="2:65" s="1" customFormat="1" ht="21.75" customHeight="1">
      <c r="B204" s="33"/>
      <c r="C204" s="132" t="s">
        <v>315</v>
      </c>
      <c r="D204" s="132" t="s">
        <v>194</v>
      </c>
      <c r="E204" s="133" t="s">
        <v>531</v>
      </c>
      <c r="F204" s="134" t="s">
        <v>532</v>
      </c>
      <c r="G204" s="135" t="s">
        <v>197</v>
      </c>
      <c r="H204" s="136">
        <v>0.39500000000000002</v>
      </c>
      <c r="I204" s="137"/>
      <c r="J204" s="138">
        <f>ROUND(I204*H204,2)</f>
        <v>0</v>
      </c>
      <c r="K204" s="134" t="s">
        <v>198</v>
      </c>
      <c r="L204" s="33"/>
      <c r="M204" s="139" t="s">
        <v>44</v>
      </c>
      <c r="N204" s="140" t="s">
        <v>53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199</v>
      </c>
      <c r="AT204" s="143" t="s">
        <v>194</v>
      </c>
      <c r="AU204" s="143" t="s">
        <v>93</v>
      </c>
      <c r="AY204" s="17" t="s">
        <v>192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90</v>
      </c>
      <c r="BK204" s="144">
        <f>ROUND(I204*H204,2)</f>
        <v>0</v>
      </c>
      <c r="BL204" s="17" t="s">
        <v>199</v>
      </c>
      <c r="BM204" s="143" t="s">
        <v>533</v>
      </c>
    </row>
    <row r="205" spans="2:65" s="1" customFormat="1" ht="11.25">
      <c r="B205" s="33"/>
      <c r="D205" s="145" t="s">
        <v>200</v>
      </c>
      <c r="F205" s="146" t="s">
        <v>534</v>
      </c>
      <c r="I205" s="147"/>
      <c r="L205" s="33"/>
      <c r="M205" s="148"/>
      <c r="T205" s="54"/>
      <c r="AT205" s="17" t="s">
        <v>200</v>
      </c>
      <c r="AU205" s="17" t="s">
        <v>93</v>
      </c>
    </row>
    <row r="206" spans="2:65" s="12" customFormat="1" ht="11.25">
      <c r="B206" s="149"/>
      <c r="D206" s="150" t="s">
        <v>202</v>
      </c>
      <c r="E206" s="151" t="s">
        <v>44</v>
      </c>
      <c r="F206" s="152" t="s">
        <v>426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93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65" s="12" customFormat="1" ht="22.5">
      <c r="B207" s="149"/>
      <c r="D207" s="150" t="s">
        <v>202</v>
      </c>
      <c r="E207" s="151" t="s">
        <v>44</v>
      </c>
      <c r="F207" s="152" t="s">
        <v>535</v>
      </c>
      <c r="H207" s="151" t="s">
        <v>44</v>
      </c>
      <c r="I207" s="153"/>
      <c r="L207" s="149"/>
      <c r="M207" s="154"/>
      <c r="T207" s="155"/>
      <c r="AT207" s="151" t="s">
        <v>202</v>
      </c>
      <c r="AU207" s="151" t="s">
        <v>93</v>
      </c>
      <c r="AV207" s="12" t="s">
        <v>90</v>
      </c>
      <c r="AW207" s="12" t="s">
        <v>42</v>
      </c>
      <c r="AX207" s="12" t="s">
        <v>82</v>
      </c>
      <c r="AY207" s="151" t="s">
        <v>192</v>
      </c>
    </row>
    <row r="208" spans="2:65" s="12" customFormat="1" ht="11.25">
      <c r="B208" s="149"/>
      <c r="D208" s="150" t="s">
        <v>202</v>
      </c>
      <c r="E208" s="151" t="s">
        <v>44</v>
      </c>
      <c r="F208" s="152" t="s">
        <v>536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537</v>
      </c>
      <c r="H209" s="159">
        <v>0.39500000000000002</v>
      </c>
      <c r="I209" s="160"/>
      <c r="L209" s="156"/>
      <c r="M209" s="161"/>
      <c r="T209" s="162"/>
      <c r="AT209" s="157" t="s">
        <v>202</v>
      </c>
      <c r="AU209" s="157" t="s">
        <v>93</v>
      </c>
      <c r="AV209" s="13" t="s">
        <v>93</v>
      </c>
      <c r="AW209" s="13" t="s">
        <v>42</v>
      </c>
      <c r="AX209" s="13" t="s">
        <v>90</v>
      </c>
      <c r="AY209" s="157" t="s">
        <v>192</v>
      </c>
    </row>
    <row r="210" spans="2:65" s="1" customFormat="1" ht="16.5" customHeight="1">
      <c r="B210" s="33"/>
      <c r="C210" s="170" t="s">
        <v>324</v>
      </c>
      <c r="D210" s="170" t="s">
        <v>245</v>
      </c>
      <c r="E210" s="171" t="s">
        <v>538</v>
      </c>
      <c r="F210" s="172" t="s">
        <v>539</v>
      </c>
      <c r="G210" s="173" t="s">
        <v>197</v>
      </c>
      <c r="H210" s="174">
        <v>0.39500000000000002</v>
      </c>
      <c r="I210" s="175"/>
      <c r="J210" s="176">
        <f>ROUND(I210*H210,2)</f>
        <v>0</v>
      </c>
      <c r="K210" s="172" t="s">
        <v>198</v>
      </c>
      <c r="L210" s="177"/>
      <c r="M210" s="178" t="s">
        <v>44</v>
      </c>
      <c r="N210" s="179" t="s">
        <v>53</v>
      </c>
      <c r="P210" s="141">
        <f>O210*H210</f>
        <v>0</v>
      </c>
      <c r="Q210" s="141">
        <v>1</v>
      </c>
      <c r="R210" s="141">
        <f>Q210*H210</f>
        <v>0.39500000000000002</v>
      </c>
      <c r="S210" s="141">
        <v>0</v>
      </c>
      <c r="T210" s="142">
        <f>S210*H210</f>
        <v>0</v>
      </c>
      <c r="AR210" s="143" t="s">
        <v>219</v>
      </c>
      <c r="AT210" s="143" t="s">
        <v>245</v>
      </c>
      <c r="AU210" s="143" t="s">
        <v>93</v>
      </c>
      <c r="AY210" s="17" t="s">
        <v>192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90</v>
      </c>
      <c r="BK210" s="144">
        <f>ROUND(I210*H210,2)</f>
        <v>0</v>
      </c>
      <c r="BL210" s="17" t="s">
        <v>199</v>
      </c>
      <c r="BM210" s="143" t="s">
        <v>540</v>
      </c>
    </row>
    <row r="211" spans="2:65" s="12" customFormat="1" ht="11.25">
      <c r="B211" s="149"/>
      <c r="D211" s="150" t="s">
        <v>202</v>
      </c>
      <c r="E211" s="151" t="s">
        <v>44</v>
      </c>
      <c r="F211" s="152" t="s">
        <v>426</v>
      </c>
      <c r="H211" s="151" t="s">
        <v>44</v>
      </c>
      <c r="I211" s="153"/>
      <c r="L211" s="149"/>
      <c r="M211" s="154"/>
      <c r="T211" s="155"/>
      <c r="AT211" s="151" t="s">
        <v>202</v>
      </c>
      <c r="AU211" s="151" t="s">
        <v>93</v>
      </c>
      <c r="AV211" s="12" t="s">
        <v>90</v>
      </c>
      <c r="AW211" s="12" t="s">
        <v>42</v>
      </c>
      <c r="AX211" s="12" t="s">
        <v>82</v>
      </c>
      <c r="AY211" s="151" t="s">
        <v>192</v>
      </c>
    </row>
    <row r="212" spans="2:65" s="12" customFormat="1" ht="22.5">
      <c r="B212" s="149"/>
      <c r="D212" s="150" t="s">
        <v>202</v>
      </c>
      <c r="E212" s="151" t="s">
        <v>44</v>
      </c>
      <c r="F212" s="152" t="s">
        <v>535</v>
      </c>
      <c r="H212" s="151" t="s">
        <v>44</v>
      </c>
      <c r="I212" s="153"/>
      <c r="L212" s="149"/>
      <c r="M212" s="154"/>
      <c r="T212" s="155"/>
      <c r="AT212" s="151" t="s">
        <v>202</v>
      </c>
      <c r="AU212" s="151" t="s">
        <v>93</v>
      </c>
      <c r="AV212" s="12" t="s">
        <v>90</v>
      </c>
      <c r="AW212" s="12" t="s">
        <v>42</v>
      </c>
      <c r="AX212" s="12" t="s">
        <v>82</v>
      </c>
      <c r="AY212" s="151" t="s">
        <v>192</v>
      </c>
    </row>
    <row r="213" spans="2:65" s="12" customFormat="1" ht="11.25">
      <c r="B213" s="149"/>
      <c r="D213" s="150" t="s">
        <v>202</v>
      </c>
      <c r="E213" s="151" t="s">
        <v>44</v>
      </c>
      <c r="F213" s="152" t="s">
        <v>536</v>
      </c>
      <c r="H213" s="151" t="s">
        <v>44</v>
      </c>
      <c r="I213" s="153"/>
      <c r="L213" s="149"/>
      <c r="M213" s="154"/>
      <c r="T213" s="155"/>
      <c r="AT213" s="151" t="s">
        <v>202</v>
      </c>
      <c r="AU213" s="151" t="s">
        <v>93</v>
      </c>
      <c r="AV213" s="12" t="s">
        <v>90</v>
      </c>
      <c r="AW213" s="12" t="s">
        <v>42</v>
      </c>
      <c r="AX213" s="12" t="s">
        <v>82</v>
      </c>
      <c r="AY213" s="151" t="s">
        <v>192</v>
      </c>
    </row>
    <row r="214" spans="2:65" s="13" customFormat="1" ht="11.25">
      <c r="B214" s="156"/>
      <c r="D214" s="150" t="s">
        <v>202</v>
      </c>
      <c r="E214" s="157" t="s">
        <v>44</v>
      </c>
      <c r="F214" s="158" t="s">
        <v>537</v>
      </c>
      <c r="H214" s="159">
        <v>0.39500000000000002</v>
      </c>
      <c r="I214" s="160"/>
      <c r="L214" s="156"/>
      <c r="M214" s="161"/>
      <c r="T214" s="162"/>
      <c r="AT214" s="157" t="s">
        <v>202</v>
      </c>
      <c r="AU214" s="157" t="s">
        <v>93</v>
      </c>
      <c r="AV214" s="13" t="s">
        <v>93</v>
      </c>
      <c r="AW214" s="13" t="s">
        <v>42</v>
      </c>
      <c r="AX214" s="13" t="s">
        <v>90</v>
      </c>
      <c r="AY214" s="157" t="s">
        <v>192</v>
      </c>
    </row>
    <row r="215" spans="2:65" s="1" customFormat="1" ht="21.75" customHeight="1">
      <c r="B215" s="33"/>
      <c r="C215" s="132" t="s">
        <v>7</v>
      </c>
      <c r="D215" s="132" t="s">
        <v>194</v>
      </c>
      <c r="E215" s="133" t="s">
        <v>541</v>
      </c>
      <c r="F215" s="134" t="s">
        <v>542</v>
      </c>
      <c r="G215" s="135" t="s">
        <v>197</v>
      </c>
      <c r="H215" s="136">
        <v>0.39500000000000002</v>
      </c>
      <c r="I215" s="137"/>
      <c r="J215" s="138">
        <f>ROUND(I215*H215,2)</f>
        <v>0</v>
      </c>
      <c r="K215" s="134" t="s">
        <v>198</v>
      </c>
      <c r="L215" s="33"/>
      <c r="M215" s="139" t="s">
        <v>44</v>
      </c>
      <c r="N215" s="140" t="s">
        <v>53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199</v>
      </c>
      <c r="AT215" s="143" t="s">
        <v>194</v>
      </c>
      <c r="AU215" s="143" t="s">
        <v>93</v>
      </c>
      <c r="AY215" s="17" t="s">
        <v>192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90</v>
      </c>
      <c r="BK215" s="144">
        <f>ROUND(I215*H215,2)</f>
        <v>0</v>
      </c>
      <c r="BL215" s="17" t="s">
        <v>199</v>
      </c>
      <c r="BM215" s="143" t="s">
        <v>543</v>
      </c>
    </row>
    <row r="216" spans="2:65" s="1" customFormat="1" ht="11.25">
      <c r="B216" s="33"/>
      <c r="D216" s="145" t="s">
        <v>200</v>
      </c>
      <c r="F216" s="146" t="s">
        <v>544</v>
      </c>
      <c r="I216" s="147"/>
      <c r="L216" s="33"/>
      <c r="M216" s="148"/>
      <c r="T216" s="54"/>
      <c r="AT216" s="17" t="s">
        <v>200</v>
      </c>
      <c r="AU216" s="17" t="s">
        <v>93</v>
      </c>
    </row>
    <row r="217" spans="2:65" s="12" customFormat="1" ht="11.25">
      <c r="B217" s="149"/>
      <c r="D217" s="150" t="s">
        <v>202</v>
      </c>
      <c r="E217" s="151" t="s">
        <v>44</v>
      </c>
      <c r="F217" s="152" t="s">
        <v>426</v>
      </c>
      <c r="H217" s="151" t="s">
        <v>44</v>
      </c>
      <c r="I217" s="153"/>
      <c r="L217" s="149"/>
      <c r="M217" s="154"/>
      <c r="T217" s="155"/>
      <c r="AT217" s="151" t="s">
        <v>202</v>
      </c>
      <c r="AU217" s="151" t="s">
        <v>93</v>
      </c>
      <c r="AV217" s="12" t="s">
        <v>90</v>
      </c>
      <c r="AW217" s="12" t="s">
        <v>42</v>
      </c>
      <c r="AX217" s="12" t="s">
        <v>82</v>
      </c>
      <c r="AY217" s="151" t="s">
        <v>192</v>
      </c>
    </row>
    <row r="218" spans="2:65" s="12" customFormat="1" ht="22.5">
      <c r="B218" s="149"/>
      <c r="D218" s="150" t="s">
        <v>202</v>
      </c>
      <c r="E218" s="151" t="s">
        <v>44</v>
      </c>
      <c r="F218" s="152" t="s">
        <v>535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2" customFormat="1" ht="11.25">
      <c r="B219" s="149"/>
      <c r="D219" s="150" t="s">
        <v>202</v>
      </c>
      <c r="E219" s="151" t="s">
        <v>44</v>
      </c>
      <c r="F219" s="152" t="s">
        <v>536</v>
      </c>
      <c r="H219" s="151" t="s">
        <v>44</v>
      </c>
      <c r="I219" s="153"/>
      <c r="L219" s="149"/>
      <c r="M219" s="154"/>
      <c r="T219" s="155"/>
      <c r="AT219" s="151" t="s">
        <v>202</v>
      </c>
      <c r="AU219" s="151" t="s">
        <v>93</v>
      </c>
      <c r="AV219" s="12" t="s">
        <v>90</v>
      </c>
      <c r="AW219" s="12" t="s">
        <v>42</v>
      </c>
      <c r="AX219" s="12" t="s">
        <v>82</v>
      </c>
      <c r="AY219" s="151" t="s">
        <v>192</v>
      </c>
    </row>
    <row r="220" spans="2:65" s="13" customFormat="1" ht="11.25">
      <c r="B220" s="156"/>
      <c r="D220" s="150" t="s">
        <v>202</v>
      </c>
      <c r="E220" s="157" t="s">
        <v>44</v>
      </c>
      <c r="F220" s="158" t="s">
        <v>537</v>
      </c>
      <c r="H220" s="159">
        <v>0.39500000000000002</v>
      </c>
      <c r="I220" s="160"/>
      <c r="L220" s="156"/>
      <c r="M220" s="161"/>
      <c r="T220" s="162"/>
      <c r="AT220" s="157" t="s">
        <v>202</v>
      </c>
      <c r="AU220" s="157" t="s">
        <v>93</v>
      </c>
      <c r="AV220" s="13" t="s">
        <v>93</v>
      </c>
      <c r="AW220" s="13" t="s">
        <v>42</v>
      </c>
      <c r="AX220" s="13" t="s">
        <v>90</v>
      </c>
      <c r="AY220" s="157" t="s">
        <v>192</v>
      </c>
    </row>
    <row r="221" spans="2:65" s="1" customFormat="1" ht="24.2" customHeight="1">
      <c r="B221" s="33"/>
      <c r="C221" s="132" t="s">
        <v>266</v>
      </c>
      <c r="D221" s="132" t="s">
        <v>194</v>
      </c>
      <c r="E221" s="133" t="s">
        <v>545</v>
      </c>
      <c r="F221" s="134" t="s">
        <v>546</v>
      </c>
      <c r="G221" s="135" t="s">
        <v>197</v>
      </c>
      <c r="H221" s="136">
        <v>1.58</v>
      </c>
      <c r="I221" s="137"/>
      <c r="J221" s="138">
        <f>ROUND(I221*H221,2)</f>
        <v>0</v>
      </c>
      <c r="K221" s="134" t="s">
        <v>198</v>
      </c>
      <c r="L221" s="33"/>
      <c r="M221" s="139" t="s">
        <v>44</v>
      </c>
      <c r="N221" s="140" t="s">
        <v>53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199</v>
      </c>
      <c r="AT221" s="143" t="s">
        <v>194</v>
      </c>
      <c r="AU221" s="143" t="s">
        <v>93</v>
      </c>
      <c r="AY221" s="17" t="s">
        <v>192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90</v>
      </c>
      <c r="BK221" s="144">
        <f>ROUND(I221*H221,2)</f>
        <v>0</v>
      </c>
      <c r="BL221" s="17" t="s">
        <v>199</v>
      </c>
      <c r="BM221" s="143" t="s">
        <v>547</v>
      </c>
    </row>
    <row r="222" spans="2:65" s="1" customFormat="1" ht="11.25">
      <c r="B222" s="33"/>
      <c r="D222" s="145" t="s">
        <v>200</v>
      </c>
      <c r="F222" s="146" t="s">
        <v>548</v>
      </c>
      <c r="I222" s="147"/>
      <c r="L222" s="33"/>
      <c r="M222" s="148"/>
      <c r="T222" s="54"/>
      <c r="AT222" s="17" t="s">
        <v>200</v>
      </c>
      <c r="AU222" s="17" t="s">
        <v>93</v>
      </c>
    </row>
    <row r="223" spans="2:65" s="12" customFormat="1" ht="11.25">
      <c r="B223" s="149"/>
      <c r="D223" s="150" t="s">
        <v>202</v>
      </c>
      <c r="E223" s="151" t="s">
        <v>44</v>
      </c>
      <c r="F223" s="152" t="s">
        <v>426</v>
      </c>
      <c r="H223" s="151" t="s">
        <v>44</v>
      </c>
      <c r="I223" s="153"/>
      <c r="L223" s="149"/>
      <c r="M223" s="154"/>
      <c r="T223" s="155"/>
      <c r="AT223" s="151" t="s">
        <v>202</v>
      </c>
      <c r="AU223" s="151" t="s">
        <v>93</v>
      </c>
      <c r="AV223" s="12" t="s">
        <v>90</v>
      </c>
      <c r="AW223" s="12" t="s">
        <v>42</v>
      </c>
      <c r="AX223" s="12" t="s">
        <v>82</v>
      </c>
      <c r="AY223" s="151" t="s">
        <v>192</v>
      </c>
    </row>
    <row r="224" spans="2:65" s="12" customFormat="1" ht="22.5">
      <c r="B224" s="149"/>
      <c r="D224" s="150" t="s">
        <v>202</v>
      </c>
      <c r="E224" s="151" t="s">
        <v>44</v>
      </c>
      <c r="F224" s="152" t="s">
        <v>535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2" customFormat="1" ht="22.5">
      <c r="B225" s="149"/>
      <c r="D225" s="150" t="s">
        <v>202</v>
      </c>
      <c r="E225" s="151" t="s">
        <v>44</v>
      </c>
      <c r="F225" s="152" t="s">
        <v>549</v>
      </c>
      <c r="H225" s="151" t="s">
        <v>44</v>
      </c>
      <c r="I225" s="153"/>
      <c r="L225" s="149"/>
      <c r="M225" s="154"/>
      <c r="T225" s="155"/>
      <c r="AT225" s="151" t="s">
        <v>202</v>
      </c>
      <c r="AU225" s="151" t="s">
        <v>93</v>
      </c>
      <c r="AV225" s="12" t="s">
        <v>90</v>
      </c>
      <c r="AW225" s="12" t="s">
        <v>42</v>
      </c>
      <c r="AX225" s="12" t="s">
        <v>82</v>
      </c>
      <c r="AY225" s="151" t="s">
        <v>192</v>
      </c>
    </row>
    <row r="226" spans="2:65" s="13" customFormat="1" ht="11.25">
      <c r="B226" s="156"/>
      <c r="D226" s="150" t="s">
        <v>202</v>
      </c>
      <c r="E226" s="157" t="s">
        <v>44</v>
      </c>
      <c r="F226" s="158" t="s">
        <v>550</v>
      </c>
      <c r="H226" s="159">
        <v>1.58</v>
      </c>
      <c r="I226" s="160"/>
      <c r="L226" s="156"/>
      <c r="M226" s="161"/>
      <c r="T226" s="162"/>
      <c r="AT226" s="157" t="s">
        <v>202</v>
      </c>
      <c r="AU226" s="157" t="s">
        <v>93</v>
      </c>
      <c r="AV226" s="13" t="s">
        <v>93</v>
      </c>
      <c r="AW226" s="13" t="s">
        <v>42</v>
      </c>
      <c r="AX226" s="13" t="s">
        <v>90</v>
      </c>
      <c r="AY226" s="157" t="s">
        <v>192</v>
      </c>
    </row>
    <row r="227" spans="2:65" s="1" customFormat="1" ht="33" customHeight="1">
      <c r="B227" s="33"/>
      <c r="C227" s="132" t="s">
        <v>345</v>
      </c>
      <c r="D227" s="132" t="s">
        <v>194</v>
      </c>
      <c r="E227" s="133" t="s">
        <v>223</v>
      </c>
      <c r="F227" s="134" t="s">
        <v>224</v>
      </c>
      <c r="G227" s="135" t="s">
        <v>225</v>
      </c>
      <c r="H227" s="136">
        <v>383.721</v>
      </c>
      <c r="I227" s="137"/>
      <c r="J227" s="138">
        <f>ROUND(I227*H227,2)</f>
        <v>0</v>
      </c>
      <c r="K227" s="134" t="s">
        <v>198</v>
      </c>
      <c r="L227" s="33"/>
      <c r="M227" s="139" t="s">
        <v>44</v>
      </c>
      <c r="N227" s="140" t="s">
        <v>53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199</v>
      </c>
      <c r="AT227" s="143" t="s">
        <v>194</v>
      </c>
      <c r="AU227" s="143" t="s">
        <v>93</v>
      </c>
      <c r="AY227" s="17" t="s">
        <v>192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90</v>
      </c>
      <c r="BK227" s="144">
        <f>ROUND(I227*H227,2)</f>
        <v>0</v>
      </c>
      <c r="BL227" s="17" t="s">
        <v>199</v>
      </c>
      <c r="BM227" s="143" t="s">
        <v>551</v>
      </c>
    </row>
    <row r="228" spans="2:65" s="1" customFormat="1" ht="11.25">
      <c r="B228" s="33"/>
      <c r="D228" s="145" t="s">
        <v>200</v>
      </c>
      <c r="F228" s="146" t="s">
        <v>227</v>
      </c>
      <c r="I228" s="147"/>
      <c r="L228" s="33"/>
      <c r="M228" s="148"/>
      <c r="T228" s="54"/>
      <c r="AT228" s="17" t="s">
        <v>200</v>
      </c>
      <c r="AU228" s="17" t="s">
        <v>93</v>
      </c>
    </row>
    <row r="229" spans="2:65" s="1" customFormat="1" ht="29.25">
      <c r="B229" s="33"/>
      <c r="D229" s="150" t="s">
        <v>552</v>
      </c>
      <c r="F229" s="183" t="s">
        <v>553</v>
      </c>
      <c r="I229" s="147"/>
      <c r="L229" s="33"/>
      <c r="M229" s="148"/>
      <c r="T229" s="54"/>
      <c r="AT229" s="17" t="s">
        <v>552</v>
      </c>
      <c r="AU229" s="17" t="s">
        <v>93</v>
      </c>
    </row>
    <row r="230" spans="2:65" s="12" customFormat="1" ht="11.25">
      <c r="B230" s="149"/>
      <c r="D230" s="150" t="s">
        <v>202</v>
      </c>
      <c r="E230" s="151" t="s">
        <v>44</v>
      </c>
      <c r="F230" s="152" t="s">
        <v>426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2" customFormat="1" ht="11.25">
      <c r="B231" s="149"/>
      <c r="D231" s="150" t="s">
        <v>202</v>
      </c>
      <c r="E231" s="151" t="s">
        <v>44</v>
      </c>
      <c r="F231" s="152" t="s">
        <v>455</v>
      </c>
      <c r="H231" s="151" t="s">
        <v>44</v>
      </c>
      <c r="I231" s="153"/>
      <c r="L231" s="149"/>
      <c r="M231" s="154"/>
      <c r="T231" s="155"/>
      <c r="AT231" s="151" t="s">
        <v>202</v>
      </c>
      <c r="AU231" s="151" t="s">
        <v>93</v>
      </c>
      <c r="AV231" s="12" t="s">
        <v>90</v>
      </c>
      <c r="AW231" s="12" t="s">
        <v>42</v>
      </c>
      <c r="AX231" s="12" t="s">
        <v>82</v>
      </c>
      <c r="AY231" s="151" t="s">
        <v>192</v>
      </c>
    </row>
    <row r="232" spans="2:65" s="12" customFormat="1" ht="33.75">
      <c r="B232" s="149"/>
      <c r="D232" s="150" t="s">
        <v>202</v>
      </c>
      <c r="E232" s="151" t="s">
        <v>44</v>
      </c>
      <c r="F232" s="152" t="s">
        <v>554</v>
      </c>
      <c r="H232" s="151" t="s">
        <v>44</v>
      </c>
      <c r="I232" s="153"/>
      <c r="L232" s="149"/>
      <c r="M232" s="154"/>
      <c r="T232" s="155"/>
      <c r="AT232" s="151" t="s">
        <v>202</v>
      </c>
      <c r="AU232" s="151" t="s">
        <v>93</v>
      </c>
      <c r="AV232" s="12" t="s">
        <v>90</v>
      </c>
      <c r="AW232" s="12" t="s">
        <v>42</v>
      </c>
      <c r="AX232" s="12" t="s">
        <v>82</v>
      </c>
      <c r="AY232" s="151" t="s">
        <v>192</v>
      </c>
    </row>
    <row r="233" spans="2:65" s="13" customFormat="1" ht="11.25">
      <c r="B233" s="156"/>
      <c r="D233" s="150" t="s">
        <v>202</v>
      </c>
      <c r="E233" s="157" t="s">
        <v>44</v>
      </c>
      <c r="F233" s="158" t="s">
        <v>457</v>
      </c>
      <c r="H233" s="159">
        <v>22.661999999999999</v>
      </c>
      <c r="I233" s="160"/>
      <c r="L233" s="156"/>
      <c r="M233" s="161"/>
      <c r="T233" s="162"/>
      <c r="AT233" s="157" t="s">
        <v>202</v>
      </c>
      <c r="AU233" s="157" t="s">
        <v>93</v>
      </c>
      <c r="AV233" s="13" t="s">
        <v>93</v>
      </c>
      <c r="AW233" s="13" t="s">
        <v>42</v>
      </c>
      <c r="AX233" s="13" t="s">
        <v>82</v>
      </c>
      <c r="AY233" s="157" t="s">
        <v>192</v>
      </c>
    </row>
    <row r="234" spans="2:65" s="12" customFormat="1" ht="22.5">
      <c r="B234" s="149"/>
      <c r="D234" s="150" t="s">
        <v>202</v>
      </c>
      <c r="E234" s="151" t="s">
        <v>44</v>
      </c>
      <c r="F234" s="152" t="s">
        <v>555</v>
      </c>
      <c r="H234" s="151" t="s">
        <v>44</v>
      </c>
      <c r="I234" s="153"/>
      <c r="L234" s="149"/>
      <c r="M234" s="154"/>
      <c r="T234" s="155"/>
      <c r="AT234" s="151" t="s">
        <v>202</v>
      </c>
      <c r="AU234" s="151" t="s">
        <v>93</v>
      </c>
      <c r="AV234" s="12" t="s">
        <v>90</v>
      </c>
      <c r="AW234" s="12" t="s">
        <v>42</v>
      </c>
      <c r="AX234" s="12" t="s">
        <v>82</v>
      </c>
      <c r="AY234" s="151" t="s">
        <v>192</v>
      </c>
    </row>
    <row r="235" spans="2:65" s="13" customFormat="1" ht="11.25">
      <c r="B235" s="156"/>
      <c r="D235" s="150" t="s">
        <v>202</v>
      </c>
      <c r="E235" s="157" t="s">
        <v>44</v>
      </c>
      <c r="F235" s="158" t="s">
        <v>430</v>
      </c>
      <c r="H235" s="159">
        <v>190.136</v>
      </c>
      <c r="I235" s="160"/>
      <c r="L235" s="156"/>
      <c r="M235" s="161"/>
      <c r="T235" s="162"/>
      <c r="AT235" s="157" t="s">
        <v>202</v>
      </c>
      <c r="AU235" s="157" t="s">
        <v>93</v>
      </c>
      <c r="AV235" s="13" t="s">
        <v>93</v>
      </c>
      <c r="AW235" s="13" t="s">
        <v>42</v>
      </c>
      <c r="AX235" s="13" t="s">
        <v>82</v>
      </c>
      <c r="AY235" s="157" t="s">
        <v>192</v>
      </c>
    </row>
    <row r="236" spans="2:65" s="12" customFormat="1" ht="22.5">
      <c r="B236" s="149"/>
      <c r="D236" s="150" t="s">
        <v>202</v>
      </c>
      <c r="E236" s="151" t="s">
        <v>44</v>
      </c>
      <c r="F236" s="152" t="s">
        <v>556</v>
      </c>
      <c r="H236" s="151" t="s">
        <v>44</v>
      </c>
      <c r="I236" s="153"/>
      <c r="L236" s="149"/>
      <c r="M236" s="154"/>
      <c r="T236" s="155"/>
      <c r="AT236" s="151" t="s">
        <v>202</v>
      </c>
      <c r="AU236" s="151" t="s">
        <v>93</v>
      </c>
      <c r="AV236" s="12" t="s">
        <v>90</v>
      </c>
      <c r="AW236" s="12" t="s">
        <v>42</v>
      </c>
      <c r="AX236" s="12" t="s">
        <v>82</v>
      </c>
      <c r="AY236" s="151" t="s">
        <v>192</v>
      </c>
    </row>
    <row r="237" spans="2:65" s="13" customFormat="1" ht="11.25">
      <c r="B237" s="156"/>
      <c r="D237" s="150" t="s">
        <v>202</v>
      </c>
      <c r="E237" s="157" t="s">
        <v>44</v>
      </c>
      <c r="F237" s="158" t="s">
        <v>428</v>
      </c>
      <c r="H237" s="159">
        <v>127.44499999999999</v>
      </c>
      <c r="I237" s="160"/>
      <c r="L237" s="156"/>
      <c r="M237" s="161"/>
      <c r="T237" s="162"/>
      <c r="AT237" s="157" t="s">
        <v>202</v>
      </c>
      <c r="AU237" s="157" t="s">
        <v>93</v>
      </c>
      <c r="AV237" s="13" t="s">
        <v>93</v>
      </c>
      <c r="AW237" s="13" t="s">
        <v>42</v>
      </c>
      <c r="AX237" s="13" t="s">
        <v>82</v>
      </c>
      <c r="AY237" s="157" t="s">
        <v>192</v>
      </c>
    </row>
    <row r="238" spans="2:65" s="12" customFormat="1" ht="22.5">
      <c r="B238" s="149"/>
      <c r="D238" s="150" t="s">
        <v>202</v>
      </c>
      <c r="E238" s="151" t="s">
        <v>44</v>
      </c>
      <c r="F238" s="152" t="s">
        <v>557</v>
      </c>
      <c r="H238" s="151" t="s">
        <v>44</v>
      </c>
      <c r="I238" s="153"/>
      <c r="L238" s="149"/>
      <c r="M238" s="154"/>
      <c r="T238" s="155"/>
      <c r="AT238" s="151" t="s">
        <v>202</v>
      </c>
      <c r="AU238" s="151" t="s">
        <v>93</v>
      </c>
      <c r="AV238" s="12" t="s">
        <v>90</v>
      </c>
      <c r="AW238" s="12" t="s">
        <v>42</v>
      </c>
      <c r="AX238" s="12" t="s">
        <v>82</v>
      </c>
      <c r="AY238" s="151" t="s">
        <v>192</v>
      </c>
    </row>
    <row r="239" spans="2:65" s="13" customFormat="1" ht="11.25">
      <c r="B239" s="156"/>
      <c r="D239" s="150" t="s">
        <v>202</v>
      </c>
      <c r="E239" s="157" t="s">
        <v>44</v>
      </c>
      <c r="F239" s="158" t="s">
        <v>450</v>
      </c>
      <c r="H239" s="159">
        <v>5.36</v>
      </c>
      <c r="I239" s="160"/>
      <c r="L239" s="156"/>
      <c r="M239" s="161"/>
      <c r="T239" s="162"/>
      <c r="AT239" s="157" t="s">
        <v>202</v>
      </c>
      <c r="AU239" s="157" t="s">
        <v>93</v>
      </c>
      <c r="AV239" s="13" t="s">
        <v>93</v>
      </c>
      <c r="AW239" s="13" t="s">
        <v>42</v>
      </c>
      <c r="AX239" s="13" t="s">
        <v>82</v>
      </c>
      <c r="AY239" s="157" t="s">
        <v>192</v>
      </c>
    </row>
    <row r="240" spans="2:65" s="12" customFormat="1" ht="22.5">
      <c r="B240" s="149"/>
      <c r="D240" s="150" t="s">
        <v>202</v>
      </c>
      <c r="E240" s="151" t="s">
        <v>44</v>
      </c>
      <c r="F240" s="152" t="s">
        <v>558</v>
      </c>
      <c r="H240" s="151" t="s">
        <v>44</v>
      </c>
      <c r="I240" s="153"/>
      <c r="L240" s="149"/>
      <c r="M240" s="154"/>
      <c r="T240" s="155"/>
      <c r="AT240" s="151" t="s">
        <v>202</v>
      </c>
      <c r="AU240" s="151" t="s">
        <v>93</v>
      </c>
      <c r="AV240" s="12" t="s">
        <v>90</v>
      </c>
      <c r="AW240" s="12" t="s">
        <v>42</v>
      </c>
      <c r="AX240" s="12" t="s">
        <v>82</v>
      </c>
      <c r="AY240" s="151" t="s">
        <v>192</v>
      </c>
    </row>
    <row r="241" spans="2:65" s="13" customFormat="1" ht="11.25">
      <c r="B241" s="156"/>
      <c r="D241" s="150" t="s">
        <v>202</v>
      </c>
      <c r="E241" s="157" t="s">
        <v>44</v>
      </c>
      <c r="F241" s="158" t="s">
        <v>436</v>
      </c>
      <c r="H241" s="159">
        <v>15.942</v>
      </c>
      <c r="I241" s="160"/>
      <c r="L241" s="156"/>
      <c r="M241" s="161"/>
      <c r="T241" s="162"/>
      <c r="AT241" s="157" t="s">
        <v>202</v>
      </c>
      <c r="AU241" s="157" t="s">
        <v>93</v>
      </c>
      <c r="AV241" s="13" t="s">
        <v>93</v>
      </c>
      <c r="AW241" s="13" t="s">
        <v>42</v>
      </c>
      <c r="AX241" s="13" t="s">
        <v>82</v>
      </c>
      <c r="AY241" s="157" t="s">
        <v>192</v>
      </c>
    </row>
    <row r="242" spans="2:65" s="12" customFormat="1" ht="22.5">
      <c r="B242" s="149"/>
      <c r="D242" s="150" t="s">
        <v>202</v>
      </c>
      <c r="E242" s="151" t="s">
        <v>44</v>
      </c>
      <c r="F242" s="152" t="s">
        <v>559</v>
      </c>
      <c r="H242" s="151" t="s">
        <v>44</v>
      </c>
      <c r="I242" s="153"/>
      <c r="L242" s="149"/>
      <c r="M242" s="154"/>
      <c r="T242" s="155"/>
      <c r="AT242" s="151" t="s">
        <v>202</v>
      </c>
      <c r="AU242" s="151" t="s">
        <v>93</v>
      </c>
      <c r="AV242" s="12" t="s">
        <v>90</v>
      </c>
      <c r="AW242" s="12" t="s">
        <v>42</v>
      </c>
      <c r="AX242" s="12" t="s">
        <v>82</v>
      </c>
      <c r="AY242" s="151" t="s">
        <v>192</v>
      </c>
    </row>
    <row r="243" spans="2:65" s="13" customFormat="1" ht="11.25">
      <c r="B243" s="156"/>
      <c r="D243" s="150" t="s">
        <v>202</v>
      </c>
      <c r="E243" s="157" t="s">
        <v>44</v>
      </c>
      <c r="F243" s="158" t="s">
        <v>442</v>
      </c>
      <c r="H243" s="159">
        <v>13.928000000000001</v>
      </c>
      <c r="I243" s="160"/>
      <c r="L243" s="156"/>
      <c r="M243" s="161"/>
      <c r="T243" s="162"/>
      <c r="AT243" s="157" t="s">
        <v>202</v>
      </c>
      <c r="AU243" s="157" t="s">
        <v>93</v>
      </c>
      <c r="AV243" s="13" t="s">
        <v>93</v>
      </c>
      <c r="AW243" s="13" t="s">
        <v>42</v>
      </c>
      <c r="AX243" s="13" t="s">
        <v>82</v>
      </c>
      <c r="AY243" s="157" t="s">
        <v>192</v>
      </c>
    </row>
    <row r="244" spans="2:65" s="12" customFormat="1" ht="22.5">
      <c r="B244" s="149"/>
      <c r="D244" s="150" t="s">
        <v>202</v>
      </c>
      <c r="E244" s="151" t="s">
        <v>44</v>
      </c>
      <c r="F244" s="152" t="s">
        <v>560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65" s="13" customFormat="1" ht="11.25">
      <c r="B245" s="156"/>
      <c r="D245" s="150" t="s">
        <v>202</v>
      </c>
      <c r="E245" s="157" t="s">
        <v>44</v>
      </c>
      <c r="F245" s="158" t="s">
        <v>444</v>
      </c>
      <c r="H245" s="159">
        <v>8.2479999999999993</v>
      </c>
      <c r="I245" s="160"/>
      <c r="L245" s="156"/>
      <c r="M245" s="161"/>
      <c r="T245" s="162"/>
      <c r="AT245" s="157" t="s">
        <v>202</v>
      </c>
      <c r="AU245" s="157" t="s">
        <v>93</v>
      </c>
      <c r="AV245" s="13" t="s">
        <v>93</v>
      </c>
      <c r="AW245" s="13" t="s">
        <v>42</v>
      </c>
      <c r="AX245" s="13" t="s">
        <v>82</v>
      </c>
      <c r="AY245" s="157" t="s">
        <v>192</v>
      </c>
    </row>
    <row r="246" spans="2:65" s="14" customFormat="1" ht="11.25">
      <c r="B246" s="163"/>
      <c r="D246" s="150" t="s">
        <v>202</v>
      </c>
      <c r="E246" s="164" t="s">
        <v>44</v>
      </c>
      <c r="F246" s="165" t="s">
        <v>205</v>
      </c>
      <c r="H246" s="166">
        <v>383.721</v>
      </c>
      <c r="I246" s="167"/>
      <c r="L246" s="163"/>
      <c r="M246" s="168"/>
      <c r="T246" s="169"/>
      <c r="AT246" s="164" t="s">
        <v>202</v>
      </c>
      <c r="AU246" s="164" t="s">
        <v>93</v>
      </c>
      <c r="AV246" s="14" t="s">
        <v>199</v>
      </c>
      <c r="AW246" s="14" t="s">
        <v>42</v>
      </c>
      <c r="AX246" s="14" t="s">
        <v>90</v>
      </c>
      <c r="AY246" s="164" t="s">
        <v>192</v>
      </c>
    </row>
    <row r="247" spans="2:65" s="1" customFormat="1" ht="33" customHeight="1">
      <c r="B247" s="33"/>
      <c r="C247" s="132" t="s">
        <v>350</v>
      </c>
      <c r="D247" s="132" t="s">
        <v>194</v>
      </c>
      <c r="E247" s="133" t="s">
        <v>561</v>
      </c>
      <c r="F247" s="134" t="s">
        <v>562</v>
      </c>
      <c r="G247" s="135" t="s">
        <v>197</v>
      </c>
      <c r="H247" s="136">
        <v>130.745</v>
      </c>
      <c r="I247" s="137"/>
      <c r="J247" s="138">
        <f>ROUND(I247*H247,2)</f>
        <v>0</v>
      </c>
      <c r="K247" s="134" t="s">
        <v>198</v>
      </c>
      <c r="L247" s="33"/>
      <c r="M247" s="139" t="s">
        <v>44</v>
      </c>
      <c r="N247" s="140" t="s">
        <v>53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199</v>
      </c>
      <c r="AT247" s="143" t="s">
        <v>194</v>
      </c>
      <c r="AU247" s="143" t="s">
        <v>93</v>
      </c>
      <c r="AY247" s="17" t="s">
        <v>192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90</v>
      </c>
      <c r="BK247" s="144">
        <f>ROUND(I247*H247,2)</f>
        <v>0</v>
      </c>
      <c r="BL247" s="17" t="s">
        <v>199</v>
      </c>
      <c r="BM247" s="143" t="s">
        <v>563</v>
      </c>
    </row>
    <row r="248" spans="2:65" s="1" customFormat="1" ht="11.25">
      <c r="B248" s="33"/>
      <c r="D248" s="145" t="s">
        <v>200</v>
      </c>
      <c r="F248" s="146" t="s">
        <v>564</v>
      </c>
      <c r="I248" s="147"/>
      <c r="L248" s="33"/>
      <c r="M248" s="148"/>
      <c r="T248" s="54"/>
      <c r="AT248" s="17" t="s">
        <v>200</v>
      </c>
      <c r="AU248" s="17" t="s">
        <v>93</v>
      </c>
    </row>
    <row r="249" spans="2:65" s="1" customFormat="1" ht="29.25">
      <c r="B249" s="33"/>
      <c r="D249" s="150" t="s">
        <v>552</v>
      </c>
      <c r="F249" s="183" t="s">
        <v>565</v>
      </c>
      <c r="I249" s="147"/>
      <c r="L249" s="33"/>
      <c r="M249" s="148"/>
      <c r="T249" s="54"/>
      <c r="AT249" s="17" t="s">
        <v>552</v>
      </c>
      <c r="AU249" s="17" t="s">
        <v>93</v>
      </c>
    </row>
    <row r="250" spans="2:65" s="12" customFormat="1" ht="11.25">
      <c r="B250" s="149"/>
      <c r="D250" s="150" t="s">
        <v>202</v>
      </c>
      <c r="E250" s="151" t="s">
        <v>44</v>
      </c>
      <c r="F250" s="152" t="s">
        <v>426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2" customFormat="1" ht="11.25">
      <c r="B251" s="149"/>
      <c r="D251" s="150" t="s">
        <v>202</v>
      </c>
      <c r="E251" s="151" t="s">
        <v>44</v>
      </c>
      <c r="F251" s="152" t="s">
        <v>455</v>
      </c>
      <c r="H251" s="151" t="s">
        <v>44</v>
      </c>
      <c r="I251" s="153"/>
      <c r="L251" s="149"/>
      <c r="M251" s="154"/>
      <c r="T251" s="155"/>
      <c r="AT251" s="151" t="s">
        <v>202</v>
      </c>
      <c r="AU251" s="151" t="s">
        <v>93</v>
      </c>
      <c r="AV251" s="12" t="s">
        <v>90</v>
      </c>
      <c r="AW251" s="12" t="s">
        <v>42</v>
      </c>
      <c r="AX251" s="12" t="s">
        <v>82</v>
      </c>
      <c r="AY251" s="151" t="s">
        <v>192</v>
      </c>
    </row>
    <row r="252" spans="2:65" s="12" customFormat="1" ht="33.75">
      <c r="B252" s="149"/>
      <c r="D252" s="150" t="s">
        <v>202</v>
      </c>
      <c r="E252" s="151" t="s">
        <v>44</v>
      </c>
      <c r="F252" s="152" t="s">
        <v>554</v>
      </c>
      <c r="H252" s="151" t="s">
        <v>44</v>
      </c>
      <c r="I252" s="153"/>
      <c r="L252" s="149"/>
      <c r="M252" s="154"/>
      <c r="T252" s="155"/>
      <c r="AT252" s="151" t="s">
        <v>202</v>
      </c>
      <c r="AU252" s="151" t="s">
        <v>93</v>
      </c>
      <c r="AV252" s="12" t="s">
        <v>90</v>
      </c>
      <c r="AW252" s="12" t="s">
        <v>42</v>
      </c>
      <c r="AX252" s="12" t="s">
        <v>82</v>
      </c>
      <c r="AY252" s="151" t="s">
        <v>192</v>
      </c>
    </row>
    <row r="253" spans="2:65" s="13" customFormat="1" ht="11.25">
      <c r="B253" s="156"/>
      <c r="D253" s="150" t="s">
        <v>202</v>
      </c>
      <c r="E253" s="157" t="s">
        <v>44</v>
      </c>
      <c r="F253" s="158" t="s">
        <v>566</v>
      </c>
      <c r="H253" s="159">
        <v>7.9320000000000004</v>
      </c>
      <c r="I253" s="160"/>
      <c r="L253" s="156"/>
      <c r="M253" s="161"/>
      <c r="T253" s="162"/>
      <c r="AT253" s="157" t="s">
        <v>202</v>
      </c>
      <c r="AU253" s="157" t="s">
        <v>93</v>
      </c>
      <c r="AV253" s="13" t="s">
        <v>93</v>
      </c>
      <c r="AW253" s="13" t="s">
        <v>42</v>
      </c>
      <c r="AX253" s="13" t="s">
        <v>82</v>
      </c>
      <c r="AY253" s="157" t="s">
        <v>192</v>
      </c>
    </row>
    <row r="254" spans="2:65" s="12" customFormat="1" ht="22.5">
      <c r="B254" s="149"/>
      <c r="D254" s="150" t="s">
        <v>202</v>
      </c>
      <c r="E254" s="151" t="s">
        <v>44</v>
      </c>
      <c r="F254" s="152" t="s">
        <v>555</v>
      </c>
      <c r="H254" s="151" t="s">
        <v>44</v>
      </c>
      <c r="I254" s="153"/>
      <c r="L254" s="149"/>
      <c r="M254" s="154"/>
      <c r="T254" s="155"/>
      <c r="AT254" s="151" t="s">
        <v>202</v>
      </c>
      <c r="AU254" s="151" t="s">
        <v>93</v>
      </c>
      <c r="AV254" s="12" t="s">
        <v>90</v>
      </c>
      <c r="AW254" s="12" t="s">
        <v>42</v>
      </c>
      <c r="AX254" s="12" t="s">
        <v>82</v>
      </c>
      <c r="AY254" s="151" t="s">
        <v>192</v>
      </c>
    </row>
    <row r="255" spans="2:65" s="13" customFormat="1" ht="11.25">
      <c r="B255" s="156"/>
      <c r="D255" s="150" t="s">
        <v>202</v>
      </c>
      <c r="E255" s="157" t="s">
        <v>44</v>
      </c>
      <c r="F255" s="158" t="s">
        <v>567</v>
      </c>
      <c r="H255" s="159">
        <v>64.646000000000001</v>
      </c>
      <c r="I255" s="160"/>
      <c r="L255" s="156"/>
      <c r="M255" s="161"/>
      <c r="T255" s="162"/>
      <c r="AT255" s="157" t="s">
        <v>202</v>
      </c>
      <c r="AU255" s="157" t="s">
        <v>93</v>
      </c>
      <c r="AV255" s="13" t="s">
        <v>93</v>
      </c>
      <c r="AW255" s="13" t="s">
        <v>42</v>
      </c>
      <c r="AX255" s="13" t="s">
        <v>82</v>
      </c>
      <c r="AY255" s="157" t="s">
        <v>192</v>
      </c>
    </row>
    <row r="256" spans="2:65" s="12" customFormat="1" ht="22.5">
      <c r="B256" s="149"/>
      <c r="D256" s="150" t="s">
        <v>202</v>
      </c>
      <c r="E256" s="151" t="s">
        <v>44</v>
      </c>
      <c r="F256" s="152" t="s">
        <v>556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3" customFormat="1" ht="11.25">
      <c r="B257" s="156"/>
      <c r="D257" s="150" t="s">
        <v>202</v>
      </c>
      <c r="E257" s="157" t="s">
        <v>44</v>
      </c>
      <c r="F257" s="158" t="s">
        <v>568</v>
      </c>
      <c r="H257" s="159">
        <v>43.331000000000003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65" s="12" customFormat="1" ht="22.5">
      <c r="B258" s="149"/>
      <c r="D258" s="150" t="s">
        <v>202</v>
      </c>
      <c r="E258" s="151" t="s">
        <v>44</v>
      </c>
      <c r="F258" s="152" t="s">
        <v>557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569</v>
      </c>
      <c r="H259" s="159">
        <v>1.8759999999999999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2" customFormat="1" ht="22.5">
      <c r="B260" s="149"/>
      <c r="D260" s="150" t="s">
        <v>202</v>
      </c>
      <c r="E260" s="151" t="s">
        <v>44</v>
      </c>
      <c r="F260" s="152" t="s">
        <v>558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3" customFormat="1" ht="11.25">
      <c r="B261" s="156"/>
      <c r="D261" s="150" t="s">
        <v>202</v>
      </c>
      <c r="E261" s="157" t="s">
        <v>44</v>
      </c>
      <c r="F261" s="158" t="s">
        <v>570</v>
      </c>
      <c r="H261" s="159">
        <v>5.42</v>
      </c>
      <c r="I261" s="160"/>
      <c r="L261" s="156"/>
      <c r="M261" s="161"/>
      <c r="T261" s="162"/>
      <c r="AT261" s="157" t="s">
        <v>202</v>
      </c>
      <c r="AU261" s="157" t="s">
        <v>93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65" s="12" customFormat="1" ht="22.5">
      <c r="B262" s="149"/>
      <c r="D262" s="150" t="s">
        <v>202</v>
      </c>
      <c r="E262" s="151" t="s">
        <v>44</v>
      </c>
      <c r="F262" s="152" t="s">
        <v>559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93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65" s="13" customFormat="1" ht="11.25">
      <c r="B263" s="156"/>
      <c r="D263" s="150" t="s">
        <v>202</v>
      </c>
      <c r="E263" s="157" t="s">
        <v>44</v>
      </c>
      <c r="F263" s="158" t="s">
        <v>571</v>
      </c>
      <c r="H263" s="159">
        <v>4.7359999999999998</v>
      </c>
      <c r="I263" s="160"/>
      <c r="L263" s="156"/>
      <c r="M263" s="161"/>
      <c r="T263" s="162"/>
      <c r="AT263" s="157" t="s">
        <v>202</v>
      </c>
      <c r="AU263" s="157" t="s">
        <v>93</v>
      </c>
      <c r="AV263" s="13" t="s">
        <v>93</v>
      </c>
      <c r="AW263" s="13" t="s">
        <v>42</v>
      </c>
      <c r="AX263" s="13" t="s">
        <v>82</v>
      </c>
      <c r="AY263" s="157" t="s">
        <v>192</v>
      </c>
    </row>
    <row r="264" spans="2:65" s="12" customFormat="1" ht="22.5">
      <c r="B264" s="149"/>
      <c r="D264" s="150" t="s">
        <v>202</v>
      </c>
      <c r="E264" s="151" t="s">
        <v>44</v>
      </c>
      <c r="F264" s="152" t="s">
        <v>560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3" customFormat="1" ht="11.25">
      <c r="B265" s="156"/>
      <c r="D265" s="150" t="s">
        <v>202</v>
      </c>
      <c r="E265" s="157" t="s">
        <v>44</v>
      </c>
      <c r="F265" s="158" t="s">
        <v>572</v>
      </c>
      <c r="H265" s="159">
        <v>2.8039999999999998</v>
      </c>
      <c r="I265" s="160"/>
      <c r="L265" s="156"/>
      <c r="M265" s="161"/>
      <c r="T265" s="162"/>
      <c r="AT265" s="157" t="s">
        <v>202</v>
      </c>
      <c r="AU265" s="157" t="s">
        <v>93</v>
      </c>
      <c r="AV265" s="13" t="s">
        <v>93</v>
      </c>
      <c r="AW265" s="13" t="s">
        <v>42</v>
      </c>
      <c r="AX265" s="13" t="s">
        <v>82</v>
      </c>
      <c r="AY265" s="157" t="s">
        <v>192</v>
      </c>
    </row>
    <row r="266" spans="2:65" s="14" customFormat="1" ht="11.25">
      <c r="B266" s="163"/>
      <c r="D266" s="150" t="s">
        <v>202</v>
      </c>
      <c r="E266" s="164" t="s">
        <v>44</v>
      </c>
      <c r="F266" s="165" t="s">
        <v>205</v>
      </c>
      <c r="H266" s="166">
        <v>130.745</v>
      </c>
      <c r="I266" s="167"/>
      <c r="L266" s="163"/>
      <c r="M266" s="168"/>
      <c r="T266" s="169"/>
      <c r="AT266" s="164" t="s">
        <v>202</v>
      </c>
      <c r="AU266" s="164" t="s">
        <v>93</v>
      </c>
      <c r="AV266" s="14" t="s">
        <v>199</v>
      </c>
      <c r="AW266" s="14" t="s">
        <v>42</v>
      </c>
      <c r="AX266" s="14" t="s">
        <v>90</v>
      </c>
      <c r="AY266" s="164" t="s">
        <v>192</v>
      </c>
    </row>
    <row r="267" spans="2:65" s="1" customFormat="1" ht="37.9" customHeight="1">
      <c r="B267" s="33"/>
      <c r="C267" s="132" t="s">
        <v>357</v>
      </c>
      <c r="D267" s="132" t="s">
        <v>194</v>
      </c>
      <c r="E267" s="133" t="s">
        <v>573</v>
      </c>
      <c r="F267" s="134" t="s">
        <v>574</v>
      </c>
      <c r="G267" s="135" t="s">
        <v>197</v>
      </c>
      <c r="H267" s="136">
        <v>13.074999999999999</v>
      </c>
      <c r="I267" s="137"/>
      <c r="J267" s="138">
        <f>ROUND(I267*H267,2)</f>
        <v>0</v>
      </c>
      <c r="K267" s="134" t="s">
        <v>198</v>
      </c>
      <c r="L267" s="33"/>
      <c r="M267" s="139" t="s">
        <v>44</v>
      </c>
      <c r="N267" s="140" t="s">
        <v>53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199</v>
      </c>
      <c r="AT267" s="143" t="s">
        <v>194</v>
      </c>
      <c r="AU267" s="143" t="s">
        <v>93</v>
      </c>
      <c r="AY267" s="17" t="s">
        <v>192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90</v>
      </c>
      <c r="BK267" s="144">
        <f>ROUND(I267*H267,2)</f>
        <v>0</v>
      </c>
      <c r="BL267" s="17" t="s">
        <v>199</v>
      </c>
      <c r="BM267" s="143" t="s">
        <v>575</v>
      </c>
    </row>
    <row r="268" spans="2:65" s="1" customFormat="1" ht="11.25">
      <c r="B268" s="33"/>
      <c r="D268" s="145" t="s">
        <v>200</v>
      </c>
      <c r="F268" s="146" t="s">
        <v>576</v>
      </c>
      <c r="I268" s="147"/>
      <c r="L268" s="33"/>
      <c r="M268" s="148"/>
      <c r="T268" s="54"/>
      <c r="AT268" s="17" t="s">
        <v>200</v>
      </c>
      <c r="AU268" s="17" t="s">
        <v>93</v>
      </c>
    </row>
    <row r="269" spans="2:65" s="12" customFormat="1" ht="11.25">
      <c r="B269" s="149"/>
      <c r="D269" s="150" t="s">
        <v>202</v>
      </c>
      <c r="E269" s="151" t="s">
        <v>44</v>
      </c>
      <c r="F269" s="152" t="s">
        <v>426</v>
      </c>
      <c r="H269" s="151" t="s">
        <v>44</v>
      </c>
      <c r="I269" s="153"/>
      <c r="L269" s="149"/>
      <c r="M269" s="154"/>
      <c r="T269" s="155"/>
      <c r="AT269" s="151" t="s">
        <v>202</v>
      </c>
      <c r="AU269" s="151" t="s">
        <v>93</v>
      </c>
      <c r="AV269" s="12" t="s">
        <v>90</v>
      </c>
      <c r="AW269" s="12" t="s">
        <v>42</v>
      </c>
      <c r="AX269" s="12" t="s">
        <v>82</v>
      </c>
      <c r="AY269" s="151" t="s">
        <v>192</v>
      </c>
    </row>
    <row r="270" spans="2:65" s="12" customFormat="1" ht="11.25">
      <c r="B270" s="149"/>
      <c r="D270" s="150" t="s">
        <v>202</v>
      </c>
      <c r="E270" s="151" t="s">
        <v>44</v>
      </c>
      <c r="F270" s="152" t="s">
        <v>455</v>
      </c>
      <c r="H270" s="151" t="s">
        <v>44</v>
      </c>
      <c r="I270" s="153"/>
      <c r="L270" s="149"/>
      <c r="M270" s="154"/>
      <c r="T270" s="155"/>
      <c r="AT270" s="151" t="s">
        <v>202</v>
      </c>
      <c r="AU270" s="151" t="s">
        <v>93</v>
      </c>
      <c r="AV270" s="12" t="s">
        <v>90</v>
      </c>
      <c r="AW270" s="12" t="s">
        <v>42</v>
      </c>
      <c r="AX270" s="12" t="s">
        <v>82</v>
      </c>
      <c r="AY270" s="151" t="s">
        <v>192</v>
      </c>
    </row>
    <row r="271" spans="2:65" s="12" customFormat="1" ht="11.25">
      <c r="B271" s="149"/>
      <c r="D271" s="150" t="s">
        <v>202</v>
      </c>
      <c r="E271" s="151" t="s">
        <v>44</v>
      </c>
      <c r="F271" s="152" t="s">
        <v>577</v>
      </c>
      <c r="H271" s="151" t="s">
        <v>44</v>
      </c>
      <c r="I271" s="153"/>
      <c r="L271" s="149"/>
      <c r="M271" s="154"/>
      <c r="T271" s="155"/>
      <c r="AT271" s="151" t="s">
        <v>202</v>
      </c>
      <c r="AU271" s="151" t="s">
        <v>93</v>
      </c>
      <c r="AV271" s="12" t="s">
        <v>90</v>
      </c>
      <c r="AW271" s="12" t="s">
        <v>42</v>
      </c>
      <c r="AX271" s="12" t="s">
        <v>82</v>
      </c>
      <c r="AY271" s="151" t="s">
        <v>192</v>
      </c>
    </row>
    <row r="272" spans="2:65" s="13" customFormat="1" ht="11.25">
      <c r="B272" s="156"/>
      <c r="D272" s="150" t="s">
        <v>202</v>
      </c>
      <c r="E272" s="157" t="s">
        <v>44</v>
      </c>
      <c r="F272" s="158" t="s">
        <v>578</v>
      </c>
      <c r="H272" s="159">
        <v>13.074999999999999</v>
      </c>
      <c r="I272" s="160"/>
      <c r="L272" s="156"/>
      <c r="M272" s="161"/>
      <c r="T272" s="162"/>
      <c r="AT272" s="157" t="s">
        <v>202</v>
      </c>
      <c r="AU272" s="157" t="s">
        <v>93</v>
      </c>
      <c r="AV272" s="13" t="s">
        <v>93</v>
      </c>
      <c r="AW272" s="13" t="s">
        <v>42</v>
      </c>
      <c r="AX272" s="13" t="s">
        <v>90</v>
      </c>
      <c r="AY272" s="157" t="s">
        <v>192</v>
      </c>
    </row>
    <row r="273" spans="2:65" s="1" customFormat="1" ht="37.9" customHeight="1">
      <c r="B273" s="33"/>
      <c r="C273" s="132" t="s">
        <v>276</v>
      </c>
      <c r="D273" s="132" t="s">
        <v>194</v>
      </c>
      <c r="E273" s="133" t="s">
        <v>579</v>
      </c>
      <c r="F273" s="134" t="s">
        <v>580</v>
      </c>
      <c r="G273" s="135" t="s">
        <v>197</v>
      </c>
      <c r="H273" s="136">
        <v>152.358</v>
      </c>
      <c r="I273" s="137"/>
      <c r="J273" s="138">
        <f>ROUND(I273*H273,2)</f>
        <v>0</v>
      </c>
      <c r="K273" s="134" t="s">
        <v>198</v>
      </c>
      <c r="L273" s="33"/>
      <c r="M273" s="139" t="s">
        <v>44</v>
      </c>
      <c r="N273" s="140" t="s">
        <v>53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199</v>
      </c>
      <c r="AT273" s="143" t="s">
        <v>194</v>
      </c>
      <c r="AU273" s="143" t="s">
        <v>93</v>
      </c>
      <c r="AY273" s="17" t="s">
        <v>192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90</v>
      </c>
      <c r="BK273" s="144">
        <f>ROUND(I273*H273,2)</f>
        <v>0</v>
      </c>
      <c r="BL273" s="17" t="s">
        <v>199</v>
      </c>
      <c r="BM273" s="143" t="s">
        <v>581</v>
      </c>
    </row>
    <row r="274" spans="2:65" s="1" customFormat="1" ht="11.25">
      <c r="B274" s="33"/>
      <c r="D274" s="145" t="s">
        <v>200</v>
      </c>
      <c r="F274" s="146" t="s">
        <v>582</v>
      </c>
      <c r="I274" s="147"/>
      <c r="L274" s="33"/>
      <c r="M274" s="148"/>
      <c r="T274" s="54"/>
      <c r="AT274" s="17" t="s">
        <v>200</v>
      </c>
      <c r="AU274" s="17" t="s">
        <v>93</v>
      </c>
    </row>
    <row r="275" spans="2:65" s="12" customFormat="1" ht="11.25">
      <c r="B275" s="149"/>
      <c r="D275" s="150" t="s">
        <v>202</v>
      </c>
      <c r="E275" s="151" t="s">
        <v>44</v>
      </c>
      <c r="F275" s="152" t="s">
        <v>426</v>
      </c>
      <c r="H275" s="151" t="s">
        <v>44</v>
      </c>
      <c r="I275" s="153"/>
      <c r="L275" s="149"/>
      <c r="M275" s="154"/>
      <c r="T275" s="155"/>
      <c r="AT275" s="151" t="s">
        <v>202</v>
      </c>
      <c r="AU275" s="151" t="s">
        <v>93</v>
      </c>
      <c r="AV275" s="12" t="s">
        <v>90</v>
      </c>
      <c r="AW275" s="12" t="s">
        <v>42</v>
      </c>
      <c r="AX275" s="12" t="s">
        <v>82</v>
      </c>
      <c r="AY275" s="151" t="s">
        <v>192</v>
      </c>
    </row>
    <row r="276" spans="2:65" s="12" customFormat="1" ht="11.25">
      <c r="B276" s="149"/>
      <c r="D276" s="150" t="s">
        <v>202</v>
      </c>
      <c r="E276" s="151" t="s">
        <v>44</v>
      </c>
      <c r="F276" s="152" t="s">
        <v>583</v>
      </c>
      <c r="H276" s="151" t="s">
        <v>44</v>
      </c>
      <c r="I276" s="153"/>
      <c r="L276" s="149"/>
      <c r="M276" s="154"/>
      <c r="T276" s="155"/>
      <c r="AT276" s="151" t="s">
        <v>202</v>
      </c>
      <c r="AU276" s="151" t="s">
        <v>93</v>
      </c>
      <c r="AV276" s="12" t="s">
        <v>90</v>
      </c>
      <c r="AW276" s="12" t="s">
        <v>42</v>
      </c>
      <c r="AX276" s="12" t="s">
        <v>82</v>
      </c>
      <c r="AY276" s="151" t="s">
        <v>192</v>
      </c>
    </row>
    <row r="277" spans="2:65" s="12" customFormat="1" ht="22.5">
      <c r="B277" s="149"/>
      <c r="D277" s="150" t="s">
        <v>202</v>
      </c>
      <c r="E277" s="151" t="s">
        <v>44</v>
      </c>
      <c r="F277" s="152" t="s">
        <v>584</v>
      </c>
      <c r="H277" s="151" t="s">
        <v>44</v>
      </c>
      <c r="I277" s="153"/>
      <c r="L277" s="149"/>
      <c r="M277" s="154"/>
      <c r="T277" s="155"/>
      <c r="AT277" s="151" t="s">
        <v>202</v>
      </c>
      <c r="AU277" s="151" t="s">
        <v>93</v>
      </c>
      <c r="AV277" s="12" t="s">
        <v>90</v>
      </c>
      <c r="AW277" s="12" t="s">
        <v>42</v>
      </c>
      <c r="AX277" s="12" t="s">
        <v>82</v>
      </c>
      <c r="AY277" s="151" t="s">
        <v>192</v>
      </c>
    </row>
    <row r="278" spans="2:65" s="13" customFormat="1" ht="11.25">
      <c r="B278" s="156"/>
      <c r="D278" s="150" t="s">
        <v>202</v>
      </c>
      <c r="E278" s="157" t="s">
        <v>44</v>
      </c>
      <c r="F278" s="158" t="s">
        <v>585</v>
      </c>
      <c r="H278" s="159">
        <v>8.5</v>
      </c>
      <c r="I278" s="160"/>
      <c r="L278" s="156"/>
      <c r="M278" s="161"/>
      <c r="T278" s="162"/>
      <c r="AT278" s="157" t="s">
        <v>202</v>
      </c>
      <c r="AU278" s="157" t="s">
        <v>93</v>
      </c>
      <c r="AV278" s="13" t="s">
        <v>93</v>
      </c>
      <c r="AW278" s="13" t="s">
        <v>42</v>
      </c>
      <c r="AX278" s="13" t="s">
        <v>82</v>
      </c>
      <c r="AY278" s="157" t="s">
        <v>192</v>
      </c>
    </row>
    <row r="279" spans="2:65" s="12" customFormat="1" ht="22.5">
      <c r="B279" s="149"/>
      <c r="D279" s="150" t="s">
        <v>202</v>
      </c>
      <c r="E279" s="151" t="s">
        <v>44</v>
      </c>
      <c r="F279" s="152" t="s">
        <v>586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65" s="13" customFormat="1" ht="11.25">
      <c r="B280" s="156"/>
      <c r="D280" s="150" t="s">
        <v>202</v>
      </c>
      <c r="E280" s="157" t="s">
        <v>44</v>
      </c>
      <c r="F280" s="158" t="s">
        <v>587</v>
      </c>
      <c r="H280" s="159">
        <v>0.432</v>
      </c>
      <c r="I280" s="160"/>
      <c r="L280" s="156"/>
      <c r="M280" s="161"/>
      <c r="T280" s="162"/>
      <c r="AT280" s="157" t="s">
        <v>202</v>
      </c>
      <c r="AU280" s="157" t="s">
        <v>93</v>
      </c>
      <c r="AV280" s="13" t="s">
        <v>93</v>
      </c>
      <c r="AW280" s="13" t="s">
        <v>42</v>
      </c>
      <c r="AX280" s="13" t="s">
        <v>82</v>
      </c>
      <c r="AY280" s="157" t="s">
        <v>192</v>
      </c>
    </row>
    <row r="281" spans="2:65" s="12" customFormat="1" ht="22.5">
      <c r="B281" s="149"/>
      <c r="D281" s="150" t="s">
        <v>202</v>
      </c>
      <c r="E281" s="151" t="s">
        <v>44</v>
      </c>
      <c r="F281" s="152" t="s">
        <v>588</v>
      </c>
      <c r="H281" s="151" t="s">
        <v>44</v>
      </c>
      <c r="I281" s="153"/>
      <c r="L281" s="149"/>
      <c r="M281" s="154"/>
      <c r="T281" s="155"/>
      <c r="AT281" s="151" t="s">
        <v>202</v>
      </c>
      <c r="AU281" s="151" t="s">
        <v>93</v>
      </c>
      <c r="AV281" s="12" t="s">
        <v>90</v>
      </c>
      <c r="AW281" s="12" t="s">
        <v>42</v>
      </c>
      <c r="AX281" s="12" t="s">
        <v>82</v>
      </c>
      <c r="AY281" s="151" t="s">
        <v>192</v>
      </c>
    </row>
    <row r="282" spans="2:65" s="13" customFormat="1" ht="11.25">
      <c r="B282" s="156"/>
      <c r="D282" s="150" t="s">
        <v>202</v>
      </c>
      <c r="E282" s="157" t="s">
        <v>44</v>
      </c>
      <c r="F282" s="158" t="s">
        <v>589</v>
      </c>
      <c r="H282" s="159">
        <v>1.08</v>
      </c>
      <c r="I282" s="160"/>
      <c r="L282" s="156"/>
      <c r="M282" s="161"/>
      <c r="T282" s="162"/>
      <c r="AT282" s="157" t="s">
        <v>202</v>
      </c>
      <c r="AU282" s="157" t="s">
        <v>93</v>
      </c>
      <c r="AV282" s="13" t="s">
        <v>93</v>
      </c>
      <c r="AW282" s="13" t="s">
        <v>42</v>
      </c>
      <c r="AX282" s="13" t="s">
        <v>82</v>
      </c>
      <c r="AY282" s="157" t="s">
        <v>192</v>
      </c>
    </row>
    <row r="283" spans="2:65" s="12" customFormat="1" ht="22.5">
      <c r="B283" s="149"/>
      <c r="D283" s="150" t="s">
        <v>202</v>
      </c>
      <c r="E283" s="151" t="s">
        <v>44</v>
      </c>
      <c r="F283" s="152" t="s">
        <v>590</v>
      </c>
      <c r="H283" s="151" t="s">
        <v>44</v>
      </c>
      <c r="I283" s="153"/>
      <c r="L283" s="149"/>
      <c r="M283" s="154"/>
      <c r="T283" s="155"/>
      <c r="AT283" s="151" t="s">
        <v>202</v>
      </c>
      <c r="AU283" s="151" t="s">
        <v>93</v>
      </c>
      <c r="AV283" s="12" t="s">
        <v>90</v>
      </c>
      <c r="AW283" s="12" t="s">
        <v>42</v>
      </c>
      <c r="AX283" s="12" t="s">
        <v>82</v>
      </c>
      <c r="AY283" s="151" t="s">
        <v>192</v>
      </c>
    </row>
    <row r="284" spans="2:65" s="13" customFormat="1" ht="11.25">
      <c r="B284" s="156"/>
      <c r="D284" s="150" t="s">
        <v>202</v>
      </c>
      <c r="E284" s="157" t="s">
        <v>44</v>
      </c>
      <c r="F284" s="158" t="s">
        <v>591</v>
      </c>
      <c r="H284" s="159">
        <v>1.1160000000000001</v>
      </c>
      <c r="I284" s="160"/>
      <c r="L284" s="156"/>
      <c r="M284" s="161"/>
      <c r="T284" s="162"/>
      <c r="AT284" s="157" t="s">
        <v>202</v>
      </c>
      <c r="AU284" s="157" t="s">
        <v>93</v>
      </c>
      <c r="AV284" s="13" t="s">
        <v>93</v>
      </c>
      <c r="AW284" s="13" t="s">
        <v>42</v>
      </c>
      <c r="AX284" s="13" t="s">
        <v>82</v>
      </c>
      <c r="AY284" s="157" t="s">
        <v>192</v>
      </c>
    </row>
    <row r="285" spans="2:65" s="12" customFormat="1" ht="11.25">
      <c r="B285" s="149"/>
      <c r="D285" s="150" t="s">
        <v>202</v>
      </c>
      <c r="E285" s="151" t="s">
        <v>44</v>
      </c>
      <c r="F285" s="152" t="s">
        <v>426</v>
      </c>
      <c r="H285" s="151" t="s">
        <v>44</v>
      </c>
      <c r="I285" s="153"/>
      <c r="L285" s="149"/>
      <c r="M285" s="154"/>
      <c r="T285" s="155"/>
      <c r="AT285" s="151" t="s">
        <v>202</v>
      </c>
      <c r="AU285" s="151" t="s">
        <v>93</v>
      </c>
      <c r="AV285" s="12" t="s">
        <v>90</v>
      </c>
      <c r="AW285" s="12" t="s">
        <v>42</v>
      </c>
      <c r="AX285" s="12" t="s">
        <v>82</v>
      </c>
      <c r="AY285" s="151" t="s">
        <v>192</v>
      </c>
    </row>
    <row r="286" spans="2:65" s="12" customFormat="1" ht="22.5">
      <c r="B286" s="149"/>
      <c r="D286" s="150" t="s">
        <v>202</v>
      </c>
      <c r="E286" s="151" t="s">
        <v>44</v>
      </c>
      <c r="F286" s="152" t="s">
        <v>592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3" customFormat="1" ht="11.25">
      <c r="B287" s="156"/>
      <c r="D287" s="150" t="s">
        <v>202</v>
      </c>
      <c r="E287" s="157" t="s">
        <v>44</v>
      </c>
      <c r="F287" s="158" t="s">
        <v>593</v>
      </c>
      <c r="H287" s="159">
        <v>1.2</v>
      </c>
      <c r="I287" s="160"/>
      <c r="L287" s="156"/>
      <c r="M287" s="161"/>
      <c r="T287" s="162"/>
      <c r="AT287" s="157" t="s">
        <v>202</v>
      </c>
      <c r="AU287" s="157" t="s">
        <v>93</v>
      </c>
      <c r="AV287" s="13" t="s">
        <v>93</v>
      </c>
      <c r="AW287" s="13" t="s">
        <v>42</v>
      </c>
      <c r="AX287" s="13" t="s">
        <v>82</v>
      </c>
      <c r="AY287" s="157" t="s">
        <v>192</v>
      </c>
    </row>
    <row r="288" spans="2:65" s="12" customFormat="1" ht="22.5">
      <c r="B288" s="149"/>
      <c r="D288" s="150" t="s">
        <v>202</v>
      </c>
      <c r="E288" s="151" t="s">
        <v>44</v>
      </c>
      <c r="F288" s="152" t="s">
        <v>594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65" s="13" customFormat="1" ht="11.25">
      <c r="B289" s="156"/>
      <c r="D289" s="150" t="s">
        <v>202</v>
      </c>
      <c r="E289" s="157" t="s">
        <v>44</v>
      </c>
      <c r="F289" s="158" t="s">
        <v>595</v>
      </c>
      <c r="H289" s="159">
        <v>1.2</v>
      </c>
      <c r="I289" s="160"/>
      <c r="L289" s="156"/>
      <c r="M289" s="161"/>
      <c r="T289" s="162"/>
      <c r="AT289" s="157" t="s">
        <v>202</v>
      </c>
      <c r="AU289" s="157" t="s">
        <v>93</v>
      </c>
      <c r="AV289" s="13" t="s">
        <v>93</v>
      </c>
      <c r="AW289" s="13" t="s">
        <v>42</v>
      </c>
      <c r="AX289" s="13" t="s">
        <v>82</v>
      </c>
      <c r="AY289" s="157" t="s">
        <v>192</v>
      </c>
    </row>
    <row r="290" spans="2:65" s="12" customFormat="1" ht="11.25">
      <c r="B290" s="149"/>
      <c r="D290" s="150" t="s">
        <v>202</v>
      </c>
      <c r="E290" s="151" t="s">
        <v>44</v>
      </c>
      <c r="F290" s="152" t="s">
        <v>596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65" s="13" customFormat="1" ht="22.5">
      <c r="B291" s="156"/>
      <c r="D291" s="150" t="s">
        <v>202</v>
      </c>
      <c r="E291" s="157" t="s">
        <v>44</v>
      </c>
      <c r="F291" s="158" t="s">
        <v>597</v>
      </c>
      <c r="H291" s="159">
        <v>16.8</v>
      </c>
      <c r="I291" s="160"/>
      <c r="L291" s="156"/>
      <c r="M291" s="161"/>
      <c r="T291" s="162"/>
      <c r="AT291" s="157" t="s">
        <v>202</v>
      </c>
      <c r="AU291" s="157" t="s">
        <v>93</v>
      </c>
      <c r="AV291" s="13" t="s">
        <v>93</v>
      </c>
      <c r="AW291" s="13" t="s">
        <v>42</v>
      </c>
      <c r="AX291" s="13" t="s">
        <v>82</v>
      </c>
      <c r="AY291" s="157" t="s">
        <v>192</v>
      </c>
    </row>
    <row r="292" spans="2:65" s="12" customFormat="1" ht="11.25">
      <c r="B292" s="149"/>
      <c r="D292" s="150" t="s">
        <v>202</v>
      </c>
      <c r="E292" s="151" t="s">
        <v>44</v>
      </c>
      <c r="F292" s="152" t="s">
        <v>598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93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65" s="13" customFormat="1" ht="11.25">
      <c r="B293" s="156"/>
      <c r="D293" s="150" t="s">
        <v>202</v>
      </c>
      <c r="E293" s="157" t="s">
        <v>44</v>
      </c>
      <c r="F293" s="158" t="s">
        <v>599</v>
      </c>
      <c r="H293" s="159">
        <v>6</v>
      </c>
      <c r="I293" s="160"/>
      <c r="L293" s="156"/>
      <c r="M293" s="161"/>
      <c r="T293" s="162"/>
      <c r="AT293" s="157" t="s">
        <v>202</v>
      </c>
      <c r="AU293" s="157" t="s">
        <v>93</v>
      </c>
      <c r="AV293" s="13" t="s">
        <v>93</v>
      </c>
      <c r="AW293" s="13" t="s">
        <v>42</v>
      </c>
      <c r="AX293" s="13" t="s">
        <v>82</v>
      </c>
      <c r="AY293" s="157" t="s">
        <v>192</v>
      </c>
    </row>
    <row r="294" spans="2:65" s="12" customFormat="1" ht="11.25">
      <c r="B294" s="149"/>
      <c r="D294" s="150" t="s">
        <v>202</v>
      </c>
      <c r="E294" s="151" t="s">
        <v>44</v>
      </c>
      <c r="F294" s="152" t="s">
        <v>600</v>
      </c>
      <c r="H294" s="151" t="s">
        <v>44</v>
      </c>
      <c r="I294" s="153"/>
      <c r="L294" s="149"/>
      <c r="M294" s="154"/>
      <c r="T294" s="155"/>
      <c r="AT294" s="151" t="s">
        <v>202</v>
      </c>
      <c r="AU294" s="151" t="s">
        <v>93</v>
      </c>
      <c r="AV294" s="12" t="s">
        <v>90</v>
      </c>
      <c r="AW294" s="12" t="s">
        <v>42</v>
      </c>
      <c r="AX294" s="12" t="s">
        <v>82</v>
      </c>
      <c r="AY294" s="151" t="s">
        <v>192</v>
      </c>
    </row>
    <row r="295" spans="2:65" s="13" customFormat="1" ht="11.25">
      <c r="B295" s="156"/>
      <c r="D295" s="150" t="s">
        <v>202</v>
      </c>
      <c r="E295" s="157" t="s">
        <v>44</v>
      </c>
      <c r="F295" s="158" t="s">
        <v>601</v>
      </c>
      <c r="H295" s="159">
        <v>0.78</v>
      </c>
      <c r="I295" s="160"/>
      <c r="L295" s="156"/>
      <c r="M295" s="161"/>
      <c r="T295" s="162"/>
      <c r="AT295" s="157" t="s">
        <v>202</v>
      </c>
      <c r="AU295" s="157" t="s">
        <v>93</v>
      </c>
      <c r="AV295" s="13" t="s">
        <v>93</v>
      </c>
      <c r="AW295" s="13" t="s">
        <v>42</v>
      </c>
      <c r="AX295" s="13" t="s">
        <v>82</v>
      </c>
      <c r="AY295" s="157" t="s">
        <v>192</v>
      </c>
    </row>
    <row r="296" spans="2:65" s="12" customFormat="1" ht="22.5">
      <c r="B296" s="149"/>
      <c r="D296" s="150" t="s">
        <v>202</v>
      </c>
      <c r="E296" s="151" t="s">
        <v>44</v>
      </c>
      <c r="F296" s="152" t="s">
        <v>602</v>
      </c>
      <c r="H296" s="151" t="s">
        <v>44</v>
      </c>
      <c r="I296" s="153"/>
      <c r="L296" s="149"/>
      <c r="M296" s="154"/>
      <c r="T296" s="155"/>
      <c r="AT296" s="151" t="s">
        <v>202</v>
      </c>
      <c r="AU296" s="151" t="s">
        <v>93</v>
      </c>
      <c r="AV296" s="12" t="s">
        <v>90</v>
      </c>
      <c r="AW296" s="12" t="s">
        <v>42</v>
      </c>
      <c r="AX296" s="12" t="s">
        <v>82</v>
      </c>
      <c r="AY296" s="151" t="s">
        <v>192</v>
      </c>
    </row>
    <row r="297" spans="2:65" s="13" customFormat="1" ht="11.25">
      <c r="B297" s="156"/>
      <c r="D297" s="150" t="s">
        <v>202</v>
      </c>
      <c r="E297" s="157" t="s">
        <v>44</v>
      </c>
      <c r="F297" s="158" t="s">
        <v>603</v>
      </c>
      <c r="H297" s="159">
        <v>0.113</v>
      </c>
      <c r="I297" s="160"/>
      <c r="L297" s="156"/>
      <c r="M297" s="161"/>
      <c r="T297" s="162"/>
      <c r="AT297" s="157" t="s">
        <v>202</v>
      </c>
      <c r="AU297" s="157" t="s">
        <v>93</v>
      </c>
      <c r="AV297" s="13" t="s">
        <v>93</v>
      </c>
      <c r="AW297" s="13" t="s">
        <v>42</v>
      </c>
      <c r="AX297" s="13" t="s">
        <v>82</v>
      </c>
      <c r="AY297" s="157" t="s">
        <v>192</v>
      </c>
    </row>
    <row r="298" spans="2:65" s="12" customFormat="1" ht="22.5">
      <c r="B298" s="149"/>
      <c r="D298" s="150" t="s">
        <v>202</v>
      </c>
      <c r="E298" s="151" t="s">
        <v>44</v>
      </c>
      <c r="F298" s="152" t="s">
        <v>604</v>
      </c>
      <c r="H298" s="151" t="s">
        <v>44</v>
      </c>
      <c r="I298" s="153"/>
      <c r="L298" s="149"/>
      <c r="M298" s="154"/>
      <c r="T298" s="155"/>
      <c r="AT298" s="151" t="s">
        <v>202</v>
      </c>
      <c r="AU298" s="151" t="s">
        <v>93</v>
      </c>
      <c r="AV298" s="12" t="s">
        <v>90</v>
      </c>
      <c r="AW298" s="12" t="s">
        <v>42</v>
      </c>
      <c r="AX298" s="12" t="s">
        <v>82</v>
      </c>
      <c r="AY298" s="151" t="s">
        <v>192</v>
      </c>
    </row>
    <row r="299" spans="2:65" s="13" customFormat="1" ht="11.25">
      <c r="B299" s="156"/>
      <c r="D299" s="150" t="s">
        <v>202</v>
      </c>
      <c r="E299" s="157" t="s">
        <v>44</v>
      </c>
      <c r="F299" s="158" t="s">
        <v>605</v>
      </c>
      <c r="H299" s="159">
        <v>2.1000000000000001E-2</v>
      </c>
      <c r="I299" s="160"/>
      <c r="L299" s="156"/>
      <c r="M299" s="161"/>
      <c r="T299" s="162"/>
      <c r="AT299" s="157" t="s">
        <v>202</v>
      </c>
      <c r="AU299" s="157" t="s">
        <v>93</v>
      </c>
      <c r="AV299" s="13" t="s">
        <v>93</v>
      </c>
      <c r="AW299" s="13" t="s">
        <v>42</v>
      </c>
      <c r="AX299" s="13" t="s">
        <v>82</v>
      </c>
      <c r="AY299" s="157" t="s">
        <v>192</v>
      </c>
    </row>
    <row r="300" spans="2:65" s="12" customFormat="1" ht="22.5">
      <c r="B300" s="149"/>
      <c r="D300" s="150" t="s">
        <v>202</v>
      </c>
      <c r="E300" s="151" t="s">
        <v>44</v>
      </c>
      <c r="F300" s="152" t="s">
        <v>606</v>
      </c>
      <c r="H300" s="151" t="s">
        <v>44</v>
      </c>
      <c r="I300" s="153"/>
      <c r="L300" s="149"/>
      <c r="M300" s="154"/>
      <c r="T300" s="155"/>
      <c r="AT300" s="151" t="s">
        <v>202</v>
      </c>
      <c r="AU300" s="151" t="s">
        <v>93</v>
      </c>
      <c r="AV300" s="12" t="s">
        <v>90</v>
      </c>
      <c r="AW300" s="12" t="s">
        <v>42</v>
      </c>
      <c r="AX300" s="12" t="s">
        <v>82</v>
      </c>
      <c r="AY300" s="151" t="s">
        <v>192</v>
      </c>
    </row>
    <row r="301" spans="2:65" s="13" customFormat="1" ht="11.25">
      <c r="B301" s="156"/>
      <c r="D301" s="150" t="s">
        <v>202</v>
      </c>
      <c r="E301" s="157" t="s">
        <v>44</v>
      </c>
      <c r="F301" s="158" t="s">
        <v>607</v>
      </c>
      <c r="H301" s="159">
        <v>115.116</v>
      </c>
      <c r="I301" s="160"/>
      <c r="L301" s="156"/>
      <c r="M301" s="161"/>
      <c r="T301" s="162"/>
      <c r="AT301" s="157" t="s">
        <v>202</v>
      </c>
      <c r="AU301" s="157" t="s">
        <v>93</v>
      </c>
      <c r="AV301" s="13" t="s">
        <v>93</v>
      </c>
      <c r="AW301" s="13" t="s">
        <v>42</v>
      </c>
      <c r="AX301" s="13" t="s">
        <v>82</v>
      </c>
      <c r="AY301" s="157" t="s">
        <v>192</v>
      </c>
    </row>
    <row r="302" spans="2:65" s="14" customFormat="1" ht="11.25">
      <c r="B302" s="163"/>
      <c r="D302" s="150" t="s">
        <v>202</v>
      </c>
      <c r="E302" s="164" t="s">
        <v>44</v>
      </c>
      <c r="F302" s="165" t="s">
        <v>205</v>
      </c>
      <c r="H302" s="166">
        <v>152.358</v>
      </c>
      <c r="I302" s="167"/>
      <c r="L302" s="163"/>
      <c r="M302" s="168"/>
      <c r="T302" s="169"/>
      <c r="AT302" s="164" t="s">
        <v>202</v>
      </c>
      <c r="AU302" s="164" t="s">
        <v>93</v>
      </c>
      <c r="AV302" s="14" t="s">
        <v>199</v>
      </c>
      <c r="AW302" s="14" t="s">
        <v>42</v>
      </c>
      <c r="AX302" s="14" t="s">
        <v>90</v>
      </c>
      <c r="AY302" s="164" t="s">
        <v>192</v>
      </c>
    </row>
    <row r="303" spans="2:65" s="1" customFormat="1" ht="62.65" customHeight="1">
      <c r="B303" s="33"/>
      <c r="C303" s="132" t="s">
        <v>379</v>
      </c>
      <c r="D303" s="132" t="s">
        <v>194</v>
      </c>
      <c r="E303" s="133" t="s">
        <v>206</v>
      </c>
      <c r="F303" s="134" t="s">
        <v>207</v>
      </c>
      <c r="G303" s="135" t="s">
        <v>197</v>
      </c>
      <c r="H303" s="136">
        <v>152.358</v>
      </c>
      <c r="I303" s="137"/>
      <c r="J303" s="138">
        <f>ROUND(I303*H303,2)</f>
        <v>0</v>
      </c>
      <c r="K303" s="134" t="s">
        <v>198</v>
      </c>
      <c r="L303" s="33"/>
      <c r="M303" s="139" t="s">
        <v>44</v>
      </c>
      <c r="N303" s="140" t="s">
        <v>53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199</v>
      </c>
      <c r="AT303" s="143" t="s">
        <v>194</v>
      </c>
      <c r="AU303" s="143" t="s">
        <v>93</v>
      </c>
      <c r="AY303" s="17" t="s">
        <v>192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90</v>
      </c>
      <c r="BK303" s="144">
        <f>ROUND(I303*H303,2)</f>
        <v>0</v>
      </c>
      <c r="BL303" s="17" t="s">
        <v>199</v>
      </c>
      <c r="BM303" s="143" t="s">
        <v>608</v>
      </c>
    </row>
    <row r="304" spans="2:65" s="1" customFormat="1" ht="11.25">
      <c r="B304" s="33"/>
      <c r="D304" s="145" t="s">
        <v>200</v>
      </c>
      <c r="F304" s="146" t="s">
        <v>208</v>
      </c>
      <c r="I304" s="147"/>
      <c r="L304" s="33"/>
      <c r="M304" s="148"/>
      <c r="T304" s="54"/>
      <c r="AT304" s="17" t="s">
        <v>200</v>
      </c>
      <c r="AU304" s="17" t="s">
        <v>93</v>
      </c>
    </row>
    <row r="305" spans="2:51" s="12" customFormat="1" ht="11.25">
      <c r="B305" s="149"/>
      <c r="D305" s="150" t="s">
        <v>202</v>
      </c>
      <c r="E305" s="151" t="s">
        <v>44</v>
      </c>
      <c r="F305" s="152" t="s">
        <v>426</v>
      </c>
      <c r="H305" s="151" t="s">
        <v>44</v>
      </c>
      <c r="I305" s="153"/>
      <c r="L305" s="149"/>
      <c r="M305" s="154"/>
      <c r="T305" s="155"/>
      <c r="AT305" s="151" t="s">
        <v>202</v>
      </c>
      <c r="AU305" s="151" t="s">
        <v>93</v>
      </c>
      <c r="AV305" s="12" t="s">
        <v>90</v>
      </c>
      <c r="AW305" s="12" t="s">
        <v>42</v>
      </c>
      <c r="AX305" s="12" t="s">
        <v>82</v>
      </c>
      <c r="AY305" s="151" t="s">
        <v>192</v>
      </c>
    </row>
    <row r="306" spans="2:51" s="12" customFormat="1" ht="11.25">
      <c r="B306" s="149"/>
      <c r="D306" s="150" t="s">
        <v>202</v>
      </c>
      <c r="E306" s="151" t="s">
        <v>44</v>
      </c>
      <c r="F306" s="152" t="s">
        <v>583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51" s="12" customFormat="1" ht="22.5">
      <c r="B307" s="149"/>
      <c r="D307" s="150" t="s">
        <v>202</v>
      </c>
      <c r="E307" s="151" t="s">
        <v>44</v>
      </c>
      <c r="F307" s="152" t="s">
        <v>609</v>
      </c>
      <c r="H307" s="151" t="s">
        <v>44</v>
      </c>
      <c r="I307" s="153"/>
      <c r="L307" s="149"/>
      <c r="M307" s="154"/>
      <c r="T307" s="155"/>
      <c r="AT307" s="151" t="s">
        <v>202</v>
      </c>
      <c r="AU307" s="151" t="s">
        <v>93</v>
      </c>
      <c r="AV307" s="12" t="s">
        <v>90</v>
      </c>
      <c r="AW307" s="12" t="s">
        <v>42</v>
      </c>
      <c r="AX307" s="12" t="s">
        <v>82</v>
      </c>
      <c r="AY307" s="151" t="s">
        <v>192</v>
      </c>
    </row>
    <row r="308" spans="2:51" s="13" customFormat="1" ht="11.25">
      <c r="B308" s="156"/>
      <c r="D308" s="150" t="s">
        <v>202</v>
      </c>
      <c r="E308" s="157" t="s">
        <v>44</v>
      </c>
      <c r="F308" s="158" t="s">
        <v>585</v>
      </c>
      <c r="H308" s="159">
        <v>8.5</v>
      </c>
      <c r="I308" s="160"/>
      <c r="L308" s="156"/>
      <c r="M308" s="161"/>
      <c r="T308" s="162"/>
      <c r="AT308" s="157" t="s">
        <v>202</v>
      </c>
      <c r="AU308" s="157" t="s">
        <v>93</v>
      </c>
      <c r="AV308" s="13" t="s">
        <v>93</v>
      </c>
      <c r="AW308" s="13" t="s">
        <v>42</v>
      </c>
      <c r="AX308" s="13" t="s">
        <v>82</v>
      </c>
      <c r="AY308" s="157" t="s">
        <v>192</v>
      </c>
    </row>
    <row r="309" spans="2:51" s="12" customFormat="1" ht="22.5">
      <c r="B309" s="149"/>
      <c r="D309" s="150" t="s">
        <v>202</v>
      </c>
      <c r="E309" s="151" t="s">
        <v>44</v>
      </c>
      <c r="F309" s="152" t="s">
        <v>610</v>
      </c>
      <c r="H309" s="151" t="s">
        <v>44</v>
      </c>
      <c r="I309" s="153"/>
      <c r="L309" s="149"/>
      <c r="M309" s="154"/>
      <c r="T309" s="155"/>
      <c r="AT309" s="151" t="s">
        <v>202</v>
      </c>
      <c r="AU309" s="151" t="s">
        <v>93</v>
      </c>
      <c r="AV309" s="12" t="s">
        <v>90</v>
      </c>
      <c r="AW309" s="12" t="s">
        <v>42</v>
      </c>
      <c r="AX309" s="12" t="s">
        <v>82</v>
      </c>
      <c r="AY309" s="151" t="s">
        <v>192</v>
      </c>
    </row>
    <row r="310" spans="2:51" s="13" customFormat="1" ht="11.25">
      <c r="B310" s="156"/>
      <c r="D310" s="150" t="s">
        <v>202</v>
      </c>
      <c r="E310" s="157" t="s">
        <v>44</v>
      </c>
      <c r="F310" s="158" t="s">
        <v>587</v>
      </c>
      <c r="H310" s="159">
        <v>0.432</v>
      </c>
      <c r="I310" s="160"/>
      <c r="L310" s="156"/>
      <c r="M310" s="161"/>
      <c r="T310" s="162"/>
      <c r="AT310" s="157" t="s">
        <v>202</v>
      </c>
      <c r="AU310" s="157" t="s">
        <v>93</v>
      </c>
      <c r="AV310" s="13" t="s">
        <v>93</v>
      </c>
      <c r="AW310" s="13" t="s">
        <v>42</v>
      </c>
      <c r="AX310" s="13" t="s">
        <v>82</v>
      </c>
      <c r="AY310" s="157" t="s">
        <v>192</v>
      </c>
    </row>
    <row r="311" spans="2:51" s="12" customFormat="1" ht="22.5">
      <c r="B311" s="149"/>
      <c r="D311" s="150" t="s">
        <v>202</v>
      </c>
      <c r="E311" s="151" t="s">
        <v>44</v>
      </c>
      <c r="F311" s="152" t="s">
        <v>611</v>
      </c>
      <c r="H311" s="151" t="s">
        <v>44</v>
      </c>
      <c r="I311" s="153"/>
      <c r="L311" s="149"/>
      <c r="M311" s="154"/>
      <c r="T311" s="155"/>
      <c r="AT311" s="151" t="s">
        <v>202</v>
      </c>
      <c r="AU311" s="151" t="s">
        <v>93</v>
      </c>
      <c r="AV311" s="12" t="s">
        <v>90</v>
      </c>
      <c r="AW311" s="12" t="s">
        <v>42</v>
      </c>
      <c r="AX311" s="12" t="s">
        <v>82</v>
      </c>
      <c r="AY311" s="151" t="s">
        <v>192</v>
      </c>
    </row>
    <row r="312" spans="2:51" s="13" customFormat="1" ht="11.25">
      <c r="B312" s="156"/>
      <c r="D312" s="150" t="s">
        <v>202</v>
      </c>
      <c r="E312" s="157" t="s">
        <v>44</v>
      </c>
      <c r="F312" s="158" t="s">
        <v>589</v>
      </c>
      <c r="H312" s="159">
        <v>1.08</v>
      </c>
      <c r="I312" s="160"/>
      <c r="L312" s="156"/>
      <c r="M312" s="161"/>
      <c r="T312" s="162"/>
      <c r="AT312" s="157" t="s">
        <v>202</v>
      </c>
      <c r="AU312" s="157" t="s">
        <v>93</v>
      </c>
      <c r="AV312" s="13" t="s">
        <v>93</v>
      </c>
      <c r="AW312" s="13" t="s">
        <v>42</v>
      </c>
      <c r="AX312" s="13" t="s">
        <v>82</v>
      </c>
      <c r="AY312" s="157" t="s">
        <v>192</v>
      </c>
    </row>
    <row r="313" spans="2:51" s="12" customFormat="1" ht="22.5">
      <c r="B313" s="149"/>
      <c r="D313" s="150" t="s">
        <v>202</v>
      </c>
      <c r="E313" s="151" t="s">
        <v>44</v>
      </c>
      <c r="F313" s="152" t="s">
        <v>612</v>
      </c>
      <c r="H313" s="151" t="s">
        <v>44</v>
      </c>
      <c r="I313" s="153"/>
      <c r="L313" s="149"/>
      <c r="M313" s="154"/>
      <c r="T313" s="155"/>
      <c r="AT313" s="151" t="s">
        <v>202</v>
      </c>
      <c r="AU313" s="151" t="s">
        <v>93</v>
      </c>
      <c r="AV313" s="12" t="s">
        <v>90</v>
      </c>
      <c r="AW313" s="12" t="s">
        <v>42</v>
      </c>
      <c r="AX313" s="12" t="s">
        <v>82</v>
      </c>
      <c r="AY313" s="151" t="s">
        <v>192</v>
      </c>
    </row>
    <row r="314" spans="2:51" s="13" customFormat="1" ht="11.25">
      <c r="B314" s="156"/>
      <c r="D314" s="150" t="s">
        <v>202</v>
      </c>
      <c r="E314" s="157" t="s">
        <v>44</v>
      </c>
      <c r="F314" s="158" t="s">
        <v>591</v>
      </c>
      <c r="H314" s="159">
        <v>1.1160000000000001</v>
      </c>
      <c r="I314" s="160"/>
      <c r="L314" s="156"/>
      <c r="M314" s="161"/>
      <c r="T314" s="162"/>
      <c r="AT314" s="157" t="s">
        <v>202</v>
      </c>
      <c r="AU314" s="157" t="s">
        <v>93</v>
      </c>
      <c r="AV314" s="13" t="s">
        <v>93</v>
      </c>
      <c r="AW314" s="13" t="s">
        <v>42</v>
      </c>
      <c r="AX314" s="13" t="s">
        <v>82</v>
      </c>
      <c r="AY314" s="157" t="s">
        <v>192</v>
      </c>
    </row>
    <row r="315" spans="2:51" s="12" customFormat="1" ht="11.25">
      <c r="B315" s="149"/>
      <c r="D315" s="150" t="s">
        <v>202</v>
      </c>
      <c r="E315" s="151" t="s">
        <v>44</v>
      </c>
      <c r="F315" s="152" t="s">
        <v>426</v>
      </c>
      <c r="H315" s="151" t="s">
        <v>44</v>
      </c>
      <c r="I315" s="153"/>
      <c r="L315" s="149"/>
      <c r="M315" s="154"/>
      <c r="T315" s="155"/>
      <c r="AT315" s="151" t="s">
        <v>202</v>
      </c>
      <c r="AU315" s="151" t="s">
        <v>93</v>
      </c>
      <c r="AV315" s="12" t="s">
        <v>90</v>
      </c>
      <c r="AW315" s="12" t="s">
        <v>42</v>
      </c>
      <c r="AX315" s="12" t="s">
        <v>82</v>
      </c>
      <c r="AY315" s="151" t="s">
        <v>192</v>
      </c>
    </row>
    <row r="316" spans="2:51" s="12" customFormat="1" ht="22.5">
      <c r="B316" s="149"/>
      <c r="D316" s="150" t="s">
        <v>202</v>
      </c>
      <c r="E316" s="151" t="s">
        <v>44</v>
      </c>
      <c r="F316" s="152" t="s">
        <v>613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93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51" s="13" customFormat="1" ht="11.25">
      <c r="B317" s="156"/>
      <c r="D317" s="150" t="s">
        <v>202</v>
      </c>
      <c r="E317" s="157" t="s">
        <v>44</v>
      </c>
      <c r="F317" s="158" t="s">
        <v>593</v>
      </c>
      <c r="H317" s="159">
        <v>1.2</v>
      </c>
      <c r="I317" s="160"/>
      <c r="L317" s="156"/>
      <c r="M317" s="161"/>
      <c r="T317" s="162"/>
      <c r="AT317" s="157" t="s">
        <v>202</v>
      </c>
      <c r="AU317" s="157" t="s">
        <v>93</v>
      </c>
      <c r="AV317" s="13" t="s">
        <v>93</v>
      </c>
      <c r="AW317" s="13" t="s">
        <v>42</v>
      </c>
      <c r="AX317" s="13" t="s">
        <v>82</v>
      </c>
      <c r="AY317" s="157" t="s">
        <v>192</v>
      </c>
    </row>
    <row r="318" spans="2:51" s="12" customFormat="1" ht="22.5">
      <c r="B318" s="149"/>
      <c r="D318" s="150" t="s">
        <v>202</v>
      </c>
      <c r="E318" s="151" t="s">
        <v>44</v>
      </c>
      <c r="F318" s="152" t="s">
        <v>614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51" s="13" customFormat="1" ht="11.25">
      <c r="B319" s="156"/>
      <c r="D319" s="150" t="s">
        <v>202</v>
      </c>
      <c r="E319" s="157" t="s">
        <v>44</v>
      </c>
      <c r="F319" s="158" t="s">
        <v>595</v>
      </c>
      <c r="H319" s="159">
        <v>1.2</v>
      </c>
      <c r="I319" s="160"/>
      <c r="L319" s="156"/>
      <c r="M319" s="161"/>
      <c r="T319" s="162"/>
      <c r="AT319" s="157" t="s">
        <v>202</v>
      </c>
      <c r="AU319" s="157" t="s">
        <v>93</v>
      </c>
      <c r="AV319" s="13" t="s">
        <v>93</v>
      </c>
      <c r="AW319" s="13" t="s">
        <v>42</v>
      </c>
      <c r="AX319" s="13" t="s">
        <v>82</v>
      </c>
      <c r="AY319" s="157" t="s">
        <v>192</v>
      </c>
    </row>
    <row r="320" spans="2:51" s="12" customFormat="1" ht="11.25">
      <c r="B320" s="149"/>
      <c r="D320" s="150" t="s">
        <v>202</v>
      </c>
      <c r="E320" s="151" t="s">
        <v>44</v>
      </c>
      <c r="F320" s="152" t="s">
        <v>615</v>
      </c>
      <c r="H320" s="151" t="s">
        <v>44</v>
      </c>
      <c r="I320" s="153"/>
      <c r="L320" s="149"/>
      <c r="M320" s="154"/>
      <c r="T320" s="155"/>
      <c r="AT320" s="151" t="s">
        <v>202</v>
      </c>
      <c r="AU320" s="151" t="s">
        <v>93</v>
      </c>
      <c r="AV320" s="12" t="s">
        <v>90</v>
      </c>
      <c r="AW320" s="12" t="s">
        <v>42</v>
      </c>
      <c r="AX320" s="12" t="s">
        <v>82</v>
      </c>
      <c r="AY320" s="151" t="s">
        <v>192</v>
      </c>
    </row>
    <row r="321" spans="2:65" s="13" customFormat="1" ht="22.5">
      <c r="B321" s="156"/>
      <c r="D321" s="150" t="s">
        <v>202</v>
      </c>
      <c r="E321" s="157" t="s">
        <v>44</v>
      </c>
      <c r="F321" s="158" t="s">
        <v>597</v>
      </c>
      <c r="H321" s="159">
        <v>16.8</v>
      </c>
      <c r="I321" s="160"/>
      <c r="L321" s="156"/>
      <c r="M321" s="161"/>
      <c r="T321" s="162"/>
      <c r="AT321" s="157" t="s">
        <v>202</v>
      </c>
      <c r="AU321" s="157" t="s">
        <v>93</v>
      </c>
      <c r="AV321" s="13" t="s">
        <v>93</v>
      </c>
      <c r="AW321" s="13" t="s">
        <v>42</v>
      </c>
      <c r="AX321" s="13" t="s">
        <v>82</v>
      </c>
      <c r="AY321" s="157" t="s">
        <v>192</v>
      </c>
    </row>
    <row r="322" spans="2:65" s="12" customFormat="1" ht="22.5">
      <c r="B322" s="149"/>
      <c r="D322" s="150" t="s">
        <v>202</v>
      </c>
      <c r="E322" s="151" t="s">
        <v>44</v>
      </c>
      <c r="F322" s="152" t="s">
        <v>616</v>
      </c>
      <c r="H322" s="151" t="s">
        <v>44</v>
      </c>
      <c r="I322" s="153"/>
      <c r="L322" s="149"/>
      <c r="M322" s="154"/>
      <c r="T322" s="155"/>
      <c r="AT322" s="151" t="s">
        <v>202</v>
      </c>
      <c r="AU322" s="151" t="s">
        <v>93</v>
      </c>
      <c r="AV322" s="12" t="s">
        <v>90</v>
      </c>
      <c r="AW322" s="12" t="s">
        <v>42</v>
      </c>
      <c r="AX322" s="12" t="s">
        <v>82</v>
      </c>
      <c r="AY322" s="151" t="s">
        <v>192</v>
      </c>
    </row>
    <row r="323" spans="2:65" s="13" customFormat="1" ht="11.25">
      <c r="B323" s="156"/>
      <c r="D323" s="150" t="s">
        <v>202</v>
      </c>
      <c r="E323" s="157" t="s">
        <v>44</v>
      </c>
      <c r="F323" s="158" t="s">
        <v>599</v>
      </c>
      <c r="H323" s="159">
        <v>6</v>
      </c>
      <c r="I323" s="160"/>
      <c r="L323" s="156"/>
      <c r="M323" s="161"/>
      <c r="T323" s="162"/>
      <c r="AT323" s="157" t="s">
        <v>202</v>
      </c>
      <c r="AU323" s="157" t="s">
        <v>93</v>
      </c>
      <c r="AV323" s="13" t="s">
        <v>93</v>
      </c>
      <c r="AW323" s="13" t="s">
        <v>42</v>
      </c>
      <c r="AX323" s="13" t="s">
        <v>82</v>
      </c>
      <c r="AY323" s="157" t="s">
        <v>192</v>
      </c>
    </row>
    <row r="324" spans="2:65" s="12" customFormat="1" ht="11.25">
      <c r="B324" s="149"/>
      <c r="D324" s="150" t="s">
        <v>202</v>
      </c>
      <c r="E324" s="151" t="s">
        <v>44</v>
      </c>
      <c r="F324" s="152" t="s">
        <v>617</v>
      </c>
      <c r="H324" s="151" t="s">
        <v>44</v>
      </c>
      <c r="I324" s="153"/>
      <c r="L324" s="149"/>
      <c r="M324" s="154"/>
      <c r="T324" s="155"/>
      <c r="AT324" s="151" t="s">
        <v>202</v>
      </c>
      <c r="AU324" s="151" t="s">
        <v>93</v>
      </c>
      <c r="AV324" s="12" t="s">
        <v>90</v>
      </c>
      <c r="AW324" s="12" t="s">
        <v>42</v>
      </c>
      <c r="AX324" s="12" t="s">
        <v>82</v>
      </c>
      <c r="AY324" s="151" t="s">
        <v>192</v>
      </c>
    </row>
    <row r="325" spans="2:65" s="13" customFormat="1" ht="11.25">
      <c r="B325" s="156"/>
      <c r="D325" s="150" t="s">
        <v>202</v>
      </c>
      <c r="E325" s="157" t="s">
        <v>44</v>
      </c>
      <c r="F325" s="158" t="s">
        <v>601</v>
      </c>
      <c r="H325" s="159">
        <v>0.78</v>
      </c>
      <c r="I325" s="160"/>
      <c r="L325" s="156"/>
      <c r="M325" s="161"/>
      <c r="T325" s="162"/>
      <c r="AT325" s="157" t="s">
        <v>202</v>
      </c>
      <c r="AU325" s="157" t="s">
        <v>93</v>
      </c>
      <c r="AV325" s="13" t="s">
        <v>93</v>
      </c>
      <c r="AW325" s="13" t="s">
        <v>42</v>
      </c>
      <c r="AX325" s="13" t="s">
        <v>82</v>
      </c>
      <c r="AY325" s="157" t="s">
        <v>192</v>
      </c>
    </row>
    <row r="326" spans="2:65" s="12" customFormat="1" ht="22.5">
      <c r="B326" s="149"/>
      <c r="D326" s="150" t="s">
        <v>202</v>
      </c>
      <c r="E326" s="151" t="s">
        <v>44</v>
      </c>
      <c r="F326" s="152" t="s">
        <v>618</v>
      </c>
      <c r="H326" s="151" t="s">
        <v>44</v>
      </c>
      <c r="I326" s="153"/>
      <c r="L326" s="149"/>
      <c r="M326" s="154"/>
      <c r="T326" s="155"/>
      <c r="AT326" s="151" t="s">
        <v>202</v>
      </c>
      <c r="AU326" s="151" t="s">
        <v>93</v>
      </c>
      <c r="AV326" s="12" t="s">
        <v>90</v>
      </c>
      <c r="AW326" s="12" t="s">
        <v>42</v>
      </c>
      <c r="AX326" s="12" t="s">
        <v>82</v>
      </c>
      <c r="AY326" s="151" t="s">
        <v>192</v>
      </c>
    </row>
    <row r="327" spans="2:65" s="13" customFormat="1" ht="11.25">
      <c r="B327" s="156"/>
      <c r="D327" s="150" t="s">
        <v>202</v>
      </c>
      <c r="E327" s="157" t="s">
        <v>44</v>
      </c>
      <c r="F327" s="158" t="s">
        <v>603</v>
      </c>
      <c r="H327" s="159">
        <v>0.113</v>
      </c>
      <c r="I327" s="160"/>
      <c r="L327" s="156"/>
      <c r="M327" s="161"/>
      <c r="T327" s="162"/>
      <c r="AT327" s="157" t="s">
        <v>202</v>
      </c>
      <c r="AU327" s="157" t="s">
        <v>93</v>
      </c>
      <c r="AV327" s="13" t="s">
        <v>93</v>
      </c>
      <c r="AW327" s="13" t="s">
        <v>42</v>
      </c>
      <c r="AX327" s="13" t="s">
        <v>82</v>
      </c>
      <c r="AY327" s="157" t="s">
        <v>192</v>
      </c>
    </row>
    <row r="328" spans="2:65" s="12" customFormat="1" ht="22.5">
      <c r="B328" s="149"/>
      <c r="D328" s="150" t="s">
        <v>202</v>
      </c>
      <c r="E328" s="151" t="s">
        <v>44</v>
      </c>
      <c r="F328" s="152" t="s">
        <v>619</v>
      </c>
      <c r="H328" s="151" t="s">
        <v>44</v>
      </c>
      <c r="I328" s="153"/>
      <c r="L328" s="149"/>
      <c r="M328" s="154"/>
      <c r="T328" s="155"/>
      <c r="AT328" s="151" t="s">
        <v>202</v>
      </c>
      <c r="AU328" s="151" t="s">
        <v>93</v>
      </c>
      <c r="AV328" s="12" t="s">
        <v>90</v>
      </c>
      <c r="AW328" s="12" t="s">
        <v>42</v>
      </c>
      <c r="AX328" s="12" t="s">
        <v>82</v>
      </c>
      <c r="AY328" s="151" t="s">
        <v>192</v>
      </c>
    </row>
    <row r="329" spans="2:65" s="13" customFormat="1" ht="11.25">
      <c r="B329" s="156"/>
      <c r="D329" s="150" t="s">
        <v>202</v>
      </c>
      <c r="E329" s="157" t="s">
        <v>44</v>
      </c>
      <c r="F329" s="158" t="s">
        <v>605</v>
      </c>
      <c r="H329" s="159">
        <v>2.1000000000000001E-2</v>
      </c>
      <c r="I329" s="160"/>
      <c r="L329" s="156"/>
      <c r="M329" s="161"/>
      <c r="T329" s="162"/>
      <c r="AT329" s="157" t="s">
        <v>202</v>
      </c>
      <c r="AU329" s="157" t="s">
        <v>93</v>
      </c>
      <c r="AV329" s="13" t="s">
        <v>93</v>
      </c>
      <c r="AW329" s="13" t="s">
        <v>42</v>
      </c>
      <c r="AX329" s="13" t="s">
        <v>82</v>
      </c>
      <c r="AY329" s="157" t="s">
        <v>192</v>
      </c>
    </row>
    <row r="330" spans="2:65" s="12" customFormat="1" ht="22.5">
      <c r="B330" s="149"/>
      <c r="D330" s="150" t="s">
        <v>202</v>
      </c>
      <c r="E330" s="151" t="s">
        <v>44</v>
      </c>
      <c r="F330" s="152" t="s">
        <v>620</v>
      </c>
      <c r="H330" s="151" t="s">
        <v>44</v>
      </c>
      <c r="I330" s="153"/>
      <c r="L330" s="149"/>
      <c r="M330" s="154"/>
      <c r="T330" s="155"/>
      <c r="AT330" s="151" t="s">
        <v>202</v>
      </c>
      <c r="AU330" s="151" t="s">
        <v>93</v>
      </c>
      <c r="AV330" s="12" t="s">
        <v>90</v>
      </c>
      <c r="AW330" s="12" t="s">
        <v>42</v>
      </c>
      <c r="AX330" s="12" t="s">
        <v>82</v>
      </c>
      <c r="AY330" s="151" t="s">
        <v>192</v>
      </c>
    </row>
    <row r="331" spans="2:65" s="13" customFormat="1" ht="11.25">
      <c r="B331" s="156"/>
      <c r="D331" s="150" t="s">
        <v>202</v>
      </c>
      <c r="E331" s="157" t="s">
        <v>44</v>
      </c>
      <c r="F331" s="158" t="s">
        <v>607</v>
      </c>
      <c r="H331" s="159">
        <v>115.116</v>
      </c>
      <c r="I331" s="160"/>
      <c r="L331" s="156"/>
      <c r="M331" s="161"/>
      <c r="T331" s="162"/>
      <c r="AT331" s="157" t="s">
        <v>202</v>
      </c>
      <c r="AU331" s="157" t="s">
        <v>93</v>
      </c>
      <c r="AV331" s="13" t="s">
        <v>93</v>
      </c>
      <c r="AW331" s="13" t="s">
        <v>42</v>
      </c>
      <c r="AX331" s="13" t="s">
        <v>82</v>
      </c>
      <c r="AY331" s="157" t="s">
        <v>192</v>
      </c>
    </row>
    <row r="332" spans="2:65" s="14" customFormat="1" ht="11.25">
      <c r="B332" s="163"/>
      <c r="D332" s="150" t="s">
        <v>202</v>
      </c>
      <c r="E332" s="164" t="s">
        <v>44</v>
      </c>
      <c r="F332" s="165" t="s">
        <v>205</v>
      </c>
      <c r="H332" s="166">
        <v>152.358</v>
      </c>
      <c r="I332" s="167"/>
      <c r="L332" s="163"/>
      <c r="M332" s="168"/>
      <c r="T332" s="169"/>
      <c r="AT332" s="164" t="s">
        <v>202</v>
      </c>
      <c r="AU332" s="164" t="s">
        <v>93</v>
      </c>
      <c r="AV332" s="14" t="s">
        <v>199</v>
      </c>
      <c r="AW332" s="14" t="s">
        <v>42</v>
      </c>
      <c r="AX332" s="14" t="s">
        <v>90</v>
      </c>
      <c r="AY332" s="164" t="s">
        <v>192</v>
      </c>
    </row>
    <row r="333" spans="2:65" s="1" customFormat="1" ht="66.75" customHeight="1">
      <c r="B333" s="33"/>
      <c r="C333" s="132" t="s">
        <v>283</v>
      </c>
      <c r="D333" s="132" t="s">
        <v>194</v>
      </c>
      <c r="E333" s="133" t="s">
        <v>210</v>
      </c>
      <c r="F333" s="134" t="s">
        <v>211</v>
      </c>
      <c r="G333" s="135" t="s">
        <v>197</v>
      </c>
      <c r="H333" s="136">
        <v>2894.8220000000001</v>
      </c>
      <c r="I333" s="137"/>
      <c r="J333" s="138">
        <f>ROUND(I333*H333,2)</f>
        <v>0</v>
      </c>
      <c r="K333" s="134" t="s">
        <v>198</v>
      </c>
      <c r="L333" s="33"/>
      <c r="M333" s="139" t="s">
        <v>44</v>
      </c>
      <c r="N333" s="140" t="s">
        <v>53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199</v>
      </c>
      <c r="AT333" s="143" t="s">
        <v>194</v>
      </c>
      <c r="AU333" s="143" t="s">
        <v>93</v>
      </c>
      <c r="AY333" s="17" t="s">
        <v>192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90</v>
      </c>
      <c r="BK333" s="144">
        <f>ROUND(I333*H333,2)</f>
        <v>0</v>
      </c>
      <c r="BL333" s="17" t="s">
        <v>199</v>
      </c>
      <c r="BM333" s="143" t="s">
        <v>621</v>
      </c>
    </row>
    <row r="334" spans="2:65" s="1" customFormat="1" ht="11.25">
      <c r="B334" s="33"/>
      <c r="D334" s="145" t="s">
        <v>200</v>
      </c>
      <c r="F334" s="146" t="s">
        <v>213</v>
      </c>
      <c r="I334" s="147"/>
      <c r="L334" s="33"/>
      <c r="M334" s="148"/>
      <c r="T334" s="54"/>
      <c r="AT334" s="17" t="s">
        <v>200</v>
      </c>
      <c r="AU334" s="17" t="s">
        <v>93</v>
      </c>
    </row>
    <row r="335" spans="2:65" s="12" customFormat="1" ht="11.25">
      <c r="B335" s="149"/>
      <c r="D335" s="150" t="s">
        <v>202</v>
      </c>
      <c r="E335" s="151" t="s">
        <v>44</v>
      </c>
      <c r="F335" s="152" t="s">
        <v>426</v>
      </c>
      <c r="H335" s="151" t="s">
        <v>44</v>
      </c>
      <c r="I335" s="153"/>
      <c r="L335" s="149"/>
      <c r="M335" s="154"/>
      <c r="T335" s="155"/>
      <c r="AT335" s="151" t="s">
        <v>202</v>
      </c>
      <c r="AU335" s="151" t="s">
        <v>93</v>
      </c>
      <c r="AV335" s="12" t="s">
        <v>90</v>
      </c>
      <c r="AW335" s="12" t="s">
        <v>42</v>
      </c>
      <c r="AX335" s="12" t="s">
        <v>82</v>
      </c>
      <c r="AY335" s="151" t="s">
        <v>192</v>
      </c>
    </row>
    <row r="336" spans="2:65" s="12" customFormat="1" ht="11.25">
      <c r="B336" s="149"/>
      <c r="D336" s="150" t="s">
        <v>202</v>
      </c>
      <c r="E336" s="151" t="s">
        <v>44</v>
      </c>
      <c r="F336" s="152" t="s">
        <v>583</v>
      </c>
      <c r="H336" s="151" t="s">
        <v>44</v>
      </c>
      <c r="I336" s="153"/>
      <c r="L336" s="149"/>
      <c r="M336" s="154"/>
      <c r="T336" s="155"/>
      <c r="AT336" s="151" t="s">
        <v>202</v>
      </c>
      <c r="AU336" s="151" t="s">
        <v>93</v>
      </c>
      <c r="AV336" s="12" t="s">
        <v>90</v>
      </c>
      <c r="AW336" s="12" t="s">
        <v>42</v>
      </c>
      <c r="AX336" s="12" t="s">
        <v>82</v>
      </c>
      <c r="AY336" s="151" t="s">
        <v>192</v>
      </c>
    </row>
    <row r="337" spans="2:51" s="12" customFormat="1" ht="33.75">
      <c r="B337" s="149"/>
      <c r="D337" s="150" t="s">
        <v>202</v>
      </c>
      <c r="E337" s="151" t="s">
        <v>44</v>
      </c>
      <c r="F337" s="152" t="s">
        <v>622</v>
      </c>
      <c r="H337" s="151" t="s">
        <v>44</v>
      </c>
      <c r="I337" s="153"/>
      <c r="L337" s="149"/>
      <c r="M337" s="154"/>
      <c r="T337" s="155"/>
      <c r="AT337" s="151" t="s">
        <v>202</v>
      </c>
      <c r="AU337" s="151" t="s">
        <v>93</v>
      </c>
      <c r="AV337" s="12" t="s">
        <v>90</v>
      </c>
      <c r="AW337" s="12" t="s">
        <v>42</v>
      </c>
      <c r="AX337" s="12" t="s">
        <v>82</v>
      </c>
      <c r="AY337" s="151" t="s">
        <v>192</v>
      </c>
    </row>
    <row r="338" spans="2:51" s="13" customFormat="1" ht="11.25">
      <c r="B338" s="156"/>
      <c r="D338" s="150" t="s">
        <v>202</v>
      </c>
      <c r="E338" s="157" t="s">
        <v>44</v>
      </c>
      <c r="F338" s="158" t="s">
        <v>623</v>
      </c>
      <c r="H338" s="159">
        <v>161.5</v>
      </c>
      <c r="I338" s="160"/>
      <c r="L338" s="156"/>
      <c r="M338" s="161"/>
      <c r="T338" s="162"/>
      <c r="AT338" s="157" t="s">
        <v>202</v>
      </c>
      <c r="AU338" s="157" t="s">
        <v>93</v>
      </c>
      <c r="AV338" s="13" t="s">
        <v>93</v>
      </c>
      <c r="AW338" s="13" t="s">
        <v>42</v>
      </c>
      <c r="AX338" s="13" t="s">
        <v>82</v>
      </c>
      <c r="AY338" s="157" t="s">
        <v>192</v>
      </c>
    </row>
    <row r="339" spans="2:51" s="12" customFormat="1" ht="33.75">
      <c r="B339" s="149"/>
      <c r="D339" s="150" t="s">
        <v>202</v>
      </c>
      <c r="E339" s="151" t="s">
        <v>44</v>
      </c>
      <c r="F339" s="152" t="s">
        <v>624</v>
      </c>
      <c r="H339" s="151" t="s">
        <v>44</v>
      </c>
      <c r="I339" s="153"/>
      <c r="L339" s="149"/>
      <c r="M339" s="154"/>
      <c r="T339" s="155"/>
      <c r="AT339" s="151" t="s">
        <v>202</v>
      </c>
      <c r="AU339" s="151" t="s">
        <v>93</v>
      </c>
      <c r="AV339" s="12" t="s">
        <v>90</v>
      </c>
      <c r="AW339" s="12" t="s">
        <v>42</v>
      </c>
      <c r="AX339" s="12" t="s">
        <v>82</v>
      </c>
      <c r="AY339" s="151" t="s">
        <v>192</v>
      </c>
    </row>
    <row r="340" spans="2:51" s="13" customFormat="1" ht="11.25">
      <c r="B340" s="156"/>
      <c r="D340" s="150" t="s">
        <v>202</v>
      </c>
      <c r="E340" s="157" t="s">
        <v>44</v>
      </c>
      <c r="F340" s="158" t="s">
        <v>625</v>
      </c>
      <c r="H340" s="159">
        <v>8.2080000000000002</v>
      </c>
      <c r="I340" s="160"/>
      <c r="L340" s="156"/>
      <c r="M340" s="161"/>
      <c r="T340" s="162"/>
      <c r="AT340" s="157" t="s">
        <v>202</v>
      </c>
      <c r="AU340" s="157" t="s">
        <v>93</v>
      </c>
      <c r="AV340" s="13" t="s">
        <v>93</v>
      </c>
      <c r="AW340" s="13" t="s">
        <v>42</v>
      </c>
      <c r="AX340" s="13" t="s">
        <v>82</v>
      </c>
      <c r="AY340" s="157" t="s">
        <v>192</v>
      </c>
    </row>
    <row r="341" spans="2:51" s="12" customFormat="1" ht="22.5">
      <c r="B341" s="149"/>
      <c r="D341" s="150" t="s">
        <v>202</v>
      </c>
      <c r="E341" s="151" t="s">
        <v>44</v>
      </c>
      <c r="F341" s="152" t="s">
        <v>626</v>
      </c>
      <c r="H341" s="151" t="s">
        <v>44</v>
      </c>
      <c r="I341" s="153"/>
      <c r="L341" s="149"/>
      <c r="M341" s="154"/>
      <c r="T341" s="155"/>
      <c r="AT341" s="151" t="s">
        <v>202</v>
      </c>
      <c r="AU341" s="151" t="s">
        <v>93</v>
      </c>
      <c r="AV341" s="12" t="s">
        <v>90</v>
      </c>
      <c r="AW341" s="12" t="s">
        <v>42</v>
      </c>
      <c r="AX341" s="12" t="s">
        <v>82</v>
      </c>
      <c r="AY341" s="151" t="s">
        <v>192</v>
      </c>
    </row>
    <row r="342" spans="2:51" s="13" customFormat="1" ht="11.25">
      <c r="B342" s="156"/>
      <c r="D342" s="150" t="s">
        <v>202</v>
      </c>
      <c r="E342" s="157" t="s">
        <v>44</v>
      </c>
      <c r="F342" s="158" t="s">
        <v>627</v>
      </c>
      <c r="H342" s="159">
        <v>20.52</v>
      </c>
      <c r="I342" s="160"/>
      <c r="L342" s="156"/>
      <c r="M342" s="161"/>
      <c r="T342" s="162"/>
      <c r="AT342" s="157" t="s">
        <v>202</v>
      </c>
      <c r="AU342" s="157" t="s">
        <v>93</v>
      </c>
      <c r="AV342" s="13" t="s">
        <v>93</v>
      </c>
      <c r="AW342" s="13" t="s">
        <v>42</v>
      </c>
      <c r="AX342" s="13" t="s">
        <v>82</v>
      </c>
      <c r="AY342" s="157" t="s">
        <v>192</v>
      </c>
    </row>
    <row r="343" spans="2:51" s="12" customFormat="1" ht="22.5">
      <c r="B343" s="149"/>
      <c r="D343" s="150" t="s">
        <v>202</v>
      </c>
      <c r="E343" s="151" t="s">
        <v>44</v>
      </c>
      <c r="F343" s="152" t="s">
        <v>628</v>
      </c>
      <c r="H343" s="151" t="s">
        <v>44</v>
      </c>
      <c r="I343" s="153"/>
      <c r="L343" s="149"/>
      <c r="M343" s="154"/>
      <c r="T343" s="155"/>
      <c r="AT343" s="151" t="s">
        <v>202</v>
      </c>
      <c r="AU343" s="151" t="s">
        <v>93</v>
      </c>
      <c r="AV343" s="12" t="s">
        <v>90</v>
      </c>
      <c r="AW343" s="12" t="s">
        <v>42</v>
      </c>
      <c r="AX343" s="12" t="s">
        <v>82</v>
      </c>
      <c r="AY343" s="151" t="s">
        <v>192</v>
      </c>
    </row>
    <row r="344" spans="2:51" s="13" customFormat="1" ht="11.25">
      <c r="B344" s="156"/>
      <c r="D344" s="150" t="s">
        <v>202</v>
      </c>
      <c r="E344" s="157" t="s">
        <v>44</v>
      </c>
      <c r="F344" s="158" t="s">
        <v>629</v>
      </c>
      <c r="H344" s="159">
        <v>21.204000000000001</v>
      </c>
      <c r="I344" s="160"/>
      <c r="L344" s="156"/>
      <c r="M344" s="161"/>
      <c r="T344" s="162"/>
      <c r="AT344" s="157" t="s">
        <v>202</v>
      </c>
      <c r="AU344" s="157" t="s">
        <v>93</v>
      </c>
      <c r="AV344" s="13" t="s">
        <v>93</v>
      </c>
      <c r="AW344" s="13" t="s">
        <v>42</v>
      </c>
      <c r="AX344" s="13" t="s">
        <v>82</v>
      </c>
      <c r="AY344" s="157" t="s">
        <v>192</v>
      </c>
    </row>
    <row r="345" spans="2:51" s="12" customFormat="1" ht="11.25">
      <c r="B345" s="149"/>
      <c r="D345" s="150" t="s">
        <v>202</v>
      </c>
      <c r="E345" s="151" t="s">
        <v>44</v>
      </c>
      <c r="F345" s="152" t="s">
        <v>426</v>
      </c>
      <c r="H345" s="151" t="s">
        <v>44</v>
      </c>
      <c r="I345" s="153"/>
      <c r="L345" s="149"/>
      <c r="M345" s="154"/>
      <c r="T345" s="155"/>
      <c r="AT345" s="151" t="s">
        <v>202</v>
      </c>
      <c r="AU345" s="151" t="s">
        <v>93</v>
      </c>
      <c r="AV345" s="12" t="s">
        <v>90</v>
      </c>
      <c r="AW345" s="12" t="s">
        <v>42</v>
      </c>
      <c r="AX345" s="12" t="s">
        <v>82</v>
      </c>
      <c r="AY345" s="151" t="s">
        <v>192</v>
      </c>
    </row>
    <row r="346" spans="2:51" s="12" customFormat="1" ht="22.5">
      <c r="B346" s="149"/>
      <c r="D346" s="150" t="s">
        <v>202</v>
      </c>
      <c r="E346" s="151" t="s">
        <v>44</v>
      </c>
      <c r="F346" s="152" t="s">
        <v>630</v>
      </c>
      <c r="H346" s="151" t="s">
        <v>44</v>
      </c>
      <c r="I346" s="153"/>
      <c r="L346" s="149"/>
      <c r="M346" s="154"/>
      <c r="T346" s="155"/>
      <c r="AT346" s="151" t="s">
        <v>202</v>
      </c>
      <c r="AU346" s="151" t="s">
        <v>93</v>
      </c>
      <c r="AV346" s="12" t="s">
        <v>90</v>
      </c>
      <c r="AW346" s="12" t="s">
        <v>42</v>
      </c>
      <c r="AX346" s="12" t="s">
        <v>82</v>
      </c>
      <c r="AY346" s="151" t="s">
        <v>192</v>
      </c>
    </row>
    <row r="347" spans="2:51" s="13" customFormat="1" ht="11.25">
      <c r="B347" s="156"/>
      <c r="D347" s="150" t="s">
        <v>202</v>
      </c>
      <c r="E347" s="157" t="s">
        <v>44</v>
      </c>
      <c r="F347" s="158" t="s">
        <v>631</v>
      </c>
      <c r="H347" s="159">
        <v>22.8</v>
      </c>
      <c r="I347" s="160"/>
      <c r="L347" s="156"/>
      <c r="M347" s="161"/>
      <c r="T347" s="162"/>
      <c r="AT347" s="157" t="s">
        <v>202</v>
      </c>
      <c r="AU347" s="157" t="s">
        <v>93</v>
      </c>
      <c r="AV347" s="13" t="s">
        <v>93</v>
      </c>
      <c r="AW347" s="13" t="s">
        <v>42</v>
      </c>
      <c r="AX347" s="13" t="s">
        <v>82</v>
      </c>
      <c r="AY347" s="157" t="s">
        <v>192</v>
      </c>
    </row>
    <row r="348" spans="2:51" s="12" customFormat="1" ht="22.5">
      <c r="B348" s="149"/>
      <c r="D348" s="150" t="s">
        <v>202</v>
      </c>
      <c r="E348" s="151" t="s">
        <v>44</v>
      </c>
      <c r="F348" s="152" t="s">
        <v>632</v>
      </c>
      <c r="H348" s="151" t="s">
        <v>44</v>
      </c>
      <c r="I348" s="153"/>
      <c r="L348" s="149"/>
      <c r="M348" s="154"/>
      <c r="T348" s="155"/>
      <c r="AT348" s="151" t="s">
        <v>202</v>
      </c>
      <c r="AU348" s="151" t="s">
        <v>93</v>
      </c>
      <c r="AV348" s="12" t="s">
        <v>90</v>
      </c>
      <c r="AW348" s="12" t="s">
        <v>42</v>
      </c>
      <c r="AX348" s="12" t="s">
        <v>82</v>
      </c>
      <c r="AY348" s="151" t="s">
        <v>192</v>
      </c>
    </row>
    <row r="349" spans="2:51" s="13" customFormat="1" ht="11.25">
      <c r="B349" s="156"/>
      <c r="D349" s="150" t="s">
        <v>202</v>
      </c>
      <c r="E349" s="157" t="s">
        <v>44</v>
      </c>
      <c r="F349" s="158" t="s">
        <v>633</v>
      </c>
      <c r="H349" s="159">
        <v>22.8</v>
      </c>
      <c r="I349" s="160"/>
      <c r="L349" s="156"/>
      <c r="M349" s="161"/>
      <c r="T349" s="162"/>
      <c r="AT349" s="157" t="s">
        <v>202</v>
      </c>
      <c r="AU349" s="157" t="s">
        <v>93</v>
      </c>
      <c r="AV349" s="13" t="s">
        <v>93</v>
      </c>
      <c r="AW349" s="13" t="s">
        <v>42</v>
      </c>
      <c r="AX349" s="13" t="s">
        <v>82</v>
      </c>
      <c r="AY349" s="157" t="s">
        <v>192</v>
      </c>
    </row>
    <row r="350" spans="2:51" s="12" customFormat="1" ht="22.5">
      <c r="B350" s="149"/>
      <c r="D350" s="150" t="s">
        <v>202</v>
      </c>
      <c r="E350" s="151" t="s">
        <v>44</v>
      </c>
      <c r="F350" s="152" t="s">
        <v>634</v>
      </c>
      <c r="H350" s="151" t="s">
        <v>44</v>
      </c>
      <c r="I350" s="153"/>
      <c r="L350" s="149"/>
      <c r="M350" s="154"/>
      <c r="T350" s="155"/>
      <c r="AT350" s="151" t="s">
        <v>202</v>
      </c>
      <c r="AU350" s="151" t="s">
        <v>93</v>
      </c>
      <c r="AV350" s="12" t="s">
        <v>90</v>
      </c>
      <c r="AW350" s="12" t="s">
        <v>42</v>
      </c>
      <c r="AX350" s="12" t="s">
        <v>82</v>
      </c>
      <c r="AY350" s="151" t="s">
        <v>192</v>
      </c>
    </row>
    <row r="351" spans="2:51" s="13" customFormat="1" ht="22.5">
      <c r="B351" s="156"/>
      <c r="D351" s="150" t="s">
        <v>202</v>
      </c>
      <c r="E351" s="157" t="s">
        <v>44</v>
      </c>
      <c r="F351" s="158" t="s">
        <v>635</v>
      </c>
      <c r="H351" s="159">
        <v>319.2</v>
      </c>
      <c r="I351" s="160"/>
      <c r="L351" s="156"/>
      <c r="M351" s="161"/>
      <c r="T351" s="162"/>
      <c r="AT351" s="157" t="s">
        <v>202</v>
      </c>
      <c r="AU351" s="157" t="s">
        <v>93</v>
      </c>
      <c r="AV351" s="13" t="s">
        <v>93</v>
      </c>
      <c r="AW351" s="13" t="s">
        <v>42</v>
      </c>
      <c r="AX351" s="13" t="s">
        <v>82</v>
      </c>
      <c r="AY351" s="157" t="s">
        <v>192</v>
      </c>
    </row>
    <row r="352" spans="2:51" s="12" customFormat="1" ht="22.5">
      <c r="B352" s="149"/>
      <c r="D352" s="150" t="s">
        <v>202</v>
      </c>
      <c r="E352" s="151" t="s">
        <v>44</v>
      </c>
      <c r="F352" s="152" t="s">
        <v>636</v>
      </c>
      <c r="H352" s="151" t="s">
        <v>44</v>
      </c>
      <c r="I352" s="153"/>
      <c r="L352" s="149"/>
      <c r="M352" s="154"/>
      <c r="T352" s="155"/>
      <c r="AT352" s="151" t="s">
        <v>202</v>
      </c>
      <c r="AU352" s="151" t="s">
        <v>93</v>
      </c>
      <c r="AV352" s="12" t="s">
        <v>90</v>
      </c>
      <c r="AW352" s="12" t="s">
        <v>42</v>
      </c>
      <c r="AX352" s="12" t="s">
        <v>82</v>
      </c>
      <c r="AY352" s="151" t="s">
        <v>192</v>
      </c>
    </row>
    <row r="353" spans="2:65" s="13" customFormat="1" ht="11.25">
      <c r="B353" s="156"/>
      <c r="D353" s="150" t="s">
        <v>202</v>
      </c>
      <c r="E353" s="157" t="s">
        <v>44</v>
      </c>
      <c r="F353" s="158" t="s">
        <v>637</v>
      </c>
      <c r="H353" s="159">
        <v>114</v>
      </c>
      <c r="I353" s="160"/>
      <c r="L353" s="156"/>
      <c r="M353" s="161"/>
      <c r="T353" s="162"/>
      <c r="AT353" s="157" t="s">
        <v>202</v>
      </c>
      <c r="AU353" s="157" t="s">
        <v>93</v>
      </c>
      <c r="AV353" s="13" t="s">
        <v>93</v>
      </c>
      <c r="AW353" s="13" t="s">
        <v>42</v>
      </c>
      <c r="AX353" s="13" t="s">
        <v>82</v>
      </c>
      <c r="AY353" s="157" t="s">
        <v>192</v>
      </c>
    </row>
    <row r="354" spans="2:65" s="12" customFormat="1" ht="22.5">
      <c r="B354" s="149"/>
      <c r="D354" s="150" t="s">
        <v>202</v>
      </c>
      <c r="E354" s="151" t="s">
        <v>44</v>
      </c>
      <c r="F354" s="152" t="s">
        <v>638</v>
      </c>
      <c r="H354" s="151" t="s">
        <v>44</v>
      </c>
      <c r="I354" s="153"/>
      <c r="L354" s="149"/>
      <c r="M354" s="154"/>
      <c r="T354" s="155"/>
      <c r="AT354" s="151" t="s">
        <v>202</v>
      </c>
      <c r="AU354" s="151" t="s">
        <v>93</v>
      </c>
      <c r="AV354" s="12" t="s">
        <v>90</v>
      </c>
      <c r="AW354" s="12" t="s">
        <v>42</v>
      </c>
      <c r="AX354" s="12" t="s">
        <v>82</v>
      </c>
      <c r="AY354" s="151" t="s">
        <v>192</v>
      </c>
    </row>
    <row r="355" spans="2:65" s="13" customFormat="1" ht="11.25">
      <c r="B355" s="156"/>
      <c r="D355" s="150" t="s">
        <v>202</v>
      </c>
      <c r="E355" s="157" t="s">
        <v>44</v>
      </c>
      <c r="F355" s="158" t="s">
        <v>639</v>
      </c>
      <c r="H355" s="159">
        <v>14.82</v>
      </c>
      <c r="I355" s="160"/>
      <c r="L355" s="156"/>
      <c r="M355" s="161"/>
      <c r="T355" s="162"/>
      <c r="AT355" s="157" t="s">
        <v>202</v>
      </c>
      <c r="AU355" s="157" t="s">
        <v>93</v>
      </c>
      <c r="AV355" s="13" t="s">
        <v>93</v>
      </c>
      <c r="AW355" s="13" t="s">
        <v>42</v>
      </c>
      <c r="AX355" s="13" t="s">
        <v>82</v>
      </c>
      <c r="AY355" s="157" t="s">
        <v>192</v>
      </c>
    </row>
    <row r="356" spans="2:65" s="12" customFormat="1" ht="22.5">
      <c r="B356" s="149"/>
      <c r="D356" s="150" t="s">
        <v>202</v>
      </c>
      <c r="E356" s="151" t="s">
        <v>44</v>
      </c>
      <c r="F356" s="152" t="s">
        <v>640</v>
      </c>
      <c r="H356" s="151" t="s">
        <v>44</v>
      </c>
      <c r="I356" s="153"/>
      <c r="L356" s="149"/>
      <c r="M356" s="154"/>
      <c r="T356" s="155"/>
      <c r="AT356" s="151" t="s">
        <v>202</v>
      </c>
      <c r="AU356" s="151" t="s">
        <v>93</v>
      </c>
      <c r="AV356" s="12" t="s">
        <v>90</v>
      </c>
      <c r="AW356" s="12" t="s">
        <v>42</v>
      </c>
      <c r="AX356" s="12" t="s">
        <v>82</v>
      </c>
      <c r="AY356" s="151" t="s">
        <v>192</v>
      </c>
    </row>
    <row r="357" spans="2:65" s="13" customFormat="1" ht="11.25">
      <c r="B357" s="156"/>
      <c r="D357" s="150" t="s">
        <v>202</v>
      </c>
      <c r="E357" s="157" t="s">
        <v>44</v>
      </c>
      <c r="F357" s="158" t="s">
        <v>641</v>
      </c>
      <c r="H357" s="159">
        <v>2.153</v>
      </c>
      <c r="I357" s="160"/>
      <c r="L357" s="156"/>
      <c r="M357" s="161"/>
      <c r="T357" s="162"/>
      <c r="AT357" s="157" t="s">
        <v>202</v>
      </c>
      <c r="AU357" s="157" t="s">
        <v>93</v>
      </c>
      <c r="AV357" s="13" t="s">
        <v>93</v>
      </c>
      <c r="AW357" s="13" t="s">
        <v>42</v>
      </c>
      <c r="AX357" s="13" t="s">
        <v>82</v>
      </c>
      <c r="AY357" s="157" t="s">
        <v>192</v>
      </c>
    </row>
    <row r="358" spans="2:65" s="12" customFormat="1" ht="22.5">
      <c r="B358" s="149"/>
      <c r="D358" s="150" t="s">
        <v>202</v>
      </c>
      <c r="E358" s="151" t="s">
        <v>44</v>
      </c>
      <c r="F358" s="152" t="s">
        <v>642</v>
      </c>
      <c r="H358" s="151" t="s">
        <v>44</v>
      </c>
      <c r="I358" s="153"/>
      <c r="L358" s="149"/>
      <c r="M358" s="154"/>
      <c r="T358" s="155"/>
      <c r="AT358" s="151" t="s">
        <v>202</v>
      </c>
      <c r="AU358" s="151" t="s">
        <v>93</v>
      </c>
      <c r="AV358" s="12" t="s">
        <v>90</v>
      </c>
      <c r="AW358" s="12" t="s">
        <v>42</v>
      </c>
      <c r="AX358" s="12" t="s">
        <v>82</v>
      </c>
      <c r="AY358" s="151" t="s">
        <v>192</v>
      </c>
    </row>
    <row r="359" spans="2:65" s="13" customFormat="1" ht="11.25">
      <c r="B359" s="156"/>
      <c r="D359" s="150" t="s">
        <v>202</v>
      </c>
      <c r="E359" s="157" t="s">
        <v>44</v>
      </c>
      <c r="F359" s="158" t="s">
        <v>643</v>
      </c>
      <c r="H359" s="159">
        <v>0.40699999999999997</v>
      </c>
      <c r="I359" s="160"/>
      <c r="L359" s="156"/>
      <c r="M359" s="161"/>
      <c r="T359" s="162"/>
      <c r="AT359" s="157" t="s">
        <v>202</v>
      </c>
      <c r="AU359" s="157" t="s">
        <v>93</v>
      </c>
      <c r="AV359" s="13" t="s">
        <v>93</v>
      </c>
      <c r="AW359" s="13" t="s">
        <v>42</v>
      </c>
      <c r="AX359" s="13" t="s">
        <v>82</v>
      </c>
      <c r="AY359" s="157" t="s">
        <v>192</v>
      </c>
    </row>
    <row r="360" spans="2:65" s="12" customFormat="1" ht="22.5">
      <c r="B360" s="149"/>
      <c r="D360" s="150" t="s">
        <v>202</v>
      </c>
      <c r="E360" s="151" t="s">
        <v>44</v>
      </c>
      <c r="F360" s="152" t="s">
        <v>644</v>
      </c>
      <c r="H360" s="151" t="s">
        <v>44</v>
      </c>
      <c r="I360" s="153"/>
      <c r="L360" s="149"/>
      <c r="M360" s="154"/>
      <c r="T360" s="155"/>
      <c r="AT360" s="151" t="s">
        <v>202</v>
      </c>
      <c r="AU360" s="151" t="s">
        <v>93</v>
      </c>
      <c r="AV360" s="12" t="s">
        <v>90</v>
      </c>
      <c r="AW360" s="12" t="s">
        <v>42</v>
      </c>
      <c r="AX360" s="12" t="s">
        <v>82</v>
      </c>
      <c r="AY360" s="151" t="s">
        <v>192</v>
      </c>
    </row>
    <row r="361" spans="2:65" s="13" customFormat="1" ht="11.25">
      <c r="B361" s="156"/>
      <c r="D361" s="150" t="s">
        <v>202</v>
      </c>
      <c r="E361" s="157" t="s">
        <v>44</v>
      </c>
      <c r="F361" s="158" t="s">
        <v>645</v>
      </c>
      <c r="H361" s="159">
        <v>2187.21</v>
      </c>
      <c r="I361" s="160"/>
      <c r="L361" s="156"/>
      <c r="M361" s="161"/>
      <c r="T361" s="162"/>
      <c r="AT361" s="157" t="s">
        <v>202</v>
      </c>
      <c r="AU361" s="157" t="s">
        <v>93</v>
      </c>
      <c r="AV361" s="13" t="s">
        <v>93</v>
      </c>
      <c r="AW361" s="13" t="s">
        <v>42</v>
      </c>
      <c r="AX361" s="13" t="s">
        <v>82</v>
      </c>
      <c r="AY361" s="157" t="s">
        <v>192</v>
      </c>
    </row>
    <row r="362" spans="2:65" s="14" customFormat="1" ht="11.25">
      <c r="B362" s="163"/>
      <c r="D362" s="150" t="s">
        <v>202</v>
      </c>
      <c r="E362" s="164" t="s">
        <v>44</v>
      </c>
      <c r="F362" s="165" t="s">
        <v>205</v>
      </c>
      <c r="H362" s="166">
        <v>2894.8220000000001</v>
      </c>
      <c r="I362" s="167"/>
      <c r="L362" s="163"/>
      <c r="M362" s="168"/>
      <c r="T362" s="169"/>
      <c r="AT362" s="164" t="s">
        <v>202</v>
      </c>
      <c r="AU362" s="164" t="s">
        <v>93</v>
      </c>
      <c r="AV362" s="14" t="s">
        <v>199</v>
      </c>
      <c r="AW362" s="14" t="s">
        <v>42</v>
      </c>
      <c r="AX362" s="14" t="s">
        <v>90</v>
      </c>
      <c r="AY362" s="164" t="s">
        <v>192</v>
      </c>
    </row>
    <row r="363" spans="2:65" s="1" customFormat="1" ht="37.9" customHeight="1">
      <c r="B363" s="33"/>
      <c r="C363" s="132" t="s">
        <v>389</v>
      </c>
      <c r="D363" s="132" t="s">
        <v>194</v>
      </c>
      <c r="E363" s="133" t="s">
        <v>646</v>
      </c>
      <c r="F363" s="134" t="s">
        <v>647</v>
      </c>
      <c r="G363" s="135" t="s">
        <v>197</v>
      </c>
      <c r="H363" s="136">
        <v>152.358</v>
      </c>
      <c r="I363" s="137"/>
      <c r="J363" s="138">
        <f>ROUND(I363*H363,2)</f>
        <v>0</v>
      </c>
      <c r="K363" s="134" t="s">
        <v>198</v>
      </c>
      <c r="L363" s="33"/>
      <c r="M363" s="139" t="s">
        <v>44</v>
      </c>
      <c r="N363" s="140" t="s">
        <v>53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199</v>
      </c>
      <c r="AT363" s="143" t="s">
        <v>194</v>
      </c>
      <c r="AU363" s="143" t="s">
        <v>93</v>
      </c>
      <c r="AY363" s="17" t="s">
        <v>192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90</v>
      </c>
      <c r="BK363" s="144">
        <f>ROUND(I363*H363,2)</f>
        <v>0</v>
      </c>
      <c r="BL363" s="17" t="s">
        <v>199</v>
      </c>
      <c r="BM363" s="143" t="s">
        <v>648</v>
      </c>
    </row>
    <row r="364" spans="2:65" s="1" customFormat="1" ht="11.25">
      <c r="B364" s="33"/>
      <c r="D364" s="145" t="s">
        <v>200</v>
      </c>
      <c r="F364" s="146" t="s">
        <v>649</v>
      </c>
      <c r="I364" s="147"/>
      <c r="L364" s="33"/>
      <c r="M364" s="148"/>
      <c r="T364" s="54"/>
      <c r="AT364" s="17" t="s">
        <v>200</v>
      </c>
      <c r="AU364" s="17" t="s">
        <v>93</v>
      </c>
    </row>
    <row r="365" spans="2:65" s="12" customFormat="1" ht="11.25">
      <c r="B365" s="149"/>
      <c r="D365" s="150" t="s">
        <v>202</v>
      </c>
      <c r="E365" s="151" t="s">
        <v>44</v>
      </c>
      <c r="F365" s="152" t="s">
        <v>426</v>
      </c>
      <c r="H365" s="151" t="s">
        <v>44</v>
      </c>
      <c r="I365" s="153"/>
      <c r="L365" s="149"/>
      <c r="M365" s="154"/>
      <c r="T365" s="155"/>
      <c r="AT365" s="151" t="s">
        <v>202</v>
      </c>
      <c r="AU365" s="151" t="s">
        <v>93</v>
      </c>
      <c r="AV365" s="12" t="s">
        <v>90</v>
      </c>
      <c r="AW365" s="12" t="s">
        <v>42</v>
      </c>
      <c r="AX365" s="12" t="s">
        <v>82</v>
      </c>
      <c r="AY365" s="151" t="s">
        <v>192</v>
      </c>
    </row>
    <row r="366" spans="2:65" s="12" customFormat="1" ht="11.25">
      <c r="B366" s="149"/>
      <c r="D366" s="150" t="s">
        <v>202</v>
      </c>
      <c r="E366" s="151" t="s">
        <v>44</v>
      </c>
      <c r="F366" s="152" t="s">
        <v>583</v>
      </c>
      <c r="H366" s="151" t="s">
        <v>44</v>
      </c>
      <c r="I366" s="153"/>
      <c r="L366" s="149"/>
      <c r="M366" s="154"/>
      <c r="T366" s="155"/>
      <c r="AT366" s="151" t="s">
        <v>202</v>
      </c>
      <c r="AU366" s="151" t="s">
        <v>93</v>
      </c>
      <c r="AV366" s="12" t="s">
        <v>90</v>
      </c>
      <c r="AW366" s="12" t="s">
        <v>42</v>
      </c>
      <c r="AX366" s="12" t="s">
        <v>82</v>
      </c>
      <c r="AY366" s="151" t="s">
        <v>192</v>
      </c>
    </row>
    <row r="367" spans="2:65" s="12" customFormat="1" ht="22.5">
      <c r="B367" s="149"/>
      <c r="D367" s="150" t="s">
        <v>202</v>
      </c>
      <c r="E367" s="151" t="s">
        <v>44</v>
      </c>
      <c r="F367" s="152" t="s">
        <v>650</v>
      </c>
      <c r="H367" s="151" t="s">
        <v>44</v>
      </c>
      <c r="I367" s="153"/>
      <c r="L367" s="149"/>
      <c r="M367" s="154"/>
      <c r="T367" s="155"/>
      <c r="AT367" s="151" t="s">
        <v>202</v>
      </c>
      <c r="AU367" s="151" t="s">
        <v>93</v>
      </c>
      <c r="AV367" s="12" t="s">
        <v>90</v>
      </c>
      <c r="AW367" s="12" t="s">
        <v>42</v>
      </c>
      <c r="AX367" s="12" t="s">
        <v>82</v>
      </c>
      <c r="AY367" s="151" t="s">
        <v>192</v>
      </c>
    </row>
    <row r="368" spans="2:65" s="13" customFormat="1" ht="11.25">
      <c r="B368" s="156"/>
      <c r="D368" s="150" t="s">
        <v>202</v>
      </c>
      <c r="E368" s="157" t="s">
        <v>44</v>
      </c>
      <c r="F368" s="158" t="s">
        <v>585</v>
      </c>
      <c r="H368" s="159">
        <v>8.5</v>
      </c>
      <c r="I368" s="160"/>
      <c r="L368" s="156"/>
      <c r="M368" s="161"/>
      <c r="T368" s="162"/>
      <c r="AT368" s="157" t="s">
        <v>202</v>
      </c>
      <c r="AU368" s="157" t="s">
        <v>93</v>
      </c>
      <c r="AV368" s="13" t="s">
        <v>93</v>
      </c>
      <c r="AW368" s="13" t="s">
        <v>42</v>
      </c>
      <c r="AX368" s="13" t="s">
        <v>82</v>
      </c>
      <c r="AY368" s="157" t="s">
        <v>192</v>
      </c>
    </row>
    <row r="369" spans="2:51" s="12" customFormat="1" ht="22.5">
      <c r="B369" s="149"/>
      <c r="D369" s="150" t="s">
        <v>202</v>
      </c>
      <c r="E369" s="151" t="s">
        <v>44</v>
      </c>
      <c r="F369" s="152" t="s">
        <v>651</v>
      </c>
      <c r="H369" s="151" t="s">
        <v>44</v>
      </c>
      <c r="I369" s="153"/>
      <c r="L369" s="149"/>
      <c r="M369" s="154"/>
      <c r="T369" s="155"/>
      <c r="AT369" s="151" t="s">
        <v>202</v>
      </c>
      <c r="AU369" s="151" t="s">
        <v>93</v>
      </c>
      <c r="AV369" s="12" t="s">
        <v>90</v>
      </c>
      <c r="AW369" s="12" t="s">
        <v>42</v>
      </c>
      <c r="AX369" s="12" t="s">
        <v>82</v>
      </c>
      <c r="AY369" s="151" t="s">
        <v>192</v>
      </c>
    </row>
    <row r="370" spans="2:51" s="13" customFormat="1" ht="11.25">
      <c r="B370" s="156"/>
      <c r="D370" s="150" t="s">
        <v>202</v>
      </c>
      <c r="E370" s="157" t="s">
        <v>44</v>
      </c>
      <c r="F370" s="158" t="s">
        <v>587</v>
      </c>
      <c r="H370" s="159">
        <v>0.432</v>
      </c>
      <c r="I370" s="160"/>
      <c r="L370" s="156"/>
      <c r="M370" s="161"/>
      <c r="T370" s="162"/>
      <c r="AT370" s="157" t="s">
        <v>202</v>
      </c>
      <c r="AU370" s="157" t="s">
        <v>93</v>
      </c>
      <c r="AV370" s="13" t="s">
        <v>93</v>
      </c>
      <c r="AW370" s="13" t="s">
        <v>42</v>
      </c>
      <c r="AX370" s="13" t="s">
        <v>82</v>
      </c>
      <c r="AY370" s="157" t="s">
        <v>192</v>
      </c>
    </row>
    <row r="371" spans="2:51" s="12" customFormat="1" ht="22.5">
      <c r="B371" s="149"/>
      <c r="D371" s="150" t="s">
        <v>202</v>
      </c>
      <c r="E371" s="151" t="s">
        <v>44</v>
      </c>
      <c r="F371" s="152" t="s">
        <v>652</v>
      </c>
      <c r="H371" s="151" t="s">
        <v>44</v>
      </c>
      <c r="I371" s="153"/>
      <c r="L371" s="149"/>
      <c r="M371" s="154"/>
      <c r="T371" s="155"/>
      <c r="AT371" s="151" t="s">
        <v>202</v>
      </c>
      <c r="AU371" s="151" t="s">
        <v>93</v>
      </c>
      <c r="AV371" s="12" t="s">
        <v>90</v>
      </c>
      <c r="AW371" s="12" t="s">
        <v>42</v>
      </c>
      <c r="AX371" s="12" t="s">
        <v>82</v>
      </c>
      <c r="AY371" s="151" t="s">
        <v>192</v>
      </c>
    </row>
    <row r="372" spans="2:51" s="13" customFormat="1" ht="11.25">
      <c r="B372" s="156"/>
      <c r="D372" s="150" t="s">
        <v>202</v>
      </c>
      <c r="E372" s="157" t="s">
        <v>44</v>
      </c>
      <c r="F372" s="158" t="s">
        <v>589</v>
      </c>
      <c r="H372" s="159">
        <v>1.08</v>
      </c>
      <c r="I372" s="160"/>
      <c r="L372" s="156"/>
      <c r="M372" s="161"/>
      <c r="T372" s="162"/>
      <c r="AT372" s="157" t="s">
        <v>202</v>
      </c>
      <c r="AU372" s="157" t="s">
        <v>93</v>
      </c>
      <c r="AV372" s="13" t="s">
        <v>93</v>
      </c>
      <c r="AW372" s="13" t="s">
        <v>42</v>
      </c>
      <c r="AX372" s="13" t="s">
        <v>82</v>
      </c>
      <c r="AY372" s="157" t="s">
        <v>192</v>
      </c>
    </row>
    <row r="373" spans="2:51" s="12" customFormat="1" ht="22.5">
      <c r="B373" s="149"/>
      <c r="D373" s="150" t="s">
        <v>202</v>
      </c>
      <c r="E373" s="151" t="s">
        <v>44</v>
      </c>
      <c r="F373" s="152" t="s">
        <v>653</v>
      </c>
      <c r="H373" s="151" t="s">
        <v>44</v>
      </c>
      <c r="I373" s="153"/>
      <c r="L373" s="149"/>
      <c r="M373" s="154"/>
      <c r="T373" s="155"/>
      <c r="AT373" s="151" t="s">
        <v>202</v>
      </c>
      <c r="AU373" s="151" t="s">
        <v>93</v>
      </c>
      <c r="AV373" s="12" t="s">
        <v>90</v>
      </c>
      <c r="AW373" s="12" t="s">
        <v>42</v>
      </c>
      <c r="AX373" s="12" t="s">
        <v>82</v>
      </c>
      <c r="AY373" s="151" t="s">
        <v>192</v>
      </c>
    </row>
    <row r="374" spans="2:51" s="13" customFormat="1" ht="11.25">
      <c r="B374" s="156"/>
      <c r="D374" s="150" t="s">
        <v>202</v>
      </c>
      <c r="E374" s="157" t="s">
        <v>44</v>
      </c>
      <c r="F374" s="158" t="s">
        <v>591</v>
      </c>
      <c r="H374" s="159">
        <v>1.1160000000000001</v>
      </c>
      <c r="I374" s="160"/>
      <c r="L374" s="156"/>
      <c r="M374" s="161"/>
      <c r="T374" s="162"/>
      <c r="AT374" s="157" t="s">
        <v>202</v>
      </c>
      <c r="AU374" s="157" t="s">
        <v>93</v>
      </c>
      <c r="AV374" s="13" t="s">
        <v>93</v>
      </c>
      <c r="AW374" s="13" t="s">
        <v>42</v>
      </c>
      <c r="AX374" s="13" t="s">
        <v>82</v>
      </c>
      <c r="AY374" s="157" t="s">
        <v>192</v>
      </c>
    </row>
    <row r="375" spans="2:51" s="12" customFormat="1" ht="11.25">
      <c r="B375" s="149"/>
      <c r="D375" s="150" t="s">
        <v>202</v>
      </c>
      <c r="E375" s="151" t="s">
        <v>44</v>
      </c>
      <c r="F375" s="152" t="s">
        <v>426</v>
      </c>
      <c r="H375" s="151" t="s">
        <v>44</v>
      </c>
      <c r="I375" s="153"/>
      <c r="L375" s="149"/>
      <c r="M375" s="154"/>
      <c r="T375" s="155"/>
      <c r="AT375" s="151" t="s">
        <v>202</v>
      </c>
      <c r="AU375" s="151" t="s">
        <v>93</v>
      </c>
      <c r="AV375" s="12" t="s">
        <v>90</v>
      </c>
      <c r="AW375" s="12" t="s">
        <v>42</v>
      </c>
      <c r="AX375" s="12" t="s">
        <v>82</v>
      </c>
      <c r="AY375" s="151" t="s">
        <v>192</v>
      </c>
    </row>
    <row r="376" spans="2:51" s="12" customFormat="1" ht="22.5">
      <c r="B376" s="149"/>
      <c r="D376" s="150" t="s">
        <v>202</v>
      </c>
      <c r="E376" s="151" t="s">
        <v>44</v>
      </c>
      <c r="F376" s="152" t="s">
        <v>654</v>
      </c>
      <c r="H376" s="151" t="s">
        <v>44</v>
      </c>
      <c r="I376" s="153"/>
      <c r="L376" s="149"/>
      <c r="M376" s="154"/>
      <c r="T376" s="155"/>
      <c r="AT376" s="151" t="s">
        <v>202</v>
      </c>
      <c r="AU376" s="151" t="s">
        <v>93</v>
      </c>
      <c r="AV376" s="12" t="s">
        <v>90</v>
      </c>
      <c r="AW376" s="12" t="s">
        <v>42</v>
      </c>
      <c r="AX376" s="12" t="s">
        <v>82</v>
      </c>
      <c r="AY376" s="151" t="s">
        <v>192</v>
      </c>
    </row>
    <row r="377" spans="2:51" s="13" customFormat="1" ht="11.25">
      <c r="B377" s="156"/>
      <c r="D377" s="150" t="s">
        <v>202</v>
      </c>
      <c r="E377" s="157" t="s">
        <v>44</v>
      </c>
      <c r="F377" s="158" t="s">
        <v>593</v>
      </c>
      <c r="H377" s="159">
        <v>1.2</v>
      </c>
      <c r="I377" s="160"/>
      <c r="L377" s="156"/>
      <c r="M377" s="161"/>
      <c r="T377" s="162"/>
      <c r="AT377" s="157" t="s">
        <v>202</v>
      </c>
      <c r="AU377" s="157" t="s">
        <v>93</v>
      </c>
      <c r="AV377" s="13" t="s">
        <v>93</v>
      </c>
      <c r="AW377" s="13" t="s">
        <v>42</v>
      </c>
      <c r="AX377" s="13" t="s">
        <v>82</v>
      </c>
      <c r="AY377" s="157" t="s">
        <v>192</v>
      </c>
    </row>
    <row r="378" spans="2:51" s="12" customFormat="1" ht="22.5">
      <c r="B378" s="149"/>
      <c r="D378" s="150" t="s">
        <v>202</v>
      </c>
      <c r="E378" s="151" t="s">
        <v>44</v>
      </c>
      <c r="F378" s="152" t="s">
        <v>655</v>
      </c>
      <c r="H378" s="151" t="s">
        <v>44</v>
      </c>
      <c r="I378" s="153"/>
      <c r="L378" s="149"/>
      <c r="M378" s="154"/>
      <c r="T378" s="155"/>
      <c r="AT378" s="151" t="s">
        <v>202</v>
      </c>
      <c r="AU378" s="151" t="s">
        <v>93</v>
      </c>
      <c r="AV378" s="12" t="s">
        <v>90</v>
      </c>
      <c r="AW378" s="12" t="s">
        <v>42</v>
      </c>
      <c r="AX378" s="12" t="s">
        <v>82</v>
      </c>
      <c r="AY378" s="151" t="s">
        <v>192</v>
      </c>
    </row>
    <row r="379" spans="2:51" s="13" customFormat="1" ht="11.25">
      <c r="B379" s="156"/>
      <c r="D379" s="150" t="s">
        <v>202</v>
      </c>
      <c r="E379" s="157" t="s">
        <v>44</v>
      </c>
      <c r="F379" s="158" t="s">
        <v>595</v>
      </c>
      <c r="H379" s="159">
        <v>1.2</v>
      </c>
      <c r="I379" s="160"/>
      <c r="L379" s="156"/>
      <c r="M379" s="161"/>
      <c r="T379" s="162"/>
      <c r="AT379" s="157" t="s">
        <v>202</v>
      </c>
      <c r="AU379" s="157" t="s">
        <v>93</v>
      </c>
      <c r="AV379" s="13" t="s">
        <v>93</v>
      </c>
      <c r="AW379" s="13" t="s">
        <v>42</v>
      </c>
      <c r="AX379" s="13" t="s">
        <v>82</v>
      </c>
      <c r="AY379" s="157" t="s">
        <v>192</v>
      </c>
    </row>
    <row r="380" spans="2:51" s="12" customFormat="1" ht="11.25">
      <c r="B380" s="149"/>
      <c r="D380" s="150" t="s">
        <v>202</v>
      </c>
      <c r="E380" s="151" t="s">
        <v>44</v>
      </c>
      <c r="F380" s="152" t="s">
        <v>656</v>
      </c>
      <c r="H380" s="151" t="s">
        <v>44</v>
      </c>
      <c r="I380" s="153"/>
      <c r="L380" s="149"/>
      <c r="M380" s="154"/>
      <c r="T380" s="155"/>
      <c r="AT380" s="151" t="s">
        <v>202</v>
      </c>
      <c r="AU380" s="151" t="s">
        <v>93</v>
      </c>
      <c r="AV380" s="12" t="s">
        <v>90</v>
      </c>
      <c r="AW380" s="12" t="s">
        <v>42</v>
      </c>
      <c r="AX380" s="12" t="s">
        <v>82</v>
      </c>
      <c r="AY380" s="151" t="s">
        <v>192</v>
      </c>
    </row>
    <row r="381" spans="2:51" s="13" customFormat="1" ht="22.5">
      <c r="B381" s="156"/>
      <c r="D381" s="150" t="s">
        <v>202</v>
      </c>
      <c r="E381" s="157" t="s">
        <v>44</v>
      </c>
      <c r="F381" s="158" t="s">
        <v>597</v>
      </c>
      <c r="H381" s="159">
        <v>16.8</v>
      </c>
      <c r="I381" s="160"/>
      <c r="L381" s="156"/>
      <c r="M381" s="161"/>
      <c r="T381" s="162"/>
      <c r="AT381" s="157" t="s">
        <v>202</v>
      </c>
      <c r="AU381" s="157" t="s">
        <v>93</v>
      </c>
      <c r="AV381" s="13" t="s">
        <v>93</v>
      </c>
      <c r="AW381" s="13" t="s">
        <v>42</v>
      </c>
      <c r="AX381" s="13" t="s">
        <v>82</v>
      </c>
      <c r="AY381" s="157" t="s">
        <v>192</v>
      </c>
    </row>
    <row r="382" spans="2:51" s="12" customFormat="1" ht="22.5">
      <c r="B382" s="149"/>
      <c r="D382" s="150" t="s">
        <v>202</v>
      </c>
      <c r="E382" s="151" t="s">
        <v>44</v>
      </c>
      <c r="F382" s="152" t="s">
        <v>657</v>
      </c>
      <c r="H382" s="151" t="s">
        <v>44</v>
      </c>
      <c r="I382" s="153"/>
      <c r="L382" s="149"/>
      <c r="M382" s="154"/>
      <c r="T382" s="155"/>
      <c r="AT382" s="151" t="s">
        <v>202</v>
      </c>
      <c r="AU382" s="151" t="s">
        <v>93</v>
      </c>
      <c r="AV382" s="12" t="s">
        <v>90</v>
      </c>
      <c r="AW382" s="12" t="s">
        <v>42</v>
      </c>
      <c r="AX382" s="12" t="s">
        <v>82</v>
      </c>
      <c r="AY382" s="151" t="s">
        <v>192</v>
      </c>
    </row>
    <row r="383" spans="2:51" s="13" customFormat="1" ht="11.25">
      <c r="B383" s="156"/>
      <c r="D383" s="150" t="s">
        <v>202</v>
      </c>
      <c r="E383" s="157" t="s">
        <v>44</v>
      </c>
      <c r="F383" s="158" t="s">
        <v>599</v>
      </c>
      <c r="H383" s="159">
        <v>6</v>
      </c>
      <c r="I383" s="160"/>
      <c r="L383" s="156"/>
      <c r="M383" s="161"/>
      <c r="T383" s="162"/>
      <c r="AT383" s="157" t="s">
        <v>202</v>
      </c>
      <c r="AU383" s="157" t="s">
        <v>93</v>
      </c>
      <c r="AV383" s="13" t="s">
        <v>93</v>
      </c>
      <c r="AW383" s="13" t="s">
        <v>42</v>
      </c>
      <c r="AX383" s="13" t="s">
        <v>82</v>
      </c>
      <c r="AY383" s="157" t="s">
        <v>192</v>
      </c>
    </row>
    <row r="384" spans="2:51" s="12" customFormat="1" ht="11.25">
      <c r="B384" s="149"/>
      <c r="D384" s="150" t="s">
        <v>202</v>
      </c>
      <c r="E384" s="151" t="s">
        <v>44</v>
      </c>
      <c r="F384" s="152" t="s">
        <v>658</v>
      </c>
      <c r="H384" s="151" t="s">
        <v>44</v>
      </c>
      <c r="I384" s="153"/>
      <c r="L384" s="149"/>
      <c r="M384" s="154"/>
      <c r="T384" s="155"/>
      <c r="AT384" s="151" t="s">
        <v>202</v>
      </c>
      <c r="AU384" s="151" t="s">
        <v>93</v>
      </c>
      <c r="AV384" s="12" t="s">
        <v>90</v>
      </c>
      <c r="AW384" s="12" t="s">
        <v>42</v>
      </c>
      <c r="AX384" s="12" t="s">
        <v>82</v>
      </c>
      <c r="AY384" s="151" t="s">
        <v>192</v>
      </c>
    </row>
    <row r="385" spans="2:65" s="13" customFormat="1" ht="11.25">
      <c r="B385" s="156"/>
      <c r="D385" s="150" t="s">
        <v>202</v>
      </c>
      <c r="E385" s="157" t="s">
        <v>44</v>
      </c>
      <c r="F385" s="158" t="s">
        <v>601</v>
      </c>
      <c r="H385" s="159">
        <v>0.78</v>
      </c>
      <c r="I385" s="160"/>
      <c r="L385" s="156"/>
      <c r="M385" s="161"/>
      <c r="T385" s="162"/>
      <c r="AT385" s="157" t="s">
        <v>202</v>
      </c>
      <c r="AU385" s="157" t="s">
        <v>93</v>
      </c>
      <c r="AV385" s="13" t="s">
        <v>93</v>
      </c>
      <c r="AW385" s="13" t="s">
        <v>42</v>
      </c>
      <c r="AX385" s="13" t="s">
        <v>82</v>
      </c>
      <c r="AY385" s="157" t="s">
        <v>192</v>
      </c>
    </row>
    <row r="386" spans="2:65" s="12" customFormat="1" ht="22.5">
      <c r="B386" s="149"/>
      <c r="D386" s="150" t="s">
        <v>202</v>
      </c>
      <c r="E386" s="151" t="s">
        <v>44</v>
      </c>
      <c r="F386" s="152" t="s">
        <v>659</v>
      </c>
      <c r="H386" s="151" t="s">
        <v>44</v>
      </c>
      <c r="I386" s="153"/>
      <c r="L386" s="149"/>
      <c r="M386" s="154"/>
      <c r="T386" s="155"/>
      <c r="AT386" s="151" t="s">
        <v>202</v>
      </c>
      <c r="AU386" s="151" t="s">
        <v>93</v>
      </c>
      <c r="AV386" s="12" t="s">
        <v>90</v>
      </c>
      <c r="AW386" s="12" t="s">
        <v>42</v>
      </c>
      <c r="AX386" s="12" t="s">
        <v>82</v>
      </c>
      <c r="AY386" s="151" t="s">
        <v>192</v>
      </c>
    </row>
    <row r="387" spans="2:65" s="13" customFormat="1" ht="11.25">
      <c r="B387" s="156"/>
      <c r="D387" s="150" t="s">
        <v>202</v>
      </c>
      <c r="E387" s="157" t="s">
        <v>44</v>
      </c>
      <c r="F387" s="158" t="s">
        <v>603</v>
      </c>
      <c r="H387" s="159">
        <v>0.113</v>
      </c>
      <c r="I387" s="160"/>
      <c r="L387" s="156"/>
      <c r="M387" s="161"/>
      <c r="T387" s="162"/>
      <c r="AT387" s="157" t="s">
        <v>202</v>
      </c>
      <c r="AU387" s="157" t="s">
        <v>93</v>
      </c>
      <c r="AV387" s="13" t="s">
        <v>93</v>
      </c>
      <c r="AW387" s="13" t="s">
        <v>42</v>
      </c>
      <c r="AX387" s="13" t="s">
        <v>82</v>
      </c>
      <c r="AY387" s="157" t="s">
        <v>192</v>
      </c>
    </row>
    <row r="388" spans="2:65" s="12" customFormat="1" ht="22.5">
      <c r="B388" s="149"/>
      <c r="D388" s="150" t="s">
        <v>202</v>
      </c>
      <c r="E388" s="151" t="s">
        <v>44</v>
      </c>
      <c r="F388" s="152" t="s">
        <v>660</v>
      </c>
      <c r="H388" s="151" t="s">
        <v>44</v>
      </c>
      <c r="I388" s="153"/>
      <c r="L388" s="149"/>
      <c r="M388" s="154"/>
      <c r="T388" s="155"/>
      <c r="AT388" s="151" t="s">
        <v>202</v>
      </c>
      <c r="AU388" s="151" t="s">
        <v>93</v>
      </c>
      <c r="AV388" s="12" t="s">
        <v>90</v>
      </c>
      <c r="AW388" s="12" t="s">
        <v>42</v>
      </c>
      <c r="AX388" s="12" t="s">
        <v>82</v>
      </c>
      <c r="AY388" s="151" t="s">
        <v>192</v>
      </c>
    </row>
    <row r="389" spans="2:65" s="13" customFormat="1" ht="11.25">
      <c r="B389" s="156"/>
      <c r="D389" s="150" t="s">
        <v>202</v>
      </c>
      <c r="E389" s="157" t="s">
        <v>44</v>
      </c>
      <c r="F389" s="158" t="s">
        <v>605</v>
      </c>
      <c r="H389" s="159">
        <v>2.1000000000000001E-2</v>
      </c>
      <c r="I389" s="160"/>
      <c r="L389" s="156"/>
      <c r="M389" s="161"/>
      <c r="T389" s="162"/>
      <c r="AT389" s="157" t="s">
        <v>202</v>
      </c>
      <c r="AU389" s="157" t="s">
        <v>93</v>
      </c>
      <c r="AV389" s="13" t="s">
        <v>93</v>
      </c>
      <c r="AW389" s="13" t="s">
        <v>42</v>
      </c>
      <c r="AX389" s="13" t="s">
        <v>82</v>
      </c>
      <c r="AY389" s="157" t="s">
        <v>192</v>
      </c>
    </row>
    <row r="390" spans="2:65" s="12" customFormat="1" ht="22.5">
      <c r="B390" s="149"/>
      <c r="D390" s="150" t="s">
        <v>202</v>
      </c>
      <c r="E390" s="151" t="s">
        <v>44</v>
      </c>
      <c r="F390" s="152" t="s">
        <v>661</v>
      </c>
      <c r="H390" s="151" t="s">
        <v>44</v>
      </c>
      <c r="I390" s="153"/>
      <c r="L390" s="149"/>
      <c r="M390" s="154"/>
      <c r="T390" s="155"/>
      <c r="AT390" s="151" t="s">
        <v>202</v>
      </c>
      <c r="AU390" s="151" t="s">
        <v>93</v>
      </c>
      <c r="AV390" s="12" t="s">
        <v>90</v>
      </c>
      <c r="AW390" s="12" t="s">
        <v>42</v>
      </c>
      <c r="AX390" s="12" t="s">
        <v>82</v>
      </c>
      <c r="AY390" s="151" t="s">
        <v>192</v>
      </c>
    </row>
    <row r="391" spans="2:65" s="13" customFormat="1" ht="11.25">
      <c r="B391" s="156"/>
      <c r="D391" s="150" t="s">
        <v>202</v>
      </c>
      <c r="E391" s="157" t="s">
        <v>44</v>
      </c>
      <c r="F391" s="158" t="s">
        <v>607</v>
      </c>
      <c r="H391" s="159">
        <v>115.116</v>
      </c>
      <c r="I391" s="160"/>
      <c r="L391" s="156"/>
      <c r="M391" s="161"/>
      <c r="T391" s="162"/>
      <c r="AT391" s="157" t="s">
        <v>202</v>
      </c>
      <c r="AU391" s="157" t="s">
        <v>93</v>
      </c>
      <c r="AV391" s="13" t="s">
        <v>93</v>
      </c>
      <c r="AW391" s="13" t="s">
        <v>42</v>
      </c>
      <c r="AX391" s="13" t="s">
        <v>82</v>
      </c>
      <c r="AY391" s="157" t="s">
        <v>192</v>
      </c>
    </row>
    <row r="392" spans="2:65" s="14" customFormat="1" ht="11.25">
      <c r="B392" s="163"/>
      <c r="D392" s="150" t="s">
        <v>202</v>
      </c>
      <c r="E392" s="164" t="s">
        <v>44</v>
      </c>
      <c r="F392" s="165" t="s">
        <v>205</v>
      </c>
      <c r="H392" s="166">
        <v>152.358</v>
      </c>
      <c r="I392" s="167"/>
      <c r="L392" s="163"/>
      <c r="M392" s="168"/>
      <c r="T392" s="169"/>
      <c r="AT392" s="164" t="s">
        <v>202</v>
      </c>
      <c r="AU392" s="164" t="s">
        <v>93</v>
      </c>
      <c r="AV392" s="14" t="s">
        <v>199</v>
      </c>
      <c r="AW392" s="14" t="s">
        <v>42</v>
      </c>
      <c r="AX392" s="14" t="s">
        <v>90</v>
      </c>
      <c r="AY392" s="164" t="s">
        <v>192</v>
      </c>
    </row>
    <row r="393" spans="2:65" s="1" customFormat="1" ht="44.25" customHeight="1">
      <c r="B393" s="33"/>
      <c r="C393" s="132" t="s">
        <v>402</v>
      </c>
      <c r="D393" s="132" t="s">
        <v>194</v>
      </c>
      <c r="E393" s="133" t="s">
        <v>216</v>
      </c>
      <c r="F393" s="134" t="s">
        <v>217</v>
      </c>
      <c r="G393" s="135" t="s">
        <v>218</v>
      </c>
      <c r="H393" s="136">
        <v>274.24700000000001</v>
      </c>
      <c r="I393" s="137"/>
      <c r="J393" s="138">
        <f>ROUND(I393*H393,2)</f>
        <v>0</v>
      </c>
      <c r="K393" s="134" t="s">
        <v>198</v>
      </c>
      <c r="L393" s="33"/>
      <c r="M393" s="139" t="s">
        <v>44</v>
      </c>
      <c r="N393" s="140" t="s">
        <v>53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199</v>
      </c>
      <c r="AT393" s="143" t="s">
        <v>194</v>
      </c>
      <c r="AU393" s="143" t="s">
        <v>93</v>
      </c>
      <c r="AY393" s="17" t="s">
        <v>192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90</v>
      </c>
      <c r="BK393" s="144">
        <f>ROUND(I393*H393,2)</f>
        <v>0</v>
      </c>
      <c r="BL393" s="17" t="s">
        <v>199</v>
      </c>
      <c r="BM393" s="143" t="s">
        <v>662</v>
      </c>
    </row>
    <row r="394" spans="2:65" s="1" customFormat="1" ht="11.25">
      <c r="B394" s="33"/>
      <c r="D394" s="145" t="s">
        <v>200</v>
      </c>
      <c r="F394" s="146" t="s">
        <v>220</v>
      </c>
      <c r="I394" s="147"/>
      <c r="L394" s="33"/>
      <c r="M394" s="148"/>
      <c r="T394" s="54"/>
      <c r="AT394" s="17" t="s">
        <v>200</v>
      </c>
      <c r="AU394" s="17" t="s">
        <v>93</v>
      </c>
    </row>
    <row r="395" spans="2:65" s="12" customFormat="1" ht="11.25">
      <c r="B395" s="149"/>
      <c r="D395" s="150" t="s">
        <v>202</v>
      </c>
      <c r="E395" s="151" t="s">
        <v>44</v>
      </c>
      <c r="F395" s="152" t="s">
        <v>426</v>
      </c>
      <c r="H395" s="151" t="s">
        <v>44</v>
      </c>
      <c r="I395" s="153"/>
      <c r="L395" s="149"/>
      <c r="M395" s="154"/>
      <c r="T395" s="155"/>
      <c r="AT395" s="151" t="s">
        <v>202</v>
      </c>
      <c r="AU395" s="151" t="s">
        <v>93</v>
      </c>
      <c r="AV395" s="12" t="s">
        <v>90</v>
      </c>
      <c r="AW395" s="12" t="s">
        <v>42</v>
      </c>
      <c r="AX395" s="12" t="s">
        <v>82</v>
      </c>
      <c r="AY395" s="151" t="s">
        <v>192</v>
      </c>
    </row>
    <row r="396" spans="2:65" s="12" customFormat="1" ht="11.25">
      <c r="B396" s="149"/>
      <c r="D396" s="150" t="s">
        <v>202</v>
      </c>
      <c r="E396" s="151" t="s">
        <v>44</v>
      </c>
      <c r="F396" s="152" t="s">
        <v>583</v>
      </c>
      <c r="H396" s="151" t="s">
        <v>44</v>
      </c>
      <c r="I396" s="153"/>
      <c r="L396" s="149"/>
      <c r="M396" s="154"/>
      <c r="T396" s="155"/>
      <c r="AT396" s="151" t="s">
        <v>202</v>
      </c>
      <c r="AU396" s="151" t="s">
        <v>93</v>
      </c>
      <c r="AV396" s="12" t="s">
        <v>90</v>
      </c>
      <c r="AW396" s="12" t="s">
        <v>42</v>
      </c>
      <c r="AX396" s="12" t="s">
        <v>82</v>
      </c>
      <c r="AY396" s="151" t="s">
        <v>192</v>
      </c>
    </row>
    <row r="397" spans="2:65" s="12" customFormat="1" ht="22.5">
      <c r="B397" s="149"/>
      <c r="D397" s="150" t="s">
        <v>202</v>
      </c>
      <c r="E397" s="151" t="s">
        <v>44</v>
      </c>
      <c r="F397" s="152" t="s">
        <v>650</v>
      </c>
      <c r="H397" s="151" t="s">
        <v>44</v>
      </c>
      <c r="I397" s="153"/>
      <c r="L397" s="149"/>
      <c r="M397" s="154"/>
      <c r="T397" s="155"/>
      <c r="AT397" s="151" t="s">
        <v>202</v>
      </c>
      <c r="AU397" s="151" t="s">
        <v>93</v>
      </c>
      <c r="AV397" s="12" t="s">
        <v>90</v>
      </c>
      <c r="AW397" s="12" t="s">
        <v>42</v>
      </c>
      <c r="AX397" s="12" t="s">
        <v>82</v>
      </c>
      <c r="AY397" s="151" t="s">
        <v>192</v>
      </c>
    </row>
    <row r="398" spans="2:65" s="13" customFormat="1" ht="11.25">
      <c r="B398" s="156"/>
      <c r="D398" s="150" t="s">
        <v>202</v>
      </c>
      <c r="E398" s="157" t="s">
        <v>44</v>
      </c>
      <c r="F398" s="158" t="s">
        <v>663</v>
      </c>
      <c r="H398" s="159">
        <v>15.3</v>
      </c>
      <c r="I398" s="160"/>
      <c r="L398" s="156"/>
      <c r="M398" s="161"/>
      <c r="T398" s="162"/>
      <c r="AT398" s="157" t="s">
        <v>202</v>
      </c>
      <c r="AU398" s="157" t="s">
        <v>93</v>
      </c>
      <c r="AV398" s="13" t="s">
        <v>93</v>
      </c>
      <c r="AW398" s="13" t="s">
        <v>42</v>
      </c>
      <c r="AX398" s="13" t="s">
        <v>82</v>
      </c>
      <c r="AY398" s="157" t="s">
        <v>192</v>
      </c>
    </row>
    <row r="399" spans="2:65" s="12" customFormat="1" ht="22.5">
      <c r="B399" s="149"/>
      <c r="D399" s="150" t="s">
        <v>202</v>
      </c>
      <c r="E399" s="151" t="s">
        <v>44</v>
      </c>
      <c r="F399" s="152" t="s">
        <v>651</v>
      </c>
      <c r="H399" s="151" t="s">
        <v>44</v>
      </c>
      <c r="I399" s="153"/>
      <c r="L399" s="149"/>
      <c r="M399" s="154"/>
      <c r="T399" s="155"/>
      <c r="AT399" s="151" t="s">
        <v>202</v>
      </c>
      <c r="AU399" s="151" t="s">
        <v>93</v>
      </c>
      <c r="AV399" s="12" t="s">
        <v>90</v>
      </c>
      <c r="AW399" s="12" t="s">
        <v>42</v>
      </c>
      <c r="AX399" s="12" t="s">
        <v>82</v>
      </c>
      <c r="AY399" s="151" t="s">
        <v>192</v>
      </c>
    </row>
    <row r="400" spans="2:65" s="13" customFormat="1" ht="11.25">
      <c r="B400" s="156"/>
      <c r="D400" s="150" t="s">
        <v>202</v>
      </c>
      <c r="E400" s="157" t="s">
        <v>44</v>
      </c>
      <c r="F400" s="158" t="s">
        <v>664</v>
      </c>
      <c r="H400" s="159">
        <v>0.77800000000000002</v>
      </c>
      <c r="I400" s="160"/>
      <c r="L400" s="156"/>
      <c r="M400" s="161"/>
      <c r="T400" s="162"/>
      <c r="AT400" s="157" t="s">
        <v>202</v>
      </c>
      <c r="AU400" s="157" t="s">
        <v>93</v>
      </c>
      <c r="AV400" s="13" t="s">
        <v>93</v>
      </c>
      <c r="AW400" s="13" t="s">
        <v>42</v>
      </c>
      <c r="AX400" s="13" t="s">
        <v>82</v>
      </c>
      <c r="AY400" s="157" t="s">
        <v>192</v>
      </c>
    </row>
    <row r="401" spans="2:51" s="12" customFormat="1" ht="22.5">
      <c r="B401" s="149"/>
      <c r="D401" s="150" t="s">
        <v>202</v>
      </c>
      <c r="E401" s="151" t="s">
        <v>44</v>
      </c>
      <c r="F401" s="152" t="s">
        <v>652</v>
      </c>
      <c r="H401" s="151" t="s">
        <v>44</v>
      </c>
      <c r="I401" s="153"/>
      <c r="L401" s="149"/>
      <c r="M401" s="154"/>
      <c r="T401" s="155"/>
      <c r="AT401" s="151" t="s">
        <v>202</v>
      </c>
      <c r="AU401" s="151" t="s">
        <v>93</v>
      </c>
      <c r="AV401" s="12" t="s">
        <v>90</v>
      </c>
      <c r="AW401" s="12" t="s">
        <v>42</v>
      </c>
      <c r="AX401" s="12" t="s">
        <v>82</v>
      </c>
      <c r="AY401" s="151" t="s">
        <v>192</v>
      </c>
    </row>
    <row r="402" spans="2:51" s="13" customFormat="1" ht="11.25">
      <c r="B402" s="156"/>
      <c r="D402" s="150" t="s">
        <v>202</v>
      </c>
      <c r="E402" s="157" t="s">
        <v>44</v>
      </c>
      <c r="F402" s="158" t="s">
        <v>665</v>
      </c>
      <c r="H402" s="159">
        <v>1.944</v>
      </c>
      <c r="I402" s="160"/>
      <c r="L402" s="156"/>
      <c r="M402" s="161"/>
      <c r="T402" s="162"/>
      <c r="AT402" s="157" t="s">
        <v>202</v>
      </c>
      <c r="AU402" s="157" t="s">
        <v>93</v>
      </c>
      <c r="AV402" s="13" t="s">
        <v>93</v>
      </c>
      <c r="AW402" s="13" t="s">
        <v>42</v>
      </c>
      <c r="AX402" s="13" t="s">
        <v>82</v>
      </c>
      <c r="AY402" s="157" t="s">
        <v>192</v>
      </c>
    </row>
    <row r="403" spans="2:51" s="12" customFormat="1" ht="22.5">
      <c r="B403" s="149"/>
      <c r="D403" s="150" t="s">
        <v>202</v>
      </c>
      <c r="E403" s="151" t="s">
        <v>44</v>
      </c>
      <c r="F403" s="152" t="s">
        <v>653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51" s="13" customFormat="1" ht="11.25">
      <c r="B404" s="156"/>
      <c r="D404" s="150" t="s">
        <v>202</v>
      </c>
      <c r="E404" s="157" t="s">
        <v>44</v>
      </c>
      <c r="F404" s="158" t="s">
        <v>666</v>
      </c>
      <c r="H404" s="159">
        <v>2.0089999999999999</v>
      </c>
      <c r="I404" s="160"/>
      <c r="L404" s="156"/>
      <c r="M404" s="161"/>
      <c r="T404" s="162"/>
      <c r="AT404" s="157" t="s">
        <v>202</v>
      </c>
      <c r="AU404" s="157" t="s">
        <v>93</v>
      </c>
      <c r="AV404" s="13" t="s">
        <v>93</v>
      </c>
      <c r="AW404" s="13" t="s">
        <v>42</v>
      </c>
      <c r="AX404" s="13" t="s">
        <v>82</v>
      </c>
      <c r="AY404" s="157" t="s">
        <v>192</v>
      </c>
    </row>
    <row r="405" spans="2:51" s="12" customFormat="1" ht="11.25">
      <c r="B405" s="149"/>
      <c r="D405" s="150" t="s">
        <v>202</v>
      </c>
      <c r="E405" s="151" t="s">
        <v>44</v>
      </c>
      <c r="F405" s="152" t="s">
        <v>426</v>
      </c>
      <c r="H405" s="151" t="s">
        <v>44</v>
      </c>
      <c r="I405" s="153"/>
      <c r="L405" s="149"/>
      <c r="M405" s="154"/>
      <c r="T405" s="155"/>
      <c r="AT405" s="151" t="s">
        <v>202</v>
      </c>
      <c r="AU405" s="151" t="s">
        <v>93</v>
      </c>
      <c r="AV405" s="12" t="s">
        <v>90</v>
      </c>
      <c r="AW405" s="12" t="s">
        <v>42</v>
      </c>
      <c r="AX405" s="12" t="s">
        <v>82</v>
      </c>
      <c r="AY405" s="151" t="s">
        <v>192</v>
      </c>
    </row>
    <row r="406" spans="2:51" s="12" customFormat="1" ht="22.5">
      <c r="B406" s="149"/>
      <c r="D406" s="150" t="s">
        <v>202</v>
      </c>
      <c r="E406" s="151" t="s">
        <v>44</v>
      </c>
      <c r="F406" s="152" t="s">
        <v>654</v>
      </c>
      <c r="H406" s="151" t="s">
        <v>44</v>
      </c>
      <c r="I406" s="153"/>
      <c r="L406" s="149"/>
      <c r="M406" s="154"/>
      <c r="T406" s="155"/>
      <c r="AT406" s="151" t="s">
        <v>202</v>
      </c>
      <c r="AU406" s="151" t="s">
        <v>93</v>
      </c>
      <c r="AV406" s="12" t="s">
        <v>90</v>
      </c>
      <c r="AW406" s="12" t="s">
        <v>42</v>
      </c>
      <c r="AX406" s="12" t="s">
        <v>82</v>
      </c>
      <c r="AY406" s="151" t="s">
        <v>192</v>
      </c>
    </row>
    <row r="407" spans="2:51" s="13" customFormat="1" ht="11.25">
      <c r="B407" s="156"/>
      <c r="D407" s="150" t="s">
        <v>202</v>
      </c>
      <c r="E407" s="157" t="s">
        <v>44</v>
      </c>
      <c r="F407" s="158" t="s">
        <v>667</v>
      </c>
      <c r="H407" s="159">
        <v>2.16</v>
      </c>
      <c r="I407" s="160"/>
      <c r="L407" s="156"/>
      <c r="M407" s="161"/>
      <c r="T407" s="162"/>
      <c r="AT407" s="157" t="s">
        <v>202</v>
      </c>
      <c r="AU407" s="157" t="s">
        <v>93</v>
      </c>
      <c r="AV407" s="13" t="s">
        <v>93</v>
      </c>
      <c r="AW407" s="13" t="s">
        <v>42</v>
      </c>
      <c r="AX407" s="13" t="s">
        <v>82</v>
      </c>
      <c r="AY407" s="157" t="s">
        <v>192</v>
      </c>
    </row>
    <row r="408" spans="2:51" s="12" customFormat="1" ht="22.5">
      <c r="B408" s="149"/>
      <c r="D408" s="150" t="s">
        <v>202</v>
      </c>
      <c r="E408" s="151" t="s">
        <v>44</v>
      </c>
      <c r="F408" s="152" t="s">
        <v>655</v>
      </c>
      <c r="H408" s="151" t="s">
        <v>44</v>
      </c>
      <c r="I408" s="153"/>
      <c r="L408" s="149"/>
      <c r="M408" s="154"/>
      <c r="T408" s="155"/>
      <c r="AT408" s="151" t="s">
        <v>202</v>
      </c>
      <c r="AU408" s="151" t="s">
        <v>93</v>
      </c>
      <c r="AV408" s="12" t="s">
        <v>90</v>
      </c>
      <c r="AW408" s="12" t="s">
        <v>42</v>
      </c>
      <c r="AX408" s="12" t="s">
        <v>82</v>
      </c>
      <c r="AY408" s="151" t="s">
        <v>192</v>
      </c>
    </row>
    <row r="409" spans="2:51" s="13" customFormat="1" ht="11.25">
      <c r="B409" s="156"/>
      <c r="D409" s="150" t="s">
        <v>202</v>
      </c>
      <c r="E409" s="157" t="s">
        <v>44</v>
      </c>
      <c r="F409" s="158" t="s">
        <v>668</v>
      </c>
      <c r="H409" s="159">
        <v>2.16</v>
      </c>
      <c r="I409" s="160"/>
      <c r="L409" s="156"/>
      <c r="M409" s="161"/>
      <c r="T409" s="162"/>
      <c r="AT409" s="157" t="s">
        <v>202</v>
      </c>
      <c r="AU409" s="157" t="s">
        <v>93</v>
      </c>
      <c r="AV409" s="13" t="s">
        <v>93</v>
      </c>
      <c r="AW409" s="13" t="s">
        <v>42</v>
      </c>
      <c r="AX409" s="13" t="s">
        <v>82</v>
      </c>
      <c r="AY409" s="157" t="s">
        <v>192</v>
      </c>
    </row>
    <row r="410" spans="2:51" s="12" customFormat="1" ht="11.25">
      <c r="B410" s="149"/>
      <c r="D410" s="150" t="s">
        <v>202</v>
      </c>
      <c r="E410" s="151" t="s">
        <v>44</v>
      </c>
      <c r="F410" s="152" t="s">
        <v>656</v>
      </c>
      <c r="H410" s="151" t="s">
        <v>44</v>
      </c>
      <c r="I410" s="153"/>
      <c r="L410" s="149"/>
      <c r="M410" s="154"/>
      <c r="T410" s="155"/>
      <c r="AT410" s="151" t="s">
        <v>202</v>
      </c>
      <c r="AU410" s="151" t="s">
        <v>93</v>
      </c>
      <c r="AV410" s="12" t="s">
        <v>90</v>
      </c>
      <c r="AW410" s="12" t="s">
        <v>42</v>
      </c>
      <c r="AX410" s="12" t="s">
        <v>82</v>
      </c>
      <c r="AY410" s="151" t="s">
        <v>192</v>
      </c>
    </row>
    <row r="411" spans="2:51" s="13" customFormat="1" ht="22.5">
      <c r="B411" s="156"/>
      <c r="D411" s="150" t="s">
        <v>202</v>
      </c>
      <c r="E411" s="157" t="s">
        <v>44</v>
      </c>
      <c r="F411" s="158" t="s">
        <v>669</v>
      </c>
      <c r="H411" s="159">
        <v>30.24</v>
      </c>
      <c r="I411" s="160"/>
      <c r="L411" s="156"/>
      <c r="M411" s="161"/>
      <c r="T411" s="162"/>
      <c r="AT411" s="157" t="s">
        <v>202</v>
      </c>
      <c r="AU411" s="157" t="s">
        <v>93</v>
      </c>
      <c r="AV411" s="13" t="s">
        <v>93</v>
      </c>
      <c r="AW411" s="13" t="s">
        <v>42</v>
      </c>
      <c r="AX411" s="13" t="s">
        <v>82</v>
      </c>
      <c r="AY411" s="157" t="s">
        <v>192</v>
      </c>
    </row>
    <row r="412" spans="2:51" s="12" customFormat="1" ht="22.5">
      <c r="B412" s="149"/>
      <c r="D412" s="150" t="s">
        <v>202</v>
      </c>
      <c r="E412" s="151" t="s">
        <v>44</v>
      </c>
      <c r="F412" s="152" t="s">
        <v>657</v>
      </c>
      <c r="H412" s="151" t="s">
        <v>44</v>
      </c>
      <c r="I412" s="153"/>
      <c r="L412" s="149"/>
      <c r="M412" s="154"/>
      <c r="T412" s="155"/>
      <c r="AT412" s="151" t="s">
        <v>202</v>
      </c>
      <c r="AU412" s="151" t="s">
        <v>93</v>
      </c>
      <c r="AV412" s="12" t="s">
        <v>90</v>
      </c>
      <c r="AW412" s="12" t="s">
        <v>42</v>
      </c>
      <c r="AX412" s="12" t="s">
        <v>82</v>
      </c>
      <c r="AY412" s="151" t="s">
        <v>192</v>
      </c>
    </row>
    <row r="413" spans="2:51" s="13" customFormat="1" ht="11.25">
      <c r="B413" s="156"/>
      <c r="D413" s="150" t="s">
        <v>202</v>
      </c>
      <c r="E413" s="157" t="s">
        <v>44</v>
      </c>
      <c r="F413" s="158" t="s">
        <v>670</v>
      </c>
      <c r="H413" s="159">
        <v>10.8</v>
      </c>
      <c r="I413" s="160"/>
      <c r="L413" s="156"/>
      <c r="M413" s="161"/>
      <c r="T413" s="162"/>
      <c r="AT413" s="157" t="s">
        <v>202</v>
      </c>
      <c r="AU413" s="157" t="s">
        <v>93</v>
      </c>
      <c r="AV413" s="13" t="s">
        <v>93</v>
      </c>
      <c r="AW413" s="13" t="s">
        <v>42</v>
      </c>
      <c r="AX413" s="13" t="s">
        <v>82</v>
      </c>
      <c r="AY413" s="157" t="s">
        <v>192</v>
      </c>
    </row>
    <row r="414" spans="2:51" s="12" customFormat="1" ht="11.25">
      <c r="B414" s="149"/>
      <c r="D414" s="150" t="s">
        <v>202</v>
      </c>
      <c r="E414" s="151" t="s">
        <v>44</v>
      </c>
      <c r="F414" s="152" t="s">
        <v>658</v>
      </c>
      <c r="H414" s="151" t="s">
        <v>44</v>
      </c>
      <c r="I414" s="153"/>
      <c r="L414" s="149"/>
      <c r="M414" s="154"/>
      <c r="T414" s="155"/>
      <c r="AT414" s="151" t="s">
        <v>202</v>
      </c>
      <c r="AU414" s="151" t="s">
        <v>93</v>
      </c>
      <c r="AV414" s="12" t="s">
        <v>90</v>
      </c>
      <c r="AW414" s="12" t="s">
        <v>42</v>
      </c>
      <c r="AX414" s="12" t="s">
        <v>82</v>
      </c>
      <c r="AY414" s="151" t="s">
        <v>192</v>
      </c>
    </row>
    <row r="415" spans="2:51" s="13" customFormat="1" ht="11.25">
      <c r="B415" s="156"/>
      <c r="D415" s="150" t="s">
        <v>202</v>
      </c>
      <c r="E415" s="157" t="s">
        <v>44</v>
      </c>
      <c r="F415" s="158" t="s">
        <v>671</v>
      </c>
      <c r="H415" s="159">
        <v>1.4039999999999999</v>
      </c>
      <c r="I415" s="160"/>
      <c r="L415" s="156"/>
      <c r="M415" s="161"/>
      <c r="T415" s="162"/>
      <c r="AT415" s="157" t="s">
        <v>202</v>
      </c>
      <c r="AU415" s="157" t="s">
        <v>93</v>
      </c>
      <c r="AV415" s="13" t="s">
        <v>93</v>
      </c>
      <c r="AW415" s="13" t="s">
        <v>42</v>
      </c>
      <c r="AX415" s="13" t="s">
        <v>82</v>
      </c>
      <c r="AY415" s="157" t="s">
        <v>192</v>
      </c>
    </row>
    <row r="416" spans="2:51" s="12" customFormat="1" ht="22.5">
      <c r="B416" s="149"/>
      <c r="D416" s="150" t="s">
        <v>202</v>
      </c>
      <c r="E416" s="151" t="s">
        <v>44</v>
      </c>
      <c r="F416" s="152" t="s">
        <v>659</v>
      </c>
      <c r="H416" s="151" t="s">
        <v>44</v>
      </c>
      <c r="I416" s="153"/>
      <c r="L416" s="149"/>
      <c r="M416" s="154"/>
      <c r="T416" s="155"/>
      <c r="AT416" s="151" t="s">
        <v>202</v>
      </c>
      <c r="AU416" s="151" t="s">
        <v>93</v>
      </c>
      <c r="AV416" s="12" t="s">
        <v>90</v>
      </c>
      <c r="AW416" s="12" t="s">
        <v>42</v>
      </c>
      <c r="AX416" s="12" t="s">
        <v>82</v>
      </c>
      <c r="AY416" s="151" t="s">
        <v>192</v>
      </c>
    </row>
    <row r="417" spans="2:65" s="13" customFormat="1" ht="11.25">
      <c r="B417" s="156"/>
      <c r="D417" s="150" t="s">
        <v>202</v>
      </c>
      <c r="E417" s="157" t="s">
        <v>44</v>
      </c>
      <c r="F417" s="158" t="s">
        <v>672</v>
      </c>
      <c r="H417" s="159">
        <v>0.20399999999999999</v>
      </c>
      <c r="I417" s="160"/>
      <c r="L417" s="156"/>
      <c r="M417" s="161"/>
      <c r="T417" s="162"/>
      <c r="AT417" s="157" t="s">
        <v>202</v>
      </c>
      <c r="AU417" s="157" t="s">
        <v>93</v>
      </c>
      <c r="AV417" s="13" t="s">
        <v>93</v>
      </c>
      <c r="AW417" s="13" t="s">
        <v>42</v>
      </c>
      <c r="AX417" s="13" t="s">
        <v>82</v>
      </c>
      <c r="AY417" s="157" t="s">
        <v>192</v>
      </c>
    </row>
    <row r="418" spans="2:65" s="12" customFormat="1" ht="22.5">
      <c r="B418" s="149"/>
      <c r="D418" s="150" t="s">
        <v>202</v>
      </c>
      <c r="E418" s="151" t="s">
        <v>44</v>
      </c>
      <c r="F418" s="152" t="s">
        <v>660</v>
      </c>
      <c r="H418" s="151" t="s">
        <v>44</v>
      </c>
      <c r="I418" s="153"/>
      <c r="L418" s="149"/>
      <c r="M418" s="154"/>
      <c r="T418" s="155"/>
      <c r="AT418" s="151" t="s">
        <v>202</v>
      </c>
      <c r="AU418" s="151" t="s">
        <v>93</v>
      </c>
      <c r="AV418" s="12" t="s">
        <v>90</v>
      </c>
      <c r="AW418" s="12" t="s">
        <v>42</v>
      </c>
      <c r="AX418" s="12" t="s">
        <v>82</v>
      </c>
      <c r="AY418" s="151" t="s">
        <v>192</v>
      </c>
    </row>
    <row r="419" spans="2:65" s="13" customFormat="1" ht="11.25">
      <c r="B419" s="156"/>
      <c r="D419" s="150" t="s">
        <v>202</v>
      </c>
      <c r="E419" s="157" t="s">
        <v>44</v>
      </c>
      <c r="F419" s="158" t="s">
        <v>673</v>
      </c>
      <c r="H419" s="159">
        <v>3.9E-2</v>
      </c>
      <c r="I419" s="160"/>
      <c r="L419" s="156"/>
      <c r="M419" s="161"/>
      <c r="T419" s="162"/>
      <c r="AT419" s="157" t="s">
        <v>202</v>
      </c>
      <c r="AU419" s="157" t="s">
        <v>93</v>
      </c>
      <c r="AV419" s="13" t="s">
        <v>93</v>
      </c>
      <c r="AW419" s="13" t="s">
        <v>42</v>
      </c>
      <c r="AX419" s="13" t="s">
        <v>82</v>
      </c>
      <c r="AY419" s="157" t="s">
        <v>192</v>
      </c>
    </row>
    <row r="420" spans="2:65" s="12" customFormat="1" ht="22.5">
      <c r="B420" s="149"/>
      <c r="D420" s="150" t="s">
        <v>202</v>
      </c>
      <c r="E420" s="151" t="s">
        <v>44</v>
      </c>
      <c r="F420" s="152" t="s">
        <v>661</v>
      </c>
      <c r="H420" s="151" t="s">
        <v>44</v>
      </c>
      <c r="I420" s="153"/>
      <c r="L420" s="149"/>
      <c r="M420" s="154"/>
      <c r="T420" s="155"/>
      <c r="AT420" s="151" t="s">
        <v>202</v>
      </c>
      <c r="AU420" s="151" t="s">
        <v>93</v>
      </c>
      <c r="AV420" s="12" t="s">
        <v>90</v>
      </c>
      <c r="AW420" s="12" t="s">
        <v>42</v>
      </c>
      <c r="AX420" s="12" t="s">
        <v>82</v>
      </c>
      <c r="AY420" s="151" t="s">
        <v>192</v>
      </c>
    </row>
    <row r="421" spans="2:65" s="13" customFormat="1" ht="11.25">
      <c r="B421" s="156"/>
      <c r="D421" s="150" t="s">
        <v>202</v>
      </c>
      <c r="E421" s="157" t="s">
        <v>44</v>
      </c>
      <c r="F421" s="158" t="s">
        <v>674</v>
      </c>
      <c r="H421" s="159">
        <v>207.209</v>
      </c>
      <c r="I421" s="160"/>
      <c r="L421" s="156"/>
      <c r="M421" s="161"/>
      <c r="T421" s="162"/>
      <c r="AT421" s="157" t="s">
        <v>202</v>
      </c>
      <c r="AU421" s="157" t="s">
        <v>93</v>
      </c>
      <c r="AV421" s="13" t="s">
        <v>93</v>
      </c>
      <c r="AW421" s="13" t="s">
        <v>42</v>
      </c>
      <c r="AX421" s="13" t="s">
        <v>82</v>
      </c>
      <c r="AY421" s="157" t="s">
        <v>192</v>
      </c>
    </row>
    <row r="422" spans="2:65" s="14" customFormat="1" ht="11.25">
      <c r="B422" s="163"/>
      <c r="D422" s="150" t="s">
        <v>202</v>
      </c>
      <c r="E422" s="164" t="s">
        <v>44</v>
      </c>
      <c r="F422" s="165" t="s">
        <v>205</v>
      </c>
      <c r="H422" s="166">
        <v>274.24699999999996</v>
      </c>
      <c r="I422" s="167"/>
      <c r="L422" s="163"/>
      <c r="M422" s="168"/>
      <c r="T422" s="169"/>
      <c r="AT422" s="164" t="s">
        <v>202</v>
      </c>
      <c r="AU422" s="164" t="s">
        <v>93</v>
      </c>
      <c r="AV422" s="14" t="s">
        <v>199</v>
      </c>
      <c r="AW422" s="14" t="s">
        <v>42</v>
      </c>
      <c r="AX422" s="14" t="s">
        <v>90</v>
      </c>
      <c r="AY422" s="164" t="s">
        <v>192</v>
      </c>
    </row>
    <row r="423" spans="2:65" s="11" customFormat="1" ht="22.9" customHeight="1">
      <c r="B423" s="120"/>
      <c r="D423" s="121" t="s">
        <v>81</v>
      </c>
      <c r="E423" s="130" t="s">
        <v>222</v>
      </c>
      <c r="F423" s="130" t="s">
        <v>675</v>
      </c>
      <c r="I423" s="123"/>
      <c r="J423" s="131">
        <f>BK423</f>
        <v>0</v>
      </c>
      <c r="L423" s="120"/>
      <c r="M423" s="125"/>
      <c r="P423" s="126">
        <f>SUM(P424:P551)</f>
        <v>0</v>
      </c>
      <c r="R423" s="126">
        <f>SUM(R424:R551)</f>
        <v>47.734568120000006</v>
      </c>
      <c r="T423" s="127">
        <f>SUM(T424:T551)</f>
        <v>0</v>
      </c>
      <c r="AR423" s="121" t="s">
        <v>90</v>
      </c>
      <c r="AT423" s="128" t="s">
        <v>81</v>
      </c>
      <c r="AU423" s="128" t="s">
        <v>90</v>
      </c>
      <c r="AY423" s="121" t="s">
        <v>192</v>
      </c>
      <c r="BK423" s="129">
        <f>SUM(BK424:BK551)</f>
        <v>0</v>
      </c>
    </row>
    <row r="424" spans="2:65" s="1" customFormat="1" ht="55.5" customHeight="1">
      <c r="B424" s="33"/>
      <c r="C424" s="132" t="s">
        <v>409</v>
      </c>
      <c r="D424" s="132" t="s">
        <v>194</v>
      </c>
      <c r="E424" s="133" t="s">
        <v>676</v>
      </c>
      <c r="F424" s="134" t="s">
        <v>677</v>
      </c>
      <c r="G424" s="135" t="s">
        <v>225</v>
      </c>
      <c r="H424" s="136">
        <v>22.661999999999999</v>
      </c>
      <c r="I424" s="137"/>
      <c r="J424" s="138">
        <f>ROUND(I424*H424,2)</f>
        <v>0</v>
      </c>
      <c r="K424" s="134" t="s">
        <v>198</v>
      </c>
      <c r="L424" s="33"/>
      <c r="M424" s="139" t="s">
        <v>44</v>
      </c>
      <c r="N424" s="140" t="s">
        <v>53</v>
      </c>
      <c r="P424" s="141">
        <f>O424*H424</f>
        <v>0</v>
      </c>
      <c r="Q424" s="141">
        <v>0.1837</v>
      </c>
      <c r="R424" s="141">
        <f>Q424*H424</f>
        <v>4.1630094</v>
      </c>
      <c r="S424" s="141">
        <v>0</v>
      </c>
      <c r="T424" s="142">
        <f>S424*H424</f>
        <v>0</v>
      </c>
      <c r="AR424" s="143" t="s">
        <v>199</v>
      </c>
      <c r="AT424" s="143" t="s">
        <v>194</v>
      </c>
      <c r="AU424" s="143" t="s">
        <v>93</v>
      </c>
      <c r="AY424" s="17" t="s">
        <v>192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90</v>
      </c>
      <c r="BK424" s="144">
        <f>ROUND(I424*H424,2)</f>
        <v>0</v>
      </c>
      <c r="BL424" s="17" t="s">
        <v>199</v>
      </c>
      <c r="BM424" s="143" t="s">
        <v>678</v>
      </c>
    </row>
    <row r="425" spans="2:65" s="1" customFormat="1" ht="11.25">
      <c r="B425" s="33"/>
      <c r="D425" s="145" t="s">
        <v>200</v>
      </c>
      <c r="F425" s="146" t="s">
        <v>679</v>
      </c>
      <c r="I425" s="147"/>
      <c r="L425" s="33"/>
      <c r="M425" s="148"/>
      <c r="T425" s="54"/>
      <c r="AT425" s="17" t="s">
        <v>200</v>
      </c>
      <c r="AU425" s="17" t="s">
        <v>93</v>
      </c>
    </row>
    <row r="426" spans="2:65" s="12" customFormat="1" ht="11.25">
      <c r="B426" s="149"/>
      <c r="D426" s="150" t="s">
        <v>202</v>
      </c>
      <c r="E426" s="151" t="s">
        <v>44</v>
      </c>
      <c r="F426" s="152" t="s">
        <v>426</v>
      </c>
      <c r="H426" s="151" t="s">
        <v>44</v>
      </c>
      <c r="I426" s="153"/>
      <c r="L426" s="149"/>
      <c r="M426" s="154"/>
      <c r="T426" s="155"/>
      <c r="AT426" s="151" t="s">
        <v>202</v>
      </c>
      <c r="AU426" s="151" t="s">
        <v>93</v>
      </c>
      <c r="AV426" s="12" t="s">
        <v>90</v>
      </c>
      <c r="AW426" s="12" t="s">
        <v>42</v>
      </c>
      <c r="AX426" s="12" t="s">
        <v>82</v>
      </c>
      <c r="AY426" s="151" t="s">
        <v>192</v>
      </c>
    </row>
    <row r="427" spans="2:65" s="12" customFormat="1" ht="11.25">
      <c r="B427" s="149"/>
      <c r="D427" s="150" t="s">
        <v>202</v>
      </c>
      <c r="E427" s="151" t="s">
        <v>44</v>
      </c>
      <c r="F427" s="152" t="s">
        <v>455</v>
      </c>
      <c r="H427" s="151" t="s">
        <v>44</v>
      </c>
      <c r="I427" s="153"/>
      <c r="L427" s="149"/>
      <c r="M427" s="154"/>
      <c r="T427" s="155"/>
      <c r="AT427" s="151" t="s">
        <v>202</v>
      </c>
      <c r="AU427" s="151" t="s">
        <v>93</v>
      </c>
      <c r="AV427" s="12" t="s">
        <v>90</v>
      </c>
      <c r="AW427" s="12" t="s">
        <v>42</v>
      </c>
      <c r="AX427" s="12" t="s">
        <v>82</v>
      </c>
      <c r="AY427" s="151" t="s">
        <v>192</v>
      </c>
    </row>
    <row r="428" spans="2:65" s="12" customFormat="1" ht="33.75">
      <c r="B428" s="149"/>
      <c r="D428" s="150" t="s">
        <v>202</v>
      </c>
      <c r="E428" s="151" t="s">
        <v>44</v>
      </c>
      <c r="F428" s="152" t="s">
        <v>680</v>
      </c>
      <c r="H428" s="151" t="s">
        <v>44</v>
      </c>
      <c r="I428" s="153"/>
      <c r="L428" s="149"/>
      <c r="M428" s="154"/>
      <c r="T428" s="155"/>
      <c r="AT428" s="151" t="s">
        <v>202</v>
      </c>
      <c r="AU428" s="151" t="s">
        <v>93</v>
      </c>
      <c r="AV428" s="12" t="s">
        <v>90</v>
      </c>
      <c r="AW428" s="12" t="s">
        <v>42</v>
      </c>
      <c r="AX428" s="12" t="s">
        <v>82</v>
      </c>
      <c r="AY428" s="151" t="s">
        <v>192</v>
      </c>
    </row>
    <row r="429" spans="2:65" s="12" customFormat="1" ht="11.25">
      <c r="B429" s="149"/>
      <c r="D429" s="150" t="s">
        <v>202</v>
      </c>
      <c r="E429" s="151" t="s">
        <v>44</v>
      </c>
      <c r="F429" s="152" t="s">
        <v>681</v>
      </c>
      <c r="H429" s="151" t="s">
        <v>44</v>
      </c>
      <c r="I429" s="153"/>
      <c r="L429" s="149"/>
      <c r="M429" s="154"/>
      <c r="T429" s="155"/>
      <c r="AT429" s="151" t="s">
        <v>202</v>
      </c>
      <c r="AU429" s="151" t="s">
        <v>93</v>
      </c>
      <c r="AV429" s="12" t="s">
        <v>90</v>
      </c>
      <c r="AW429" s="12" t="s">
        <v>42</v>
      </c>
      <c r="AX429" s="12" t="s">
        <v>82</v>
      </c>
      <c r="AY429" s="151" t="s">
        <v>192</v>
      </c>
    </row>
    <row r="430" spans="2:65" s="13" customFormat="1" ht="11.25">
      <c r="B430" s="156"/>
      <c r="D430" s="150" t="s">
        <v>202</v>
      </c>
      <c r="E430" s="157" t="s">
        <v>44</v>
      </c>
      <c r="F430" s="158" t="s">
        <v>457</v>
      </c>
      <c r="H430" s="159">
        <v>22.661999999999999</v>
      </c>
      <c r="I430" s="160"/>
      <c r="L430" s="156"/>
      <c r="M430" s="161"/>
      <c r="T430" s="162"/>
      <c r="AT430" s="157" t="s">
        <v>202</v>
      </c>
      <c r="AU430" s="157" t="s">
        <v>93</v>
      </c>
      <c r="AV430" s="13" t="s">
        <v>93</v>
      </c>
      <c r="AW430" s="13" t="s">
        <v>42</v>
      </c>
      <c r="AX430" s="13" t="s">
        <v>90</v>
      </c>
      <c r="AY430" s="157" t="s">
        <v>192</v>
      </c>
    </row>
    <row r="431" spans="2:65" s="1" customFormat="1" ht="16.5" customHeight="1">
      <c r="B431" s="33"/>
      <c r="C431" s="170" t="s">
        <v>294</v>
      </c>
      <c r="D431" s="170" t="s">
        <v>245</v>
      </c>
      <c r="E431" s="171" t="s">
        <v>682</v>
      </c>
      <c r="F431" s="172" t="s">
        <v>683</v>
      </c>
      <c r="G431" s="173" t="s">
        <v>225</v>
      </c>
      <c r="H431" s="174">
        <v>2.3119999999999998</v>
      </c>
      <c r="I431" s="175"/>
      <c r="J431" s="176">
        <f>ROUND(I431*H431,2)</f>
        <v>0</v>
      </c>
      <c r="K431" s="172" t="s">
        <v>259</v>
      </c>
      <c r="L431" s="177"/>
      <c r="M431" s="178" t="s">
        <v>44</v>
      </c>
      <c r="N431" s="179" t="s">
        <v>53</v>
      </c>
      <c r="P431" s="141">
        <f>O431*H431</f>
        <v>0</v>
      </c>
      <c r="Q431" s="141">
        <v>0.222</v>
      </c>
      <c r="R431" s="141">
        <f>Q431*H431</f>
        <v>0.51326399999999994</v>
      </c>
      <c r="S431" s="141">
        <v>0</v>
      </c>
      <c r="T431" s="142">
        <f>S431*H431</f>
        <v>0</v>
      </c>
      <c r="AR431" s="143" t="s">
        <v>219</v>
      </c>
      <c r="AT431" s="143" t="s">
        <v>245</v>
      </c>
      <c r="AU431" s="143" t="s">
        <v>93</v>
      </c>
      <c r="AY431" s="17" t="s">
        <v>192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90</v>
      </c>
      <c r="BK431" s="144">
        <f>ROUND(I431*H431,2)</f>
        <v>0</v>
      </c>
      <c r="BL431" s="17" t="s">
        <v>199</v>
      </c>
      <c r="BM431" s="143" t="s">
        <v>684</v>
      </c>
    </row>
    <row r="432" spans="2:65" s="12" customFormat="1" ht="11.25">
      <c r="B432" s="149"/>
      <c r="D432" s="150" t="s">
        <v>202</v>
      </c>
      <c r="E432" s="151" t="s">
        <v>44</v>
      </c>
      <c r="F432" s="152" t="s">
        <v>426</v>
      </c>
      <c r="H432" s="151" t="s">
        <v>44</v>
      </c>
      <c r="I432" s="153"/>
      <c r="L432" s="149"/>
      <c r="M432" s="154"/>
      <c r="T432" s="155"/>
      <c r="AT432" s="151" t="s">
        <v>202</v>
      </c>
      <c r="AU432" s="151" t="s">
        <v>93</v>
      </c>
      <c r="AV432" s="12" t="s">
        <v>90</v>
      </c>
      <c r="AW432" s="12" t="s">
        <v>42</v>
      </c>
      <c r="AX432" s="12" t="s">
        <v>82</v>
      </c>
      <c r="AY432" s="151" t="s">
        <v>192</v>
      </c>
    </row>
    <row r="433" spans="2:65" s="12" customFormat="1" ht="11.25">
      <c r="B433" s="149"/>
      <c r="D433" s="150" t="s">
        <v>202</v>
      </c>
      <c r="E433" s="151" t="s">
        <v>44</v>
      </c>
      <c r="F433" s="152" t="s">
        <v>455</v>
      </c>
      <c r="H433" s="151" t="s">
        <v>44</v>
      </c>
      <c r="I433" s="153"/>
      <c r="L433" s="149"/>
      <c r="M433" s="154"/>
      <c r="T433" s="155"/>
      <c r="AT433" s="151" t="s">
        <v>202</v>
      </c>
      <c r="AU433" s="151" t="s">
        <v>93</v>
      </c>
      <c r="AV433" s="12" t="s">
        <v>90</v>
      </c>
      <c r="AW433" s="12" t="s">
        <v>42</v>
      </c>
      <c r="AX433" s="12" t="s">
        <v>82</v>
      </c>
      <c r="AY433" s="151" t="s">
        <v>192</v>
      </c>
    </row>
    <row r="434" spans="2:65" s="12" customFormat="1" ht="33.75">
      <c r="B434" s="149"/>
      <c r="D434" s="150" t="s">
        <v>202</v>
      </c>
      <c r="E434" s="151" t="s">
        <v>44</v>
      </c>
      <c r="F434" s="152" t="s">
        <v>680</v>
      </c>
      <c r="H434" s="151" t="s">
        <v>44</v>
      </c>
      <c r="I434" s="153"/>
      <c r="L434" s="149"/>
      <c r="M434" s="154"/>
      <c r="T434" s="155"/>
      <c r="AT434" s="151" t="s">
        <v>202</v>
      </c>
      <c r="AU434" s="151" t="s">
        <v>93</v>
      </c>
      <c r="AV434" s="12" t="s">
        <v>90</v>
      </c>
      <c r="AW434" s="12" t="s">
        <v>42</v>
      </c>
      <c r="AX434" s="12" t="s">
        <v>82</v>
      </c>
      <c r="AY434" s="151" t="s">
        <v>192</v>
      </c>
    </row>
    <row r="435" spans="2:65" s="12" customFormat="1" ht="11.25">
      <c r="B435" s="149"/>
      <c r="D435" s="150" t="s">
        <v>202</v>
      </c>
      <c r="E435" s="151" t="s">
        <v>44</v>
      </c>
      <c r="F435" s="152" t="s">
        <v>681</v>
      </c>
      <c r="H435" s="151" t="s">
        <v>44</v>
      </c>
      <c r="I435" s="153"/>
      <c r="L435" s="149"/>
      <c r="M435" s="154"/>
      <c r="T435" s="155"/>
      <c r="AT435" s="151" t="s">
        <v>202</v>
      </c>
      <c r="AU435" s="151" t="s">
        <v>93</v>
      </c>
      <c r="AV435" s="12" t="s">
        <v>90</v>
      </c>
      <c r="AW435" s="12" t="s">
        <v>42</v>
      </c>
      <c r="AX435" s="12" t="s">
        <v>82</v>
      </c>
      <c r="AY435" s="151" t="s">
        <v>192</v>
      </c>
    </row>
    <row r="436" spans="2:65" s="13" customFormat="1" ht="11.25">
      <c r="B436" s="156"/>
      <c r="D436" s="150" t="s">
        <v>202</v>
      </c>
      <c r="E436" s="157" t="s">
        <v>44</v>
      </c>
      <c r="F436" s="158" t="s">
        <v>685</v>
      </c>
      <c r="H436" s="159">
        <v>2.3119999999999998</v>
      </c>
      <c r="I436" s="160"/>
      <c r="L436" s="156"/>
      <c r="M436" s="161"/>
      <c r="T436" s="162"/>
      <c r="AT436" s="157" t="s">
        <v>202</v>
      </c>
      <c r="AU436" s="157" t="s">
        <v>93</v>
      </c>
      <c r="AV436" s="13" t="s">
        <v>93</v>
      </c>
      <c r="AW436" s="13" t="s">
        <v>42</v>
      </c>
      <c r="AX436" s="13" t="s">
        <v>90</v>
      </c>
      <c r="AY436" s="157" t="s">
        <v>192</v>
      </c>
    </row>
    <row r="437" spans="2:65" s="1" customFormat="1" ht="33" customHeight="1">
      <c r="B437" s="33"/>
      <c r="C437" s="132" t="s">
        <v>686</v>
      </c>
      <c r="D437" s="132" t="s">
        <v>194</v>
      </c>
      <c r="E437" s="133" t="s">
        <v>233</v>
      </c>
      <c r="F437" s="134" t="s">
        <v>234</v>
      </c>
      <c r="G437" s="135" t="s">
        <v>225</v>
      </c>
      <c r="H437" s="136">
        <v>22.661999999999999</v>
      </c>
      <c r="I437" s="137"/>
      <c r="J437" s="138">
        <f>ROUND(I437*H437,2)</f>
        <v>0</v>
      </c>
      <c r="K437" s="134" t="s">
        <v>198</v>
      </c>
      <c r="L437" s="33"/>
      <c r="M437" s="139" t="s">
        <v>44</v>
      </c>
      <c r="N437" s="140" t="s">
        <v>53</v>
      </c>
      <c r="P437" s="141">
        <f>O437*H437</f>
        <v>0</v>
      </c>
      <c r="Q437" s="141">
        <v>0</v>
      </c>
      <c r="R437" s="141">
        <f>Q437*H437</f>
        <v>0</v>
      </c>
      <c r="S437" s="141">
        <v>0</v>
      </c>
      <c r="T437" s="142">
        <f>S437*H437</f>
        <v>0</v>
      </c>
      <c r="AR437" s="143" t="s">
        <v>199</v>
      </c>
      <c r="AT437" s="143" t="s">
        <v>194</v>
      </c>
      <c r="AU437" s="143" t="s">
        <v>93</v>
      </c>
      <c r="AY437" s="17" t="s">
        <v>192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90</v>
      </c>
      <c r="BK437" s="144">
        <f>ROUND(I437*H437,2)</f>
        <v>0</v>
      </c>
      <c r="BL437" s="17" t="s">
        <v>199</v>
      </c>
      <c r="BM437" s="143" t="s">
        <v>687</v>
      </c>
    </row>
    <row r="438" spans="2:65" s="1" customFormat="1" ht="11.25">
      <c r="B438" s="33"/>
      <c r="D438" s="145" t="s">
        <v>200</v>
      </c>
      <c r="F438" s="146" t="s">
        <v>235</v>
      </c>
      <c r="I438" s="147"/>
      <c r="L438" s="33"/>
      <c r="M438" s="148"/>
      <c r="T438" s="54"/>
      <c r="AT438" s="17" t="s">
        <v>200</v>
      </c>
      <c r="AU438" s="17" t="s">
        <v>93</v>
      </c>
    </row>
    <row r="439" spans="2:65" s="12" customFormat="1" ht="11.25">
      <c r="B439" s="149"/>
      <c r="D439" s="150" t="s">
        <v>202</v>
      </c>
      <c r="E439" s="151" t="s">
        <v>44</v>
      </c>
      <c r="F439" s="152" t="s">
        <v>426</v>
      </c>
      <c r="H439" s="151" t="s">
        <v>44</v>
      </c>
      <c r="I439" s="153"/>
      <c r="L439" s="149"/>
      <c r="M439" s="154"/>
      <c r="T439" s="155"/>
      <c r="AT439" s="151" t="s">
        <v>202</v>
      </c>
      <c r="AU439" s="151" t="s">
        <v>93</v>
      </c>
      <c r="AV439" s="12" t="s">
        <v>90</v>
      </c>
      <c r="AW439" s="12" t="s">
        <v>42</v>
      </c>
      <c r="AX439" s="12" t="s">
        <v>82</v>
      </c>
      <c r="AY439" s="151" t="s">
        <v>192</v>
      </c>
    </row>
    <row r="440" spans="2:65" s="12" customFormat="1" ht="11.25">
      <c r="B440" s="149"/>
      <c r="D440" s="150" t="s">
        <v>202</v>
      </c>
      <c r="E440" s="151" t="s">
        <v>44</v>
      </c>
      <c r="F440" s="152" t="s">
        <v>455</v>
      </c>
      <c r="H440" s="151" t="s">
        <v>44</v>
      </c>
      <c r="I440" s="153"/>
      <c r="L440" s="149"/>
      <c r="M440" s="154"/>
      <c r="T440" s="155"/>
      <c r="AT440" s="151" t="s">
        <v>202</v>
      </c>
      <c r="AU440" s="151" t="s">
        <v>93</v>
      </c>
      <c r="AV440" s="12" t="s">
        <v>90</v>
      </c>
      <c r="AW440" s="12" t="s">
        <v>42</v>
      </c>
      <c r="AX440" s="12" t="s">
        <v>82</v>
      </c>
      <c r="AY440" s="151" t="s">
        <v>192</v>
      </c>
    </row>
    <row r="441" spans="2:65" s="12" customFormat="1" ht="33.75">
      <c r="B441" s="149"/>
      <c r="D441" s="150" t="s">
        <v>202</v>
      </c>
      <c r="E441" s="151" t="s">
        <v>44</v>
      </c>
      <c r="F441" s="152" t="s">
        <v>680</v>
      </c>
      <c r="H441" s="151" t="s">
        <v>44</v>
      </c>
      <c r="I441" s="153"/>
      <c r="L441" s="149"/>
      <c r="M441" s="154"/>
      <c r="T441" s="155"/>
      <c r="AT441" s="151" t="s">
        <v>202</v>
      </c>
      <c r="AU441" s="151" t="s">
        <v>93</v>
      </c>
      <c r="AV441" s="12" t="s">
        <v>90</v>
      </c>
      <c r="AW441" s="12" t="s">
        <v>42</v>
      </c>
      <c r="AX441" s="12" t="s">
        <v>82</v>
      </c>
      <c r="AY441" s="151" t="s">
        <v>192</v>
      </c>
    </row>
    <row r="442" spans="2:65" s="12" customFormat="1" ht="11.25">
      <c r="B442" s="149"/>
      <c r="D442" s="150" t="s">
        <v>202</v>
      </c>
      <c r="E442" s="151" t="s">
        <v>44</v>
      </c>
      <c r="F442" s="152" t="s">
        <v>681</v>
      </c>
      <c r="H442" s="151" t="s">
        <v>44</v>
      </c>
      <c r="I442" s="153"/>
      <c r="L442" s="149"/>
      <c r="M442" s="154"/>
      <c r="T442" s="155"/>
      <c r="AT442" s="151" t="s">
        <v>202</v>
      </c>
      <c r="AU442" s="151" t="s">
        <v>93</v>
      </c>
      <c r="AV442" s="12" t="s">
        <v>90</v>
      </c>
      <c r="AW442" s="12" t="s">
        <v>42</v>
      </c>
      <c r="AX442" s="12" t="s">
        <v>82</v>
      </c>
      <c r="AY442" s="151" t="s">
        <v>192</v>
      </c>
    </row>
    <row r="443" spans="2:65" s="13" customFormat="1" ht="11.25">
      <c r="B443" s="156"/>
      <c r="D443" s="150" t="s">
        <v>202</v>
      </c>
      <c r="E443" s="157" t="s">
        <v>44</v>
      </c>
      <c r="F443" s="158" t="s">
        <v>457</v>
      </c>
      <c r="H443" s="159">
        <v>22.661999999999999</v>
      </c>
      <c r="I443" s="160"/>
      <c r="L443" s="156"/>
      <c r="M443" s="161"/>
      <c r="T443" s="162"/>
      <c r="AT443" s="157" t="s">
        <v>202</v>
      </c>
      <c r="AU443" s="157" t="s">
        <v>93</v>
      </c>
      <c r="AV443" s="13" t="s">
        <v>93</v>
      </c>
      <c r="AW443" s="13" t="s">
        <v>42</v>
      </c>
      <c r="AX443" s="13" t="s">
        <v>90</v>
      </c>
      <c r="AY443" s="157" t="s">
        <v>192</v>
      </c>
    </row>
    <row r="444" spans="2:65" s="1" customFormat="1" ht="66.75" customHeight="1">
      <c r="B444" s="33"/>
      <c r="C444" s="132" t="s">
        <v>303</v>
      </c>
      <c r="D444" s="132" t="s">
        <v>194</v>
      </c>
      <c r="E444" s="133" t="s">
        <v>688</v>
      </c>
      <c r="F444" s="134" t="s">
        <v>689</v>
      </c>
      <c r="G444" s="135" t="s">
        <v>225</v>
      </c>
      <c r="H444" s="136">
        <v>317.58100000000002</v>
      </c>
      <c r="I444" s="137"/>
      <c r="J444" s="138">
        <f>ROUND(I444*H444,2)</f>
        <v>0</v>
      </c>
      <c r="K444" s="134" t="s">
        <v>198</v>
      </c>
      <c r="L444" s="33"/>
      <c r="M444" s="139" t="s">
        <v>44</v>
      </c>
      <c r="N444" s="140" t="s">
        <v>53</v>
      </c>
      <c r="P444" s="141">
        <f>O444*H444</f>
        <v>0</v>
      </c>
      <c r="Q444" s="141">
        <v>0.10100000000000001</v>
      </c>
      <c r="R444" s="141">
        <f>Q444*H444</f>
        <v>32.075681000000003</v>
      </c>
      <c r="S444" s="141">
        <v>0</v>
      </c>
      <c r="T444" s="142">
        <f>S444*H444</f>
        <v>0</v>
      </c>
      <c r="AR444" s="143" t="s">
        <v>199</v>
      </c>
      <c r="AT444" s="143" t="s">
        <v>194</v>
      </c>
      <c r="AU444" s="143" t="s">
        <v>93</v>
      </c>
      <c r="AY444" s="17" t="s">
        <v>192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7" t="s">
        <v>90</v>
      </c>
      <c r="BK444" s="144">
        <f>ROUND(I444*H444,2)</f>
        <v>0</v>
      </c>
      <c r="BL444" s="17" t="s">
        <v>199</v>
      </c>
      <c r="BM444" s="143" t="s">
        <v>690</v>
      </c>
    </row>
    <row r="445" spans="2:65" s="1" customFormat="1" ht="11.25">
      <c r="B445" s="33"/>
      <c r="D445" s="145" t="s">
        <v>200</v>
      </c>
      <c r="F445" s="146" t="s">
        <v>691</v>
      </c>
      <c r="I445" s="147"/>
      <c r="L445" s="33"/>
      <c r="M445" s="148"/>
      <c r="T445" s="54"/>
      <c r="AT445" s="17" t="s">
        <v>200</v>
      </c>
      <c r="AU445" s="17" t="s">
        <v>93</v>
      </c>
    </row>
    <row r="446" spans="2:65" s="12" customFormat="1" ht="11.25">
      <c r="B446" s="149"/>
      <c r="D446" s="150" t="s">
        <v>202</v>
      </c>
      <c r="E446" s="151" t="s">
        <v>44</v>
      </c>
      <c r="F446" s="152" t="s">
        <v>426</v>
      </c>
      <c r="H446" s="151" t="s">
        <v>44</v>
      </c>
      <c r="I446" s="153"/>
      <c r="L446" s="149"/>
      <c r="M446" s="154"/>
      <c r="T446" s="155"/>
      <c r="AT446" s="151" t="s">
        <v>202</v>
      </c>
      <c r="AU446" s="151" t="s">
        <v>93</v>
      </c>
      <c r="AV446" s="12" t="s">
        <v>90</v>
      </c>
      <c r="AW446" s="12" t="s">
        <v>42</v>
      </c>
      <c r="AX446" s="12" t="s">
        <v>82</v>
      </c>
      <c r="AY446" s="151" t="s">
        <v>192</v>
      </c>
    </row>
    <row r="447" spans="2:65" s="12" customFormat="1" ht="11.25">
      <c r="B447" s="149"/>
      <c r="D447" s="150" t="s">
        <v>202</v>
      </c>
      <c r="E447" s="151" t="s">
        <v>44</v>
      </c>
      <c r="F447" s="152" t="s">
        <v>455</v>
      </c>
      <c r="H447" s="151" t="s">
        <v>44</v>
      </c>
      <c r="I447" s="153"/>
      <c r="L447" s="149"/>
      <c r="M447" s="154"/>
      <c r="T447" s="155"/>
      <c r="AT447" s="151" t="s">
        <v>202</v>
      </c>
      <c r="AU447" s="151" t="s">
        <v>93</v>
      </c>
      <c r="AV447" s="12" t="s">
        <v>90</v>
      </c>
      <c r="AW447" s="12" t="s">
        <v>42</v>
      </c>
      <c r="AX447" s="12" t="s">
        <v>82</v>
      </c>
      <c r="AY447" s="151" t="s">
        <v>192</v>
      </c>
    </row>
    <row r="448" spans="2:65" s="12" customFormat="1" ht="22.5">
      <c r="B448" s="149"/>
      <c r="D448" s="150" t="s">
        <v>202</v>
      </c>
      <c r="E448" s="151" t="s">
        <v>44</v>
      </c>
      <c r="F448" s="152" t="s">
        <v>555</v>
      </c>
      <c r="H448" s="151" t="s">
        <v>44</v>
      </c>
      <c r="I448" s="153"/>
      <c r="L448" s="149"/>
      <c r="M448" s="154"/>
      <c r="T448" s="155"/>
      <c r="AT448" s="151" t="s">
        <v>202</v>
      </c>
      <c r="AU448" s="151" t="s">
        <v>93</v>
      </c>
      <c r="AV448" s="12" t="s">
        <v>90</v>
      </c>
      <c r="AW448" s="12" t="s">
        <v>42</v>
      </c>
      <c r="AX448" s="12" t="s">
        <v>82</v>
      </c>
      <c r="AY448" s="151" t="s">
        <v>192</v>
      </c>
    </row>
    <row r="449" spans="2:65" s="12" customFormat="1" ht="11.25">
      <c r="B449" s="149"/>
      <c r="D449" s="150" t="s">
        <v>202</v>
      </c>
      <c r="E449" s="151" t="s">
        <v>44</v>
      </c>
      <c r="F449" s="152" t="s">
        <v>692</v>
      </c>
      <c r="H449" s="151" t="s">
        <v>44</v>
      </c>
      <c r="I449" s="153"/>
      <c r="L449" s="149"/>
      <c r="M449" s="154"/>
      <c r="T449" s="155"/>
      <c r="AT449" s="151" t="s">
        <v>202</v>
      </c>
      <c r="AU449" s="151" t="s">
        <v>93</v>
      </c>
      <c r="AV449" s="12" t="s">
        <v>90</v>
      </c>
      <c r="AW449" s="12" t="s">
        <v>42</v>
      </c>
      <c r="AX449" s="12" t="s">
        <v>82</v>
      </c>
      <c r="AY449" s="151" t="s">
        <v>192</v>
      </c>
    </row>
    <row r="450" spans="2:65" s="13" customFormat="1" ht="11.25">
      <c r="B450" s="156"/>
      <c r="D450" s="150" t="s">
        <v>202</v>
      </c>
      <c r="E450" s="157" t="s">
        <v>44</v>
      </c>
      <c r="F450" s="158" t="s">
        <v>430</v>
      </c>
      <c r="H450" s="159">
        <v>190.136</v>
      </c>
      <c r="I450" s="160"/>
      <c r="L450" s="156"/>
      <c r="M450" s="161"/>
      <c r="T450" s="162"/>
      <c r="AT450" s="157" t="s">
        <v>202</v>
      </c>
      <c r="AU450" s="157" t="s">
        <v>93</v>
      </c>
      <c r="AV450" s="13" t="s">
        <v>93</v>
      </c>
      <c r="AW450" s="13" t="s">
        <v>42</v>
      </c>
      <c r="AX450" s="13" t="s">
        <v>82</v>
      </c>
      <c r="AY450" s="157" t="s">
        <v>192</v>
      </c>
    </row>
    <row r="451" spans="2:65" s="12" customFormat="1" ht="22.5">
      <c r="B451" s="149"/>
      <c r="D451" s="150" t="s">
        <v>202</v>
      </c>
      <c r="E451" s="151" t="s">
        <v>44</v>
      </c>
      <c r="F451" s="152" t="s">
        <v>556</v>
      </c>
      <c r="H451" s="151" t="s">
        <v>44</v>
      </c>
      <c r="I451" s="153"/>
      <c r="L451" s="149"/>
      <c r="M451" s="154"/>
      <c r="T451" s="155"/>
      <c r="AT451" s="151" t="s">
        <v>202</v>
      </c>
      <c r="AU451" s="151" t="s">
        <v>93</v>
      </c>
      <c r="AV451" s="12" t="s">
        <v>90</v>
      </c>
      <c r="AW451" s="12" t="s">
        <v>42</v>
      </c>
      <c r="AX451" s="12" t="s">
        <v>82</v>
      </c>
      <c r="AY451" s="151" t="s">
        <v>192</v>
      </c>
    </row>
    <row r="452" spans="2:65" s="12" customFormat="1" ht="11.25">
      <c r="B452" s="149"/>
      <c r="D452" s="150" t="s">
        <v>202</v>
      </c>
      <c r="E452" s="151" t="s">
        <v>44</v>
      </c>
      <c r="F452" s="152" t="s">
        <v>693</v>
      </c>
      <c r="H452" s="151" t="s">
        <v>44</v>
      </c>
      <c r="I452" s="153"/>
      <c r="L452" s="149"/>
      <c r="M452" s="154"/>
      <c r="T452" s="155"/>
      <c r="AT452" s="151" t="s">
        <v>202</v>
      </c>
      <c r="AU452" s="151" t="s">
        <v>93</v>
      </c>
      <c r="AV452" s="12" t="s">
        <v>90</v>
      </c>
      <c r="AW452" s="12" t="s">
        <v>42</v>
      </c>
      <c r="AX452" s="12" t="s">
        <v>82</v>
      </c>
      <c r="AY452" s="151" t="s">
        <v>192</v>
      </c>
    </row>
    <row r="453" spans="2:65" s="13" customFormat="1" ht="11.25">
      <c r="B453" s="156"/>
      <c r="D453" s="150" t="s">
        <v>202</v>
      </c>
      <c r="E453" s="157" t="s">
        <v>44</v>
      </c>
      <c r="F453" s="158" t="s">
        <v>428</v>
      </c>
      <c r="H453" s="159">
        <v>127.44499999999999</v>
      </c>
      <c r="I453" s="160"/>
      <c r="L453" s="156"/>
      <c r="M453" s="161"/>
      <c r="T453" s="162"/>
      <c r="AT453" s="157" t="s">
        <v>202</v>
      </c>
      <c r="AU453" s="157" t="s">
        <v>93</v>
      </c>
      <c r="AV453" s="13" t="s">
        <v>93</v>
      </c>
      <c r="AW453" s="13" t="s">
        <v>42</v>
      </c>
      <c r="AX453" s="13" t="s">
        <v>82</v>
      </c>
      <c r="AY453" s="157" t="s">
        <v>192</v>
      </c>
    </row>
    <row r="454" spans="2:65" s="14" customFormat="1" ht="11.25">
      <c r="B454" s="163"/>
      <c r="D454" s="150" t="s">
        <v>202</v>
      </c>
      <c r="E454" s="164" t="s">
        <v>44</v>
      </c>
      <c r="F454" s="165" t="s">
        <v>205</v>
      </c>
      <c r="H454" s="166">
        <v>317.58100000000002</v>
      </c>
      <c r="I454" s="167"/>
      <c r="L454" s="163"/>
      <c r="M454" s="168"/>
      <c r="T454" s="169"/>
      <c r="AT454" s="164" t="s">
        <v>202</v>
      </c>
      <c r="AU454" s="164" t="s">
        <v>93</v>
      </c>
      <c r="AV454" s="14" t="s">
        <v>199</v>
      </c>
      <c r="AW454" s="14" t="s">
        <v>42</v>
      </c>
      <c r="AX454" s="14" t="s">
        <v>90</v>
      </c>
      <c r="AY454" s="164" t="s">
        <v>192</v>
      </c>
    </row>
    <row r="455" spans="2:65" s="1" customFormat="1" ht="21.75" customHeight="1">
      <c r="B455" s="33"/>
      <c r="C455" s="170" t="s">
        <v>694</v>
      </c>
      <c r="D455" s="170" t="s">
        <v>245</v>
      </c>
      <c r="E455" s="171" t="s">
        <v>269</v>
      </c>
      <c r="F455" s="172" t="s">
        <v>270</v>
      </c>
      <c r="G455" s="173" t="s">
        <v>225</v>
      </c>
      <c r="H455" s="174">
        <v>19.204000000000001</v>
      </c>
      <c r="I455" s="175"/>
      <c r="J455" s="176">
        <f>ROUND(I455*H455,2)</f>
        <v>0</v>
      </c>
      <c r="K455" s="172" t="s">
        <v>259</v>
      </c>
      <c r="L455" s="177"/>
      <c r="M455" s="178" t="s">
        <v>44</v>
      </c>
      <c r="N455" s="179" t="s">
        <v>53</v>
      </c>
      <c r="P455" s="141">
        <f>O455*H455</f>
        <v>0</v>
      </c>
      <c r="Q455" s="141">
        <v>0.13200000000000001</v>
      </c>
      <c r="R455" s="141">
        <f>Q455*H455</f>
        <v>2.5349280000000003</v>
      </c>
      <c r="S455" s="141">
        <v>0</v>
      </c>
      <c r="T455" s="142">
        <f>S455*H455</f>
        <v>0</v>
      </c>
      <c r="AR455" s="143" t="s">
        <v>219</v>
      </c>
      <c r="AT455" s="143" t="s">
        <v>245</v>
      </c>
      <c r="AU455" s="143" t="s">
        <v>93</v>
      </c>
      <c r="AY455" s="17" t="s">
        <v>192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90</v>
      </c>
      <c r="BK455" s="144">
        <f>ROUND(I455*H455,2)</f>
        <v>0</v>
      </c>
      <c r="BL455" s="17" t="s">
        <v>199</v>
      </c>
      <c r="BM455" s="143" t="s">
        <v>695</v>
      </c>
    </row>
    <row r="456" spans="2:65" s="12" customFormat="1" ht="11.25">
      <c r="B456" s="149"/>
      <c r="D456" s="150" t="s">
        <v>202</v>
      </c>
      <c r="E456" s="151" t="s">
        <v>44</v>
      </c>
      <c r="F456" s="152" t="s">
        <v>426</v>
      </c>
      <c r="H456" s="151" t="s">
        <v>44</v>
      </c>
      <c r="I456" s="153"/>
      <c r="L456" s="149"/>
      <c r="M456" s="154"/>
      <c r="T456" s="155"/>
      <c r="AT456" s="151" t="s">
        <v>202</v>
      </c>
      <c r="AU456" s="151" t="s">
        <v>93</v>
      </c>
      <c r="AV456" s="12" t="s">
        <v>90</v>
      </c>
      <c r="AW456" s="12" t="s">
        <v>42</v>
      </c>
      <c r="AX456" s="12" t="s">
        <v>82</v>
      </c>
      <c r="AY456" s="151" t="s">
        <v>192</v>
      </c>
    </row>
    <row r="457" spans="2:65" s="12" customFormat="1" ht="11.25">
      <c r="B457" s="149"/>
      <c r="D457" s="150" t="s">
        <v>202</v>
      </c>
      <c r="E457" s="151" t="s">
        <v>44</v>
      </c>
      <c r="F457" s="152" t="s">
        <v>455</v>
      </c>
      <c r="H457" s="151" t="s">
        <v>44</v>
      </c>
      <c r="I457" s="153"/>
      <c r="L457" s="149"/>
      <c r="M457" s="154"/>
      <c r="T457" s="155"/>
      <c r="AT457" s="151" t="s">
        <v>202</v>
      </c>
      <c r="AU457" s="151" t="s">
        <v>93</v>
      </c>
      <c r="AV457" s="12" t="s">
        <v>90</v>
      </c>
      <c r="AW457" s="12" t="s">
        <v>42</v>
      </c>
      <c r="AX457" s="12" t="s">
        <v>82</v>
      </c>
      <c r="AY457" s="151" t="s">
        <v>192</v>
      </c>
    </row>
    <row r="458" spans="2:65" s="12" customFormat="1" ht="22.5">
      <c r="B458" s="149"/>
      <c r="D458" s="150" t="s">
        <v>202</v>
      </c>
      <c r="E458" s="151" t="s">
        <v>44</v>
      </c>
      <c r="F458" s="152" t="s">
        <v>696</v>
      </c>
      <c r="H458" s="151" t="s">
        <v>44</v>
      </c>
      <c r="I458" s="153"/>
      <c r="L458" s="149"/>
      <c r="M458" s="154"/>
      <c r="T458" s="155"/>
      <c r="AT458" s="151" t="s">
        <v>202</v>
      </c>
      <c r="AU458" s="151" t="s">
        <v>93</v>
      </c>
      <c r="AV458" s="12" t="s">
        <v>90</v>
      </c>
      <c r="AW458" s="12" t="s">
        <v>42</v>
      </c>
      <c r="AX458" s="12" t="s">
        <v>82</v>
      </c>
      <c r="AY458" s="151" t="s">
        <v>192</v>
      </c>
    </row>
    <row r="459" spans="2:65" s="12" customFormat="1" ht="11.25">
      <c r="B459" s="149"/>
      <c r="D459" s="150" t="s">
        <v>202</v>
      </c>
      <c r="E459" s="151" t="s">
        <v>44</v>
      </c>
      <c r="F459" s="152" t="s">
        <v>692</v>
      </c>
      <c r="H459" s="151" t="s">
        <v>44</v>
      </c>
      <c r="I459" s="153"/>
      <c r="L459" s="149"/>
      <c r="M459" s="154"/>
      <c r="T459" s="155"/>
      <c r="AT459" s="151" t="s">
        <v>202</v>
      </c>
      <c r="AU459" s="151" t="s">
        <v>93</v>
      </c>
      <c r="AV459" s="12" t="s">
        <v>90</v>
      </c>
      <c r="AW459" s="12" t="s">
        <v>42</v>
      </c>
      <c r="AX459" s="12" t="s">
        <v>82</v>
      </c>
      <c r="AY459" s="151" t="s">
        <v>192</v>
      </c>
    </row>
    <row r="460" spans="2:65" s="13" customFormat="1" ht="11.25">
      <c r="B460" s="156"/>
      <c r="D460" s="150" t="s">
        <v>202</v>
      </c>
      <c r="E460" s="157" t="s">
        <v>44</v>
      </c>
      <c r="F460" s="158" t="s">
        <v>697</v>
      </c>
      <c r="H460" s="159">
        <v>19.204000000000001</v>
      </c>
      <c r="I460" s="160"/>
      <c r="L460" s="156"/>
      <c r="M460" s="161"/>
      <c r="T460" s="162"/>
      <c r="AT460" s="157" t="s">
        <v>202</v>
      </c>
      <c r="AU460" s="157" t="s">
        <v>93</v>
      </c>
      <c r="AV460" s="13" t="s">
        <v>93</v>
      </c>
      <c r="AW460" s="13" t="s">
        <v>42</v>
      </c>
      <c r="AX460" s="13" t="s">
        <v>90</v>
      </c>
      <c r="AY460" s="157" t="s">
        <v>192</v>
      </c>
    </row>
    <row r="461" spans="2:65" s="1" customFormat="1" ht="24.2" customHeight="1">
      <c r="B461" s="33"/>
      <c r="C461" s="170" t="s">
        <v>307</v>
      </c>
      <c r="D461" s="170" t="s">
        <v>245</v>
      </c>
      <c r="E461" s="171" t="s">
        <v>698</v>
      </c>
      <c r="F461" s="172" t="s">
        <v>699</v>
      </c>
      <c r="G461" s="173" t="s">
        <v>225</v>
      </c>
      <c r="H461" s="174">
        <v>25.744</v>
      </c>
      <c r="I461" s="175"/>
      <c r="J461" s="176">
        <f>ROUND(I461*H461,2)</f>
        <v>0</v>
      </c>
      <c r="K461" s="172" t="s">
        <v>198</v>
      </c>
      <c r="L461" s="177"/>
      <c r="M461" s="178" t="s">
        <v>44</v>
      </c>
      <c r="N461" s="179" t="s">
        <v>53</v>
      </c>
      <c r="P461" s="141">
        <f>O461*H461</f>
        <v>0</v>
      </c>
      <c r="Q461" s="141">
        <v>0.115</v>
      </c>
      <c r="R461" s="141">
        <f>Q461*H461</f>
        <v>2.9605600000000001</v>
      </c>
      <c r="S461" s="141">
        <v>0</v>
      </c>
      <c r="T461" s="142">
        <f>S461*H461</f>
        <v>0</v>
      </c>
      <c r="AR461" s="143" t="s">
        <v>219</v>
      </c>
      <c r="AT461" s="143" t="s">
        <v>245</v>
      </c>
      <c r="AU461" s="143" t="s">
        <v>93</v>
      </c>
      <c r="AY461" s="17" t="s">
        <v>192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90</v>
      </c>
      <c r="BK461" s="144">
        <f>ROUND(I461*H461,2)</f>
        <v>0</v>
      </c>
      <c r="BL461" s="17" t="s">
        <v>199</v>
      </c>
      <c r="BM461" s="143" t="s">
        <v>700</v>
      </c>
    </row>
    <row r="462" spans="2:65" s="12" customFormat="1" ht="11.25">
      <c r="B462" s="149"/>
      <c r="D462" s="150" t="s">
        <v>202</v>
      </c>
      <c r="E462" s="151" t="s">
        <v>44</v>
      </c>
      <c r="F462" s="152" t="s">
        <v>426</v>
      </c>
      <c r="H462" s="151" t="s">
        <v>44</v>
      </c>
      <c r="I462" s="153"/>
      <c r="L462" s="149"/>
      <c r="M462" s="154"/>
      <c r="T462" s="155"/>
      <c r="AT462" s="151" t="s">
        <v>202</v>
      </c>
      <c r="AU462" s="151" t="s">
        <v>93</v>
      </c>
      <c r="AV462" s="12" t="s">
        <v>90</v>
      </c>
      <c r="AW462" s="12" t="s">
        <v>42</v>
      </c>
      <c r="AX462" s="12" t="s">
        <v>82</v>
      </c>
      <c r="AY462" s="151" t="s">
        <v>192</v>
      </c>
    </row>
    <row r="463" spans="2:65" s="12" customFormat="1" ht="11.25">
      <c r="B463" s="149"/>
      <c r="D463" s="150" t="s">
        <v>202</v>
      </c>
      <c r="E463" s="151" t="s">
        <v>44</v>
      </c>
      <c r="F463" s="152" t="s">
        <v>455</v>
      </c>
      <c r="H463" s="151" t="s">
        <v>44</v>
      </c>
      <c r="I463" s="153"/>
      <c r="L463" s="149"/>
      <c r="M463" s="154"/>
      <c r="T463" s="155"/>
      <c r="AT463" s="151" t="s">
        <v>202</v>
      </c>
      <c r="AU463" s="151" t="s">
        <v>93</v>
      </c>
      <c r="AV463" s="12" t="s">
        <v>90</v>
      </c>
      <c r="AW463" s="12" t="s">
        <v>42</v>
      </c>
      <c r="AX463" s="12" t="s">
        <v>82</v>
      </c>
      <c r="AY463" s="151" t="s">
        <v>192</v>
      </c>
    </row>
    <row r="464" spans="2:65" s="12" customFormat="1" ht="22.5">
      <c r="B464" s="149"/>
      <c r="D464" s="150" t="s">
        <v>202</v>
      </c>
      <c r="E464" s="151" t="s">
        <v>44</v>
      </c>
      <c r="F464" s="152" t="s">
        <v>701</v>
      </c>
      <c r="H464" s="151" t="s">
        <v>44</v>
      </c>
      <c r="I464" s="153"/>
      <c r="L464" s="149"/>
      <c r="M464" s="154"/>
      <c r="T464" s="155"/>
      <c r="AT464" s="151" t="s">
        <v>202</v>
      </c>
      <c r="AU464" s="151" t="s">
        <v>93</v>
      </c>
      <c r="AV464" s="12" t="s">
        <v>90</v>
      </c>
      <c r="AW464" s="12" t="s">
        <v>42</v>
      </c>
      <c r="AX464" s="12" t="s">
        <v>82</v>
      </c>
      <c r="AY464" s="151" t="s">
        <v>192</v>
      </c>
    </row>
    <row r="465" spans="2:65" s="12" customFormat="1" ht="11.25">
      <c r="B465" s="149"/>
      <c r="D465" s="150" t="s">
        <v>202</v>
      </c>
      <c r="E465" s="151" t="s">
        <v>44</v>
      </c>
      <c r="F465" s="152" t="s">
        <v>693</v>
      </c>
      <c r="H465" s="151" t="s">
        <v>44</v>
      </c>
      <c r="I465" s="153"/>
      <c r="L465" s="149"/>
      <c r="M465" s="154"/>
      <c r="T465" s="155"/>
      <c r="AT465" s="151" t="s">
        <v>202</v>
      </c>
      <c r="AU465" s="151" t="s">
        <v>93</v>
      </c>
      <c r="AV465" s="12" t="s">
        <v>90</v>
      </c>
      <c r="AW465" s="12" t="s">
        <v>42</v>
      </c>
      <c r="AX465" s="12" t="s">
        <v>82</v>
      </c>
      <c r="AY465" s="151" t="s">
        <v>192</v>
      </c>
    </row>
    <row r="466" spans="2:65" s="13" customFormat="1" ht="11.25">
      <c r="B466" s="156"/>
      <c r="D466" s="150" t="s">
        <v>202</v>
      </c>
      <c r="E466" s="157" t="s">
        <v>44</v>
      </c>
      <c r="F466" s="158" t="s">
        <v>702</v>
      </c>
      <c r="H466" s="159">
        <v>25.744</v>
      </c>
      <c r="I466" s="160"/>
      <c r="L466" s="156"/>
      <c r="M466" s="161"/>
      <c r="T466" s="162"/>
      <c r="AT466" s="157" t="s">
        <v>202</v>
      </c>
      <c r="AU466" s="157" t="s">
        <v>93</v>
      </c>
      <c r="AV466" s="13" t="s">
        <v>93</v>
      </c>
      <c r="AW466" s="13" t="s">
        <v>42</v>
      </c>
      <c r="AX466" s="13" t="s">
        <v>90</v>
      </c>
      <c r="AY466" s="157" t="s">
        <v>192</v>
      </c>
    </row>
    <row r="467" spans="2:65" s="1" customFormat="1" ht="33" customHeight="1">
      <c r="B467" s="33"/>
      <c r="C467" s="132" t="s">
        <v>703</v>
      </c>
      <c r="D467" s="132" t="s">
        <v>194</v>
      </c>
      <c r="E467" s="133" t="s">
        <v>233</v>
      </c>
      <c r="F467" s="134" t="s">
        <v>234</v>
      </c>
      <c r="G467" s="135" t="s">
        <v>225</v>
      </c>
      <c r="H467" s="136">
        <v>317.58100000000002</v>
      </c>
      <c r="I467" s="137"/>
      <c r="J467" s="138">
        <f>ROUND(I467*H467,2)</f>
        <v>0</v>
      </c>
      <c r="K467" s="134" t="s">
        <v>198</v>
      </c>
      <c r="L467" s="33"/>
      <c r="M467" s="139" t="s">
        <v>44</v>
      </c>
      <c r="N467" s="140" t="s">
        <v>53</v>
      </c>
      <c r="P467" s="141">
        <f>O467*H467</f>
        <v>0</v>
      </c>
      <c r="Q467" s="141">
        <v>0</v>
      </c>
      <c r="R467" s="141">
        <f>Q467*H467</f>
        <v>0</v>
      </c>
      <c r="S467" s="141">
        <v>0</v>
      </c>
      <c r="T467" s="142">
        <f>S467*H467</f>
        <v>0</v>
      </c>
      <c r="AR467" s="143" t="s">
        <v>199</v>
      </c>
      <c r="AT467" s="143" t="s">
        <v>194</v>
      </c>
      <c r="AU467" s="143" t="s">
        <v>93</v>
      </c>
      <c r="AY467" s="17" t="s">
        <v>192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90</v>
      </c>
      <c r="BK467" s="144">
        <f>ROUND(I467*H467,2)</f>
        <v>0</v>
      </c>
      <c r="BL467" s="17" t="s">
        <v>199</v>
      </c>
      <c r="BM467" s="143" t="s">
        <v>704</v>
      </c>
    </row>
    <row r="468" spans="2:65" s="1" customFormat="1" ht="11.25">
      <c r="B468" s="33"/>
      <c r="D468" s="145" t="s">
        <v>200</v>
      </c>
      <c r="F468" s="146" t="s">
        <v>235</v>
      </c>
      <c r="I468" s="147"/>
      <c r="L468" s="33"/>
      <c r="M468" s="148"/>
      <c r="T468" s="54"/>
      <c r="AT468" s="17" t="s">
        <v>200</v>
      </c>
      <c r="AU468" s="17" t="s">
        <v>93</v>
      </c>
    </row>
    <row r="469" spans="2:65" s="12" customFormat="1" ht="11.25">
      <c r="B469" s="149"/>
      <c r="D469" s="150" t="s">
        <v>202</v>
      </c>
      <c r="E469" s="151" t="s">
        <v>44</v>
      </c>
      <c r="F469" s="152" t="s">
        <v>426</v>
      </c>
      <c r="H469" s="151" t="s">
        <v>44</v>
      </c>
      <c r="I469" s="153"/>
      <c r="L469" s="149"/>
      <c r="M469" s="154"/>
      <c r="T469" s="155"/>
      <c r="AT469" s="151" t="s">
        <v>202</v>
      </c>
      <c r="AU469" s="151" t="s">
        <v>93</v>
      </c>
      <c r="AV469" s="12" t="s">
        <v>90</v>
      </c>
      <c r="AW469" s="12" t="s">
        <v>42</v>
      </c>
      <c r="AX469" s="12" t="s">
        <v>82</v>
      </c>
      <c r="AY469" s="151" t="s">
        <v>192</v>
      </c>
    </row>
    <row r="470" spans="2:65" s="12" customFormat="1" ht="11.25">
      <c r="B470" s="149"/>
      <c r="D470" s="150" t="s">
        <v>202</v>
      </c>
      <c r="E470" s="151" t="s">
        <v>44</v>
      </c>
      <c r="F470" s="152" t="s">
        <v>455</v>
      </c>
      <c r="H470" s="151" t="s">
        <v>44</v>
      </c>
      <c r="I470" s="153"/>
      <c r="L470" s="149"/>
      <c r="M470" s="154"/>
      <c r="T470" s="155"/>
      <c r="AT470" s="151" t="s">
        <v>202</v>
      </c>
      <c r="AU470" s="151" t="s">
        <v>93</v>
      </c>
      <c r="AV470" s="12" t="s">
        <v>90</v>
      </c>
      <c r="AW470" s="12" t="s">
        <v>42</v>
      </c>
      <c r="AX470" s="12" t="s">
        <v>82</v>
      </c>
      <c r="AY470" s="151" t="s">
        <v>192</v>
      </c>
    </row>
    <row r="471" spans="2:65" s="12" customFormat="1" ht="22.5">
      <c r="B471" s="149"/>
      <c r="D471" s="150" t="s">
        <v>202</v>
      </c>
      <c r="E471" s="151" t="s">
        <v>44</v>
      </c>
      <c r="F471" s="152" t="s">
        <v>555</v>
      </c>
      <c r="H471" s="151" t="s">
        <v>44</v>
      </c>
      <c r="I471" s="153"/>
      <c r="L471" s="149"/>
      <c r="M471" s="154"/>
      <c r="T471" s="155"/>
      <c r="AT471" s="151" t="s">
        <v>202</v>
      </c>
      <c r="AU471" s="151" t="s">
        <v>93</v>
      </c>
      <c r="AV471" s="12" t="s">
        <v>90</v>
      </c>
      <c r="AW471" s="12" t="s">
        <v>42</v>
      </c>
      <c r="AX471" s="12" t="s">
        <v>82</v>
      </c>
      <c r="AY471" s="151" t="s">
        <v>192</v>
      </c>
    </row>
    <row r="472" spans="2:65" s="12" customFormat="1" ht="11.25">
      <c r="B472" s="149"/>
      <c r="D472" s="150" t="s">
        <v>202</v>
      </c>
      <c r="E472" s="151" t="s">
        <v>44</v>
      </c>
      <c r="F472" s="152" t="s">
        <v>692</v>
      </c>
      <c r="H472" s="151" t="s">
        <v>44</v>
      </c>
      <c r="I472" s="153"/>
      <c r="L472" s="149"/>
      <c r="M472" s="154"/>
      <c r="T472" s="155"/>
      <c r="AT472" s="151" t="s">
        <v>202</v>
      </c>
      <c r="AU472" s="151" t="s">
        <v>93</v>
      </c>
      <c r="AV472" s="12" t="s">
        <v>90</v>
      </c>
      <c r="AW472" s="12" t="s">
        <v>42</v>
      </c>
      <c r="AX472" s="12" t="s">
        <v>82</v>
      </c>
      <c r="AY472" s="151" t="s">
        <v>192</v>
      </c>
    </row>
    <row r="473" spans="2:65" s="13" customFormat="1" ht="11.25">
      <c r="B473" s="156"/>
      <c r="D473" s="150" t="s">
        <v>202</v>
      </c>
      <c r="E473" s="157" t="s">
        <v>44</v>
      </c>
      <c r="F473" s="158" t="s">
        <v>430</v>
      </c>
      <c r="H473" s="159">
        <v>190.136</v>
      </c>
      <c r="I473" s="160"/>
      <c r="L473" s="156"/>
      <c r="M473" s="161"/>
      <c r="T473" s="162"/>
      <c r="AT473" s="157" t="s">
        <v>202</v>
      </c>
      <c r="AU473" s="157" t="s">
        <v>93</v>
      </c>
      <c r="AV473" s="13" t="s">
        <v>93</v>
      </c>
      <c r="AW473" s="13" t="s">
        <v>42</v>
      </c>
      <c r="AX473" s="13" t="s">
        <v>82</v>
      </c>
      <c r="AY473" s="157" t="s">
        <v>192</v>
      </c>
    </row>
    <row r="474" spans="2:65" s="12" customFormat="1" ht="22.5">
      <c r="B474" s="149"/>
      <c r="D474" s="150" t="s">
        <v>202</v>
      </c>
      <c r="E474" s="151" t="s">
        <v>44</v>
      </c>
      <c r="F474" s="152" t="s">
        <v>556</v>
      </c>
      <c r="H474" s="151" t="s">
        <v>44</v>
      </c>
      <c r="I474" s="153"/>
      <c r="L474" s="149"/>
      <c r="M474" s="154"/>
      <c r="T474" s="155"/>
      <c r="AT474" s="151" t="s">
        <v>202</v>
      </c>
      <c r="AU474" s="151" t="s">
        <v>93</v>
      </c>
      <c r="AV474" s="12" t="s">
        <v>90</v>
      </c>
      <c r="AW474" s="12" t="s">
        <v>42</v>
      </c>
      <c r="AX474" s="12" t="s">
        <v>82</v>
      </c>
      <c r="AY474" s="151" t="s">
        <v>192</v>
      </c>
    </row>
    <row r="475" spans="2:65" s="12" customFormat="1" ht="11.25">
      <c r="B475" s="149"/>
      <c r="D475" s="150" t="s">
        <v>202</v>
      </c>
      <c r="E475" s="151" t="s">
        <v>44</v>
      </c>
      <c r="F475" s="152" t="s">
        <v>693</v>
      </c>
      <c r="H475" s="151" t="s">
        <v>44</v>
      </c>
      <c r="I475" s="153"/>
      <c r="L475" s="149"/>
      <c r="M475" s="154"/>
      <c r="T475" s="155"/>
      <c r="AT475" s="151" t="s">
        <v>202</v>
      </c>
      <c r="AU475" s="151" t="s">
        <v>93</v>
      </c>
      <c r="AV475" s="12" t="s">
        <v>90</v>
      </c>
      <c r="AW475" s="12" t="s">
        <v>42</v>
      </c>
      <c r="AX475" s="12" t="s">
        <v>82</v>
      </c>
      <c r="AY475" s="151" t="s">
        <v>192</v>
      </c>
    </row>
    <row r="476" spans="2:65" s="13" customFormat="1" ht="11.25">
      <c r="B476" s="156"/>
      <c r="D476" s="150" t="s">
        <v>202</v>
      </c>
      <c r="E476" s="157" t="s">
        <v>44</v>
      </c>
      <c r="F476" s="158" t="s">
        <v>428</v>
      </c>
      <c r="H476" s="159">
        <v>127.44499999999999</v>
      </c>
      <c r="I476" s="160"/>
      <c r="L476" s="156"/>
      <c r="M476" s="161"/>
      <c r="T476" s="162"/>
      <c r="AT476" s="157" t="s">
        <v>202</v>
      </c>
      <c r="AU476" s="157" t="s">
        <v>93</v>
      </c>
      <c r="AV476" s="13" t="s">
        <v>93</v>
      </c>
      <c r="AW476" s="13" t="s">
        <v>42</v>
      </c>
      <c r="AX476" s="13" t="s">
        <v>82</v>
      </c>
      <c r="AY476" s="157" t="s">
        <v>192</v>
      </c>
    </row>
    <row r="477" spans="2:65" s="14" customFormat="1" ht="11.25">
      <c r="B477" s="163"/>
      <c r="D477" s="150" t="s">
        <v>202</v>
      </c>
      <c r="E477" s="164" t="s">
        <v>44</v>
      </c>
      <c r="F477" s="165" t="s">
        <v>205</v>
      </c>
      <c r="H477" s="166">
        <v>317.58100000000002</v>
      </c>
      <c r="I477" s="167"/>
      <c r="L477" s="163"/>
      <c r="M477" s="168"/>
      <c r="T477" s="169"/>
      <c r="AT477" s="164" t="s">
        <v>202</v>
      </c>
      <c r="AU477" s="164" t="s">
        <v>93</v>
      </c>
      <c r="AV477" s="14" t="s">
        <v>199</v>
      </c>
      <c r="AW477" s="14" t="s">
        <v>42</v>
      </c>
      <c r="AX477" s="14" t="s">
        <v>90</v>
      </c>
      <c r="AY477" s="164" t="s">
        <v>192</v>
      </c>
    </row>
    <row r="478" spans="2:65" s="1" customFormat="1" ht="55.5" customHeight="1">
      <c r="B478" s="33"/>
      <c r="C478" s="132" t="s">
        <v>313</v>
      </c>
      <c r="D478" s="132" t="s">
        <v>194</v>
      </c>
      <c r="E478" s="133" t="s">
        <v>705</v>
      </c>
      <c r="F478" s="134" t="s">
        <v>706</v>
      </c>
      <c r="G478" s="135" t="s">
        <v>225</v>
      </c>
      <c r="H478" s="136">
        <v>5.36</v>
      </c>
      <c r="I478" s="137"/>
      <c r="J478" s="138">
        <f>ROUND(I478*H478,2)</f>
        <v>0</v>
      </c>
      <c r="K478" s="134" t="s">
        <v>198</v>
      </c>
      <c r="L478" s="33"/>
      <c r="M478" s="139" t="s">
        <v>44</v>
      </c>
      <c r="N478" s="140" t="s">
        <v>53</v>
      </c>
      <c r="P478" s="141">
        <f>O478*H478</f>
        <v>0</v>
      </c>
      <c r="Q478" s="141">
        <v>0.1837</v>
      </c>
      <c r="R478" s="141">
        <f>Q478*H478</f>
        <v>0.98463200000000006</v>
      </c>
      <c r="S478" s="141">
        <v>0</v>
      </c>
      <c r="T478" s="142">
        <f>S478*H478</f>
        <v>0</v>
      </c>
      <c r="AR478" s="143" t="s">
        <v>199</v>
      </c>
      <c r="AT478" s="143" t="s">
        <v>194</v>
      </c>
      <c r="AU478" s="143" t="s">
        <v>93</v>
      </c>
      <c r="AY478" s="17" t="s">
        <v>192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7" t="s">
        <v>90</v>
      </c>
      <c r="BK478" s="144">
        <f>ROUND(I478*H478,2)</f>
        <v>0</v>
      </c>
      <c r="BL478" s="17" t="s">
        <v>199</v>
      </c>
      <c r="BM478" s="143" t="s">
        <v>707</v>
      </c>
    </row>
    <row r="479" spans="2:65" s="1" customFormat="1" ht="11.25">
      <c r="B479" s="33"/>
      <c r="D479" s="145" t="s">
        <v>200</v>
      </c>
      <c r="F479" s="146" t="s">
        <v>708</v>
      </c>
      <c r="I479" s="147"/>
      <c r="L479" s="33"/>
      <c r="M479" s="148"/>
      <c r="T479" s="54"/>
      <c r="AT479" s="17" t="s">
        <v>200</v>
      </c>
      <c r="AU479" s="17" t="s">
        <v>93</v>
      </c>
    </row>
    <row r="480" spans="2:65" s="12" customFormat="1" ht="11.25">
      <c r="B480" s="149"/>
      <c r="D480" s="150" t="s">
        <v>202</v>
      </c>
      <c r="E480" s="151" t="s">
        <v>44</v>
      </c>
      <c r="F480" s="152" t="s">
        <v>426</v>
      </c>
      <c r="H480" s="151" t="s">
        <v>44</v>
      </c>
      <c r="I480" s="153"/>
      <c r="L480" s="149"/>
      <c r="M480" s="154"/>
      <c r="T480" s="155"/>
      <c r="AT480" s="151" t="s">
        <v>202</v>
      </c>
      <c r="AU480" s="151" t="s">
        <v>93</v>
      </c>
      <c r="AV480" s="12" t="s">
        <v>90</v>
      </c>
      <c r="AW480" s="12" t="s">
        <v>42</v>
      </c>
      <c r="AX480" s="12" t="s">
        <v>82</v>
      </c>
      <c r="AY480" s="151" t="s">
        <v>192</v>
      </c>
    </row>
    <row r="481" spans="2:65" s="12" customFormat="1" ht="11.25">
      <c r="B481" s="149"/>
      <c r="D481" s="150" t="s">
        <v>202</v>
      </c>
      <c r="E481" s="151" t="s">
        <v>44</v>
      </c>
      <c r="F481" s="152" t="s">
        <v>455</v>
      </c>
      <c r="H481" s="151" t="s">
        <v>44</v>
      </c>
      <c r="I481" s="153"/>
      <c r="L481" s="149"/>
      <c r="M481" s="154"/>
      <c r="T481" s="155"/>
      <c r="AT481" s="151" t="s">
        <v>202</v>
      </c>
      <c r="AU481" s="151" t="s">
        <v>93</v>
      </c>
      <c r="AV481" s="12" t="s">
        <v>90</v>
      </c>
      <c r="AW481" s="12" t="s">
        <v>42</v>
      </c>
      <c r="AX481" s="12" t="s">
        <v>82</v>
      </c>
      <c r="AY481" s="151" t="s">
        <v>192</v>
      </c>
    </row>
    <row r="482" spans="2:65" s="12" customFormat="1" ht="22.5">
      <c r="B482" s="149"/>
      <c r="D482" s="150" t="s">
        <v>202</v>
      </c>
      <c r="E482" s="151" t="s">
        <v>44</v>
      </c>
      <c r="F482" s="152" t="s">
        <v>709</v>
      </c>
      <c r="H482" s="151" t="s">
        <v>44</v>
      </c>
      <c r="I482" s="153"/>
      <c r="L482" s="149"/>
      <c r="M482" s="154"/>
      <c r="T482" s="155"/>
      <c r="AT482" s="151" t="s">
        <v>202</v>
      </c>
      <c r="AU482" s="151" t="s">
        <v>93</v>
      </c>
      <c r="AV482" s="12" t="s">
        <v>90</v>
      </c>
      <c r="AW482" s="12" t="s">
        <v>42</v>
      </c>
      <c r="AX482" s="12" t="s">
        <v>82</v>
      </c>
      <c r="AY482" s="151" t="s">
        <v>192</v>
      </c>
    </row>
    <row r="483" spans="2:65" s="12" customFormat="1" ht="11.25">
      <c r="B483" s="149"/>
      <c r="D483" s="150" t="s">
        <v>202</v>
      </c>
      <c r="E483" s="151" t="s">
        <v>44</v>
      </c>
      <c r="F483" s="152" t="s">
        <v>710</v>
      </c>
      <c r="H483" s="151" t="s">
        <v>44</v>
      </c>
      <c r="I483" s="153"/>
      <c r="L483" s="149"/>
      <c r="M483" s="154"/>
      <c r="T483" s="155"/>
      <c r="AT483" s="151" t="s">
        <v>202</v>
      </c>
      <c r="AU483" s="151" t="s">
        <v>93</v>
      </c>
      <c r="AV483" s="12" t="s">
        <v>90</v>
      </c>
      <c r="AW483" s="12" t="s">
        <v>42</v>
      </c>
      <c r="AX483" s="12" t="s">
        <v>82</v>
      </c>
      <c r="AY483" s="151" t="s">
        <v>192</v>
      </c>
    </row>
    <row r="484" spans="2:65" s="13" customFormat="1" ht="11.25">
      <c r="B484" s="156"/>
      <c r="D484" s="150" t="s">
        <v>202</v>
      </c>
      <c r="E484" s="157" t="s">
        <v>44</v>
      </c>
      <c r="F484" s="158" t="s">
        <v>450</v>
      </c>
      <c r="H484" s="159">
        <v>5.36</v>
      </c>
      <c r="I484" s="160"/>
      <c r="L484" s="156"/>
      <c r="M484" s="161"/>
      <c r="T484" s="162"/>
      <c r="AT484" s="157" t="s">
        <v>202</v>
      </c>
      <c r="AU484" s="157" t="s">
        <v>93</v>
      </c>
      <c r="AV484" s="13" t="s">
        <v>93</v>
      </c>
      <c r="AW484" s="13" t="s">
        <v>42</v>
      </c>
      <c r="AX484" s="13" t="s">
        <v>90</v>
      </c>
      <c r="AY484" s="157" t="s">
        <v>192</v>
      </c>
    </row>
    <row r="485" spans="2:65" s="1" customFormat="1" ht="16.5" customHeight="1">
      <c r="B485" s="33"/>
      <c r="C485" s="170" t="s">
        <v>336</v>
      </c>
      <c r="D485" s="170" t="s">
        <v>245</v>
      </c>
      <c r="E485" s="171" t="s">
        <v>711</v>
      </c>
      <c r="F485" s="172" t="s">
        <v>712</v>
      </c>
      <c r="G485" s="173" t="s">
        <v>225</v>
      </c>
      <c r="H485" s="174">
        <v>0.27100000000000002</v>
      </c>
      <c r="I485" s="175"/>
      <c r="J485" s="176">
        <f>ROUND(I485*H485,2)</f>
        <v>0</v>
      </c>
      <c r="K485" s="172" t="s">
        <v>198</v>
      </c>
      <c r="L485" s="177"/>
      <c r="M485" s="178" t="s">
        <v>44</v>
      </c>
      <c r="N485" s="179" t="s">
        <v>53</v>
      </c>
      <c r="P485" s="141">
        <f>O485*H485</f>
        <v>0</v>
      </c>
      <c r="Q485" s="141">
        <v>0.222</v>
      </c>
      <c r="R485" s="141">
        <f>Q485*H485</f>
        <v>6.0162000000000007E-2</v>
      </c>
      <c r="S485" s="141">
        <v>0</v>
      </c>
      <c r="T485" s="142">
        <f>S485*H485</f>
        <v>0</v>
      </c>
      <c r="AR485" s="143" t="s">
        <v>219</v>
      </c>
      <c r="AT485" s="143" t="s">
        <v>245</v>
      </c>
      <c r="AU485" s="143" t="s">
        <v>93</v>
      </c>
      <c r="AY485" s="17" t="s">
        <v>192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90</v>
      </c>
      <c r="BK485" s="144">
        <f>ROUND(I485*H485,2)</f>
        <v>0</v>
      </c>
      <c r="BL485" s="17" t="s">
        <v>199</v>
      </c>
      <c r="BM485" s="143" t="s">
        <v>713</v>
      </c>
    </row>
    <row r="486" spans="2:65" s="12" customFormat="1" ht="11.25">
      <c r="B486" s="149"/>
      <c r="D486" s="150" t="s">
        <v>202</v>
      </c>
      <c r="E486" s="151" t="s">
        <v>44</v>
      </c>
      <c r="F486" s="152" t="s">
        <v>426</v>
      </c>
      <c r="H486" s="151" t="s">
        <v>44</v>
      </c>
      <c r="I486" s="153"/>
      <c r="L486" s="149"/>
      <c r="M486" s="154"/>
      <c r="T486" s="155"/>
      <c r="AT486" s="151" t="s">
        <v>202</v>
      </c>
      <c r="AU486" s="151" t="s">
        <v>93</v>
      </c>
      <c r="AV486" s="12" t="s">
        <v>90</v>
      </c>
      <c r="AW486" s="12" t="s">
        <v>42</v>
      </c>
      <c r="AX486" s="12" t="s">
        <v>82</v>
      </c>
      <c r="AY486" s="151" t="s">
        <v>192</v>
      </c>
    </row>
    <row r="487" spans="2:65" s="12" customFormat="1" ht="11.25">
      <c r="B487" s="149"/>
      <c r="D487" s="150" t="s">
        <v>202</v>
      </c>
      <c r="E487" s="151" t="s">
        <v>44</v>
      </c>
      <c r="F487" s="152" t="s">
        <v>455</v>
      </c>
      <c r="H487" s="151" t="s">
        <v>44</v>
      </c>
      <c r="I487" s="153"/>
      <c r="L487" s="149"/>
      <c r="M487" s="154"/>
      <c r="T487" s="155"/>
      <c r="AT487" s="151" t="s">
        <v>202</v>
      </c>
      <c r="AU487" s="151" t="s">
        <v>93</v>
      </c>
      <c r="AV487" s="12" t="s">
        <v>90</v>
      </c>
      <c r="AW487" s="12" t="s">
        <v>42</v>
      </c>
      <c r="AX487" s="12" t="s">
        <v>82</v>
      </c>
      <c r="AY487" s="151" t="s">
        <v>192</v>
      </c>
    </row>
    <row r="488" spans="2:65" s="12" customFormat="1" ht="22.5">
      <c r="B488" s="149"/>
      <c r="D488" s="150" t="s">
        <v>202</v>
      </c>
      <c r="E488" s="151" t="s">
        <v>44</v>
      </c>
      <c r="F488" s="152" t="s">
        <v>714</v>
      </c>
      <c r="H488" s="151" t="s">
        <v>44</v>
      </c>
      <c r="I488" s="153"/>
      <c r="L488" s="149"/>
      <c r="M488" s="154"/>
      <c r="T488" s="155"/>
      <c r="AT488" s="151" t="s">
        <v>202</v>
      </c>
      <c r="AU488" s="151" t="s">
        <v>93</v>
      </c>
      <c r="AV488" s="12" t="s">
        <v>90</v>
      </c>
      <c r="AW488" s="12" t="s">
        <v>42</v>
      </c>
      <c r="AX488" s="12" t="s">
        <v>82</v>
      </c>
      <c r="AY488" s="151" t="s">
        <v>192</v>
      </c>
    </row>
    <row r="489" spans="2:65" s="12" customFormat="1" ht="11.25">
      <c r="B489" s="149"/>
      <c r="D489" s="150" t="s">
        <v>202</v>
      </c>
      <c r="E489" s="151" t="s">
        <v>44</v>
      </c>
      <c r="F489" s="152" t="s">
        <v>710</v>
      </c>
      <c r="H489" s="151" t="s">
        <v>44</v>
      </c>
      <c r="I489" s="153"/>
      <c r="L489" s="149"/>
      <c r="M489" s="154"/>
      <c r="T489" s="155"/>
      <c r="AT489" s="151" t="s">
        <v>202</v>
      </c>
      <c r="AU489" s="151" t="s">
        <v>93</v>
      </c>
      <c r="AV489" s="12" t="s">
        <v>90</v>
      </c>
      <c r="AW489" s="12" t="s">
        <v>42</v>
      </c>
      <c r="AX489" s="12" t="s">
        <v>82</v>
      </c>
      <c r="AY489" s="151" t="s">
        <v>192</v>
      </c>
    </row>
    <row r="490" spans="2:65" s="13" customFormat="1" ht="11.25">
      <c r="B490" s="156"/>
      <c r="D490" s="150" t="s">
        <v>202</v>
      </c>
      <c r="E490" s="157" t="s">
        <v>44</v>
      </c>
      <c r="F490" s="158" t="s">
        <v>715</v>
      </c>
      <c r="H490" s="159">
        <v>0.27100000000000002</v>
      </c>
      <c r="I490" s="160"/>
      <c r="L490" s="156"/>
      <c r="M490" s="161"/>
      <c r="T490" s="162"/>
      <c r="AT490" s="157" t="s">
        <v>202</v>
      </c>
      <c r="AU490" s="157" t="s">
        <v>93</v>
      </c>
      <c r="AV490" s="13" t="s">
        <v>93</v>
      </c>
      <c r="AW490" s="13" t="s">
        <v>42</v>
      </c>
      <c r="AX490" s="13" t="s">
        <v>90</v>
      </c>
      <c r="AY490" s="157" t="s">
        <v>192</v>
      </c>
    </row>
    <row r="491" spans="2:65" s="1" customFormat="1" ht="33" customHeight="1">
      <c r="B491" s="33"/>
      <c r="C491" s="132" t="s">
        <v>318</v>
      </c>
      <c r="D491" s="132" t="s">
        <v>194</v>
      </c>
      <c r="E491" s="133" t="s">
        <v>233</v>
      </c>
      <c r="F491" s="134" t="s">
        <v>234</v>
      </c>
      <c r="G491" s="135" t="s">
        <v>225</v>
      </c>
      <c r="H491" s="136">
        <v>5.36</v>
      </c>
      <c r="I491" s="137"/>
      <c r="J491" s="138">
        <f>ROUND(I491*H491,2)</f>
        <v>0</v>
      </c>
      <c r="K491" s="134" t="s">
        <v>198</v>
      </c>
      <c r="L491" s="33"/>
      <c r="M491" s="139" t="s">
        <v>44</v>
      </c>
      <c r="N491" s="140" t="s">
        <v>53</v>
      </c>
      <c r="P491" s="141">
        <f>O491*H491</f>
        <v>0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199</v>
      </c>
      <c r="AT491" s="143" t="s">
        <v>194</v>
      </c>
      <c r="AU491" s="143" t="s">
        <v>93</v>
      </c>
      <c r="AY491" s="17" t="s">
        <v>192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90</v>
      </c>
      <c r="BK491" s="144">
        <f>ROUND(I491*H491,2)</f>
        <v>0</v>
      </c>
      <c r="BL491" s="17" t="s">
        <v>199</v>
      </c>
      <c r="BM491" s="143" t="s">
        <v>716</v>
      </c>
    </row>
    <row r="492" spans="2:65" s="1" customFormat="1" ht="11.25">
      <c r="B492" s="33"/>
      <c r="D492" s="145" t="s">
        <v>200</v>
      </c>
      <c r="F492" s="146" t="s">
        <v>235</v>
      </c>
      <c r="I492" s="147"/>
      <c r="L492" s="33"/>
      <c r="M492" s="148"/>
      <c r="T492" s="54"/>
      <c r="AT492" s="17" t="s">
        <v>200</v>
      </c>
      <c r="AU492" s="17" t="s">
        <v>93</v>
      </c>
    </row>
    <row r="493" spans="2:65" s="12" customFormat="1" ht="11.25">
      <c r="B493" s="149"/>
      <c r="D493" s="150" t="s">
        <v>202</v>
      </c>
      <c r="E493" s="151" t="s">
        <v>44</v>
      </c>
      <c r="F493" s="152" t="s">
        <v>426</v>
      </c>
      <c r="H493" s="151" t="s">
        <v>44</v>
      </c>
      <c r="I493" s="153"/>
      <c r="L493" s="149"/>
      <c r="M493" s="154"/>
      <c r="T493" s="155"/>
      <c r="AT493" s="151" t="s">
        <v>202</v>
      </c>
      <c r="AU493" s="151" t="s">
        <v>93</v>
      </c>
      <c r="AV493" s="12" t="s">
        <v>90</v>
      </c>
      <c r="AW493" s="12" t="s">
        <v>42</v>
      </c>
      <c r="AX493" s="12" t="s">
        <v>82</v>
      </c>
      <c r="AY493" s="151" t="s">
        <v>192</v>
      </c>
    </row>
    <row r="494" spans="2:65" s="12" customFormat="1" ht="11.25">
      <c r="B494" s="149"/>
      <c r="D494" s="150" t="s">
        <v>202</v>
      </c>
      <c r="E494" s="151" t="s">
        <v>44</v>
      </c>
      <c r="F494" s="152" t="s">
        <v>455</v>
      </c>
      <c r="H494" s="151" t="s">
        <v>44</v>
      </c>
      <c r="I494" s="153"/>
      <c r="L494" s="149"/>
      <c r="M494" s="154"/>
      <c r="T494" s="155"/>
      <c r="AT494" s="151" t="s">
        <v>202</v>
      </c>
      <c r="AU494" s="151" t="s">
        <v>93</v>
      </c>
      <c r="AV494" s="12" t="s">
        <v>90</v>
      </c>
      <c r="AW494" s="12" t="s">
        <v>42</v>
      </c>
      <c r="AX494" s="12" t="s">
        <v>82</v>
      </c>
      <c r="AY494" s="151" t="s">
        <v>192</v>
      </c>
    </row>
    <row r="495" spans="2:65" s="12" customFormat="1" ht="22.5">
      <c r="B495" s="149"/>
      <c r="D495" s="150" t="s">
        <v>202</v>
      </c>
      <c r="E495" s="151" t="s">
        <v>44</v>
      </c>
      <c r="F495" s="152" t="s">
        <v>717</v>
      </c>
      <c r="H495" s="151" t="s">
        <v>44</v>
      </c>
      <c r="I495" s="153"/>
      <c r="L495" s="149"/>
      <c r="M495" s="154"/>
      <c r="T495" s="155"/>
      <c r="AT495" s="151" t="s">
        <v>202</v>
      </c>
      <c r="AU495" s="151" t="s">
        <v>93</v>
      </c>
      <c r="AV495" s="12" t="s">
        <v>90</v>
      </c>
      <c r="AW495" s="12" t="s">
        <v>42</v>
      </c>
      <c r="AX495" s="12" t="s">
        <v>82</v>
      </c>
      <c r="AY495" s="151" t="s">
        <v>192</v>
      </c>
    </row>
    <row r="496" spans="2:65" s="12" customFormat="1" ht="11.25">
      <c r="B496" s="149"/>
      <c r="D496" s="150" t="s">
        <v>202</v>
      </c>
      <c r="E496" s="151" t="s">
        <v>44</v>
      </c>
      <c r="F496" s="152" t="s">
        <v>710</v>
      </c>
      <c r="H496" s="151" t="s">
        <v>44</v>
      </c>
      <c r="I496" s="153"/>
      <c r="L496" s="149"/>
      <c r="M496" s="154"/>
      <c r="T496" s="155"/>
      <c r="AT496" s="151" t="s">
        <v>202</v>
      </c>
      <c r="AU496" s="151" t="s">
        <v>93</v>
      </c>
      <c r="AV496" s="12" t="s">
        <v>90</v>
      </c>
      <c r="AW496" s="12" t="s">
        <v>42</v>
      </c>
      <c r="AX496" s="12" t="s">
        <v>82</v>
      </c>
      <c r="AY496" s="151" t="s">
        <v>192</v>
      </c>
    </row>
    <row r="497" spans="2:65" s="13" customFormat="1" ht="11.25">
      <c r="B497" s="156"/>
      <c r="D497" s="150" t="s">
        <v>202</v>
      </c>
      <c r="E497" s="157" t="s">
        <v>44</v>
      </c>
      <c r="F497" s="158" t="s">
        <v>450</v>
      </c>
      <c r="H497" s="159">
        <v>5.36</v>
      </c>
      <c r="I497" s="160"/>
      <c r="L497" s="156"/>
      <c r="M497" s="161"/>
      <c r="T497" s="162"/>
      <c r="AT497" s="157" t="s">
        <v>202</v>
      </c>
      <c r="AU497" s="157" t="s">
        <v>93</v>
      </c>
      <c r="AV497" s="13" t="s">
        <v>93</v>
      </c>
      <c r="AW497" s="13" t="s">
        <v>42</v>
      </c>
      <c r="AX497" s="13" t="s">
        <v>90</v>
      </c>
      <c r="AY497" s="157" t="s">
        <v>192</v>
      </c>
    </row>
    <row r="498" spans="2:65" s="1" customFormat="1" ht="78" customHeight="1">
      <c r="B498" s="33"/>
      <c r="C498" s="132" t="s">
        <v>718</v>
      </c>
      <c r="D498" s="132" t="s">
        <v>194</v>
      </c>
      <c r="E498" s="133" t="s">
        <v>719</v>
      </c>
      <c r="F498" s="134" t="s">
        <v>720</v>
      </c>
      <c r="G498" s="135" t="s">
        <v>225</v>
      </c>
      <c r="H498" s="136">
        <v>22.175999999999998</v>
      </c>
      <c r="I498" s="137"/>
      <c r="J498" s="138">
        <f>ROUND(I498*H498,2)</f>
        <v>0</v>
      </c>
      <c r="K498" s="134" t="s">
        <v>198</v>
      </c>
      <c r="L498" s="33"/>
      <c r="M498" s="139" t="s">
        <v>44</v>
      </c>
      <c r="N498" s="140" t="s">
        <v>53</v>
      </c>
      <c r="P498" s="141">
        <f>O498*H498</f>
        <v>0</v>
      </c>
      <c r="Q498" s="141">
        <v>8.9219999999999994E-2</v>
      </c>
      <c r="R498" s="141">
        <f>Q498*H498</f>
        <v>1.9785427199999996</v>
      </c>
      <c r="S498" s="141">
        <v>0</v>
      </c>
      <c r="T498" s="142">
        <f>S498*H498</f>
        <v>0</v>
      </c>
      <c r="AR498" s="143" t="s">
        <v>199</v>
      </c>
      <c r="AT498" s="143" t="s">
        <v>194</v>
      </c>
      <c r="AU498" s="143" t="s">
        <v>93</v>
      </c>
      <c r="AY498" s="17" t="s">
        <v>192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90</v>
      </c>
      <c r="BK498" s="144">
        <f>ROUND(I498*H498,2)</f>
        <v>0</v>
      </c>
      <c r="BL498" s="17" t="s">
        <v>199</v>
      </c>
      <c r="BM498" s="143" t="s">
        <v>721</v>
      </c>
    </row>
    <row r="499" spans="2:65" s="1" customFormat="1" ht="11.25">
      <c r="B499" s="33"/>
      <c r="D499" s="145" t="s">
        <v>200</v>
      </c>
      <c r="F499" s="146" t="s">
        <v>722</v>
      </c>
      <c r="I499" s="147"/>
      <c r="L499" s="33"/>
      <c r="M499" s="148"/>
      <c r="T499" s="54"/>
      <c r="AT499" s="17" t="s">
        <v>200</v>
      </c>
      <c r="AU499" s="17" t="s">
        <v>93</v>
      </c>
    </row>
    <row r="500" spans="2:65" s="12" customFormat="1" ht="11.25">
      <c r="B500" s="149"/>
      <c r="D500" s="150" t="s">
        <v>202</v>
      </c>
      <c r="E500" s="151" t="s">
        <v>44</v>
      </c>
      <c r="F500" s="152" t="s">
        <v>426</v>
      </c>
      <c r="H500" s="151" t="s">
        <v>44</v>
      </c>
      <c r="I500" s="153"/>
      <c r="L500" s="149"/>
      <c r="M500" s="154"/>
      <c r="T500" s="155"/>
      <c r="AT500" s="151" t="s">
        <v>202</v>
      </c>
      <c r="AU500" s="151" t="s">
        <v>93</v>
      </c>
      <c r="AV500" s="12" t="s">
        <v>90</v>
      </c>
      <c r="AW500" s="12" t="s">
        <v>42</v>
      </c>
      <c r="AX500" s="12" t="s">
        <v>82</v>
      </c>
      <c r="AY500" s="151" t="s">
        <v>192</v>
      </c>
    </row>
    <row r="501" spans="2:65" s="12" customFormat="1" ht="11.25">
      <c r="B501" s="149"/>
      <c r="D501" s="150" t="s">
        <v>202</v>
      </c>
      <c r="E501" s="151" t="s">
        <v>44</v>
      </c>
      <c r="F501" s="152" t="s">
        <v>455</v>
      </c>
      <c r="H501" s="151" t="s">
        <v>44</v>
      </c>
      <c r="I501" s="153"/>
      <c r="L501" s="149"/>
      <c r="M501" s="154"/>
      <c r="T501" s="155"/>
      <c r="AT501" s="151" t="s">
        <v>202</v>
      </c>
      <c r="AU501" s="151" t="s">
        <v>93</v>
      </c>
      <c r="AV501" s="12" t="s">
        <v>90</v>
      </c>
      <c r="AW501" s="12" t="s">
        <v>42</v>
      </c>
      <c r="AX501" s="12" t="s">
        <v>82</v>
      </c>
      <c r="AY501" s="151" t="s">
        <v>192</v>
      </c>
    </row>
    <row r="502" spans="2:65" s="12" customFormat="1" ht="22.5">
      <c r="B502" s="149"/>
      <c r="D502" s="150" t="s">
        <v>202</v>
      </c>
      <c r="E502" s="151" t="s">
        <v>44</v>
      </c>
      <c r="F502" s="152" t="s">
        <v>559</v>
      </c>
      <c r="H502" s="151" t="s">
        <v>44</v>
      </c>
      <c r="I502" s="153"/>
      <c r="L502" s="149"/>
      <c r="M502" s="154"/>
      <c r="T502" s="155"/>
      <c r="AT502" s="151" t="s">
        <v>202</v>
      </c>
      <c r="AU502" s="151" t="s">
        <v>93</v>
      </c>
      <c r="AV502" s="12" t="s">
        <v>90</v>
      </c>
      <c r="AW502" s="12" t="s">
        <v>42</v>
      </c>
      <c r="AX502" s="12" t="s">
        <v>82</v>
      </c>
      <c r="AY502" s="151" t="s">
        <v>192</v>
      </c>
    </row>
    <row r="503" spans="2:65" s="12" customFormat="1" ht="11.25">
      <c r="B503" s="149"/>
      <c r="D503" s="150" t="s">
        <v>202</v>
      </c>
      <c r="E503" s="151" t="s">
        <v>44</v>
      </c>
      <c r="F503" s="152" t="s">
        <v>723</v>
      </c>
      <c r="H503" s="151" t="s">
        <v>44</v>
      </c>
      <c r="I503" s="153"/>
      <c r="L503" s="149"/>
      <c r="M503" s="154"/>
      <c r="T503" s="155"/>
      <c r="AT503" s="151" t="s">
        <v>202</v>
      </c>
      <c r="AU503" s="151" t="s">
        <v>93</v>
      </c>
      <c r="AV503" s="12" t="s">
        <v>90</v>
      </c>
      <c r="AW503" s="12" t="s">
        <v>42</v>
      </c>
      <c r="AX503" s="12" t="s">
        <v>82</v>
      </c>
      <c r="AY503" s="151" t="s">
        <v>192</v>
      </c>
    </row>
    <row r="504" spans="2:65" s="13" customFormat="1" ht="11.25">
      <c r="B504" s="156"/>
      <c r="D504" s="150" t="s">
        <v>202</v>
      </c>
      <c r="E504" s="157" t="s">
        <v>44</v>
      </c>
      <c r="F504" s="158" t="s">
        <v>442</v>
      </c>
      <c r="H504" s="159">
        <v>13.928000000000001</v>
      </c>
      <c r="I504" s="160"/>
      <c r="L504" s="156"/>
      <c r="M504" s="161"/>
      <c r="T504" s="162"/>
      <c r="AT504" s="157" t="s">
        <v>202</v>
      </c>
      <c r="AU504" s="157" t="s">
        <v>93</v>
      </c>
      <c r="AV504" s="13" t="s">
        <v>93</v>
      </c>
      <c r="AW504" s="13" t="s">
        <v>42</v>
      </c>
      <c r="AX504" s="13" t="s">
        <v>82</v>
      </c>
      <c r="AY504" s="157" t="s">
        <v>192</v>
      </c>
    </row>
    <row r="505" spans="2:65" s="12" customFormat="1" ht="22.5">
      <c r="B505" s="149"/>
      <c r="D505" s="150" t="s">
        <v>202</v>
      </c>
      <c r="E505" s="151" t="s">
        <v>44</v>
      </c>
      <c r="F505" s="152" t="s">
        <v>560</v>
      </c>
      <c r="H505" s="151" t="s">
        <v>44</v>
      </c>
      <c r="I505" s="153"/>
      <c r="L505" s="149"/>
      <c r="M505" s="154"/>
      <c r="T505" s="155"/>
      <c r="AT505" s="151" t="s">
        <v>202</v>
      </c>
      <c r="AU505" s="151" t="s">
        <v>93</v>
      </c>
      <c r="AV505" s="12" t="s">
        <v>90</v>
      </c>
      <c r="AW505" s="12" t="s">
        <v>42</v>
      </c>
      <c r="AX505" s="12" t="s">
        <v>82</v>
      </c>
      <c r="AY505" s="151" t="s">
        <v>192</v>
      </c>
    </row>
    <row r="506" spans="2:65" s="12" customFormat="1" ht="11.25">
      <c r="B506" s="149"/>
      <c r="D506" s="150" t="s">
        <v>202</v>
      </c>
      <c r="E506" s="151" t="s">
        <v>44</v>
      </c>
      <c r="F506" s="152" t="s">
        <v>724</v>
      </c>
      <c r="H506" s="151" t="s">
        <v>44</v>
      </c>
      <c r="I506" s="153"/>
      <c r="L506" s="149"/>
      <c r="M506" s="154"/>
      <c r="T506" s="155"/>
      <c r="AT506" s="151" t="s">
        <v>202</v>
      </c>
      <c r="AU506" s="151" t="s">
        <v>93</v>
      </c>
      <c r="AV506" s="12" t="s">
        <v>90</v>
      </c>
      <c r="AW506" s="12" t="s">
        <v>42</v>
      </c>
      <c r="AX506" s="12" t="s">
        <v>82</v>
      </c>
      <c r="AY506" s="151" t="s">
        <v>192</v>
      </c>
    </row>
    <row r="507" spans="2:65" s="13" customFormat="1" ht="11.25">
      <c r="B507" s="156"/>
      <c r="D507" s="150" t="s">
        <v>202</v>
      </c>
      <c r="E507" s="157" t="s">
        <v>44</v>
      </c>
      <c r="F507" s="158" t="s">
        <v>444</v>
      </c>
      <c r="H507" s="159">
        <v>8.2479999999999993</v>
      </c>
      <c r="I507" s="160"/>
      <c r="L507" s="156"/>
      <c r="M507" s="161"/>
      <c r="T507" s="162"/>
      <c r="AT507" s="157" t="s">
        <v>202</v>
      </c>
      <c r="AU507" s="157" t="s">
        <v>93</v>
      </c>
      <c r="AV507" s="13" t="s">
        <v>93</v>
      </c>
      <c r="AW507" s="13" t="s">
        <v>42</v>
      </c>
      <c r="AX507" s="13" t="s">
        <v>82</v>
      </c>
      <c r="AY507" s="157" t="s">
        <v>192</v>
      </c>
    </row>
    <row r="508" spans="2:65" s="14" customFormat="1" ht="11.25">
      <c r="B508" s="163"/>
      <c r="D508" s="150" t="s">
        <v>202</v>
      </c>
      <c r="E508" s="164" t="s">
        <v>44</v>
      </c>
      <c r="F508" s="165" t="s">
        <v>205</v>
      </c>
      <c r="H508" s="166">
        <v>22.176000000000002</v>
      </c>
      <c r="I508" s="167"/>
      <c r="L508" s="163"/>
      <c r="M508" s="168"/>
      <c r="T508" s="169"/>
      <c r="AT508" s="164" t="s">
        <v>202</v>
      </c>
      <c r="AU508" s="164" t="s">
        <v>93</v>
      </c>
      <c r="AV508" s="14" t="s">
        <v>199</v>
      </c>
      <c r="AW508" s="14" t="s">
        <v>42</v>
      </c>
      <c r="AX508" s="14" t="s">
        <v>90</v>
      </c>
      <c r="AY508" s="164" t="s">
        <v>192</v>
      </c>
    </row>
    <row r="509" spans="2:65" s="1" customFormat="1" ht="24.2" customHeight="1">
      <c r="B509" s="33"/>
      <c r="C509" s="170" t="s">
        <v>327</v>
      </c>
      <c r="D509" s="170" t="s">
        <v>245</v>
      </c>
      <c r="E509" s="171" t="s">
        <v>725</v>
      </c>
      <c r="F509" s="172" t="s">
        <v>726</v>
      </c>
      <c r="G509" s="173" t="s">
        <v>225</v>
      </c>
      <c r="H509" s="174">
        <v>1.407</v>
      </c>
      <c r="I509" s="175"/>
      <c r="J509" s="176">
        <f>ROUND(I509*H509,2)</f>
        <v>0</v>
      </c>
      <c r="K509" s="172" t="s">
        <v>198</v>
      </c>
      <c r="L509" s="177"/>
      <c r="M509" s="178" t="s">
        <v>44</v>
      </c>
      <c r="N509" s="179" t="s">
        <v>53</v>
      </c>
      <c r="P509" s="141">
        <f>O509*H509</f>
        <v>0</v>
      </c>
      <c r="Q509" s="141">
        <v>0.13100000000000001</v>
      </c>
      <c r="R509" s="141">
        <f>Q509*H509</f>
        <v>0.18431700000000001</v>
      </c>
      <c r="S509" s="141">
        <v>0</v>
      </c>
      <c r="T509" s="142">
        <f>S509*H509</f>
        <v>0</v>
      </c>
      <c r="AR509" s="143" t="s">
        <v>219</v>
      </c>
      <c r="AT509" s="143" t="s">
        <v>245</v>
      </c>
      <c r="AU509" s="143" t="s">
        <v>93</v>
      </c>
      <c r="AY509" s="17" t="s">
        <v>192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7" t="s">
        <v>90</v>
      </c>
      <c r="BK509" s="144">
        <f>ROUND(I509*H509,2)</f>
        <v>0</v>
      </c>
      <c r="BL509" s="17" t="s">
        <v>199</v>
      </c>
      <c r="BM509" s="143" t="s">
        <v>727</v>
      </c>
    </row>
    <row r="510" spans="2:65" s="12" customFormat="1" ht="11.25">
      <c r="B510" s="149"/>
      <c r="D510" s="150" t="s">
        <v>202</v>
      </c>
      <c r="E510" s="151" t="s">
        <v>44</v>
      </c>
      <c r="F510" s="152" t="s">
        <v>426</v>
      </c>
      <c r="H510" s="151" t="s">
        <v>44</v>
      </c>
      <c r="I510" s="153"/>
      <c r="L510" s="149"/>
      <c r="M510" s="154"/>
      <c r="T510" s="155"/>
      <c r="AT510" s="151" t="s">
        <v>202</v>
      </c>
      <c r="AU510" s="151" t="s">
        <v>93</v>
      </c>
      <c r="AV510" s="12" t="s">
        <v>90</v>
      </c>
      <c r="AW510" s="12" t="s">
        <v>42</v>
      </c>
      <c r="AX510" s="12" t="s">
        <v>82</v>
      </c>
      <c r="AY510" s="151" t="s">
        <v>192</v>
      </c>
    </row>
    <row r="511" spans="2:65" s="12" customFormat="1" ht="11.25">
      <c r="B511" s="149"/>
      <c r="D511" s="150" t="s">
        <v>202</v>
      </c>
      <c r="E511" s="151" t="s">
        <v>44</v>
      </c>
      <c r="F511" s="152" t="s">
        <v>455</v>
      </c>
      <c r="H511" s="151" t="s">
        <v>44</v>
      </c>
      <c r="I511" s="153"/>
      <c r="L511" s="149"/>
      <c r="M511" s="154"/>
      <c r="T511" s="155"/>
      <c r="AT511" s="151" t="s">
        <v>202</v>
      </c>
      <c r="AU511" s="151" t="s">
        <v>93</v>
      </c>
      <c r="AV511" s="12" t="s">
        <v>90</v>
      </c>
      <c r="AW511" s="12" t="s">
        <v>42</v>
      </c>
      <c r="AX511" s="12" t="s">
        <v>82</v>
      </c>
      <c r="AY511" s="151" t="s">
        <v>192</v>
      </c>
    </row>
    <row r="512" spans="2:65" s="12" customFormat="1" ht="22.5">
      <c r="B512" s="149"/>
      <c r="D512" s="150" t="s">
        <v>202</v>
      </c>
      <c r="E512" s="151" t="s">
        <v>44</v>
      </c>
      <c r="F512" s="152" t="s">
        <v>728</v>
      </c>
      <c r="H512" s="151" t="s">
        <v>44</v>
      </c>
      <c r="I512" s="153"/>
      <c r="L512" s="149"/>
      <c r="M512" s="154"/>
      <c r="T512" s="155"/>
      <c r="AT512" s="151" t="s">
        <v>202</v>
      </c>
      <c r="AU512" s="151" t="s">
        <v>93</v>
      </c>
      <c r="AV512" s="12" t="s">
        <v>90</v>
      </c>
      <c r="AW512" s="12" t="s">
        <v>42</v>
      </c>
      <c r="AX512" s="12" t="s">
        <v>82</v>
      </c>
      <c r="AY512" s="151" t="s">
        <v>192</v>
      </c>
    </row>
    <row r="513" spans="2:65" s="12" customFormat="1" ht="11.25">
      <c r="B513" s="149"/>
      <c r="D513" s="150" t="s">
        <v>202</v>
      </c>
      <c r="E513" s="151" t="s">
        <v>44</v>
      </c>
      <c r="F513" s="152" t="s">
        <v>723</v>
      </c>
      <c r="H513" s="151" t="s">
        <v>44</v>
      </c>
      <c r="I513" s="153"/>
      <c r="L513" s="149"/>
      <c r="M513" s="154"/>
      <c r="T513" s="155"/>
      <c r="AT513" s="151" t="s">
        <v>202</v>
      </c>
      <c r="AU513" s="151" t="s">
        <v>93</v>
      </c>
      <c r="AV513" s="12" t="s">
        <v>90</v>
      </c>
      <c r="AW513" s="12" t="s">
        <v>42</v>
      </c>
      <c r="AX513" s="12" t="s">
        <v>82</v>
      </c>
      <c r="AY513" s="151" t="s">
        <v>192</v>
      </c>
    </row>
    <row r="514" spans="2:65" s="13" customFormat="1" ht="11.25">
      <c r="B514" s="156"/>
      <c r="D514" s="150" t="s">
        <v>202</v>
      </c>
      <c r="E514" s="157" t="s">
        <v>44</v>
      </c>
      <c r="F514" s="158" t="s">
        <v>729</v>
      </c>
      <c r="H514" s="159">
        <v>1.407</v>
      </c>
      <c r="I514" s="160"/>
      <c r="L514" s="156"/>
      <c r="M514" s="161"/>
      <c r="T514" s="162"/>
      <c r="AT514" s="157" t="s">
        <v>202</v>
      </c>
      <c r="AU514" s="157" t="s">
        <v>93</v>
      </c>
      <c r="AV514" s="13" t="s">
        <v>93</v>
      </c>
      <c r="AW514" s="13" t="s">
        <v>42</v>
      </c>
      <c r="AX514" s="13" t="s">
        <v>90</v>
      </c>
      <c r="AY514" s="157" t="s">
        <v>192</v>
      </c>
    </row>
    <row r="515" spans="2:65" s="1" customFormat="1" ht="24.2" customHeight="1">
      <c r="B515" s="33"/>
      <c r="C515" s="170" t="s">
        <v>730</v>
      </c>
      <c r="D515" s="170" t="s">
        <v>245</v>
      </c>
      <c r="E515" s="171" t="s">
        <v>731</v>
      </c>
      <c r="F515" s="172" t="s">
        <v>732</v>
      </c>
      <c r="G515" s="173" t="s">
        <v>225</v>
      </c>
      <c r="H515" s="174">
        <v>2.4990000000000001</v>
      </c>
      <c r="I515" s="175"/>
      <c r="J515" s="176">
        <f>ROUND(I515*H515,2)</f>
        <v>0</v>
      </c>
      <c r="K515" s="172" t="s">
        <v>259</v>
      </c>
      <c r="L515" s="177"/>
      <c r="M515" s="178" t="s">
        <v>44</v>
      </c>
      <c r="N515" s="179" t="s">
        <v>53</v>
      </c>
      <c r="P515" s="141">
        <f>O515*H515</f>
        <v>0</v>
      </c>
      <c r="Q515" s="141">
        <v>0.18</v>
      </c>
      <c r="R515" s="141">
        <f>Q515*H515</f>
        <v>0.44982</v>
      </c>
      <c r="S515" s="141">
        <v>0</v>
      </c>
      <c r="T515" s="142">
        <f>S515*H515</f>
        <v>0</v>
      </c>
      <c r="AR515" s="143" t="s">
        <v>219</v>
      </c>
      <c r="AT515" s="143" t="s">
        <v>245</v>
      </c>
      <c r="AU515" s="143" t="s">
        <v>93</v>
      </c>
      <c r="AY515" s="17" t="s">
        <v>192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90</v>
      </c>
      <c r="BK515" s="144">
        <f>ROUND(I515*H515,2)</f>
        <v>0</v>
      </c>
      <c r="BL515" s="17" t="s">
        <v>199</v>
      </c>
      <c r="BM515" s="143" t="s">
        <v>733</v>
      </c>
    </row>
    <row r="516" spans="2:65" s="12" customFormat="1" ht="11.25">
      <c r="B516" s="149"/>
      <c r="D516" s="150" t="s">
        <v>202</v>
      </c>
      <c r="E516" s="151" t="s">
        <v>44</v>
      </c>
      <c r="F516" s="152" t="s">
        <v>426</v>
      </c>
      <c r="H516" s="151" t="s">
        <v>44</v>
      </c>
      <c r="I516" s="153"/>
      <c r="L516" s="149"/>
      <c r="M516" s="154"/>
      <c r="T516" s="155"/>
      <c r="AT516" s="151" t="s">
        <v>202</v>
      </c>
      <c r="AU516" s="151" t="s">
        <v>93</v>
      </c>
      <c r="AV516" s="12" t="s">
        <v>90</v>
      </c>
      <c r="AW516" s="12" t="s">
        <v>42</v>
      </c>
      <c r="AX516" s="12" t="s">
        <v>82</v>
      </c>
      <c r="AY516" s="151" t="s">
        <v>192</v>
      </c>
    </row>
    <row r="517" spans="2:65" s="12" customFormat="1" ht="11.25">
      <c r="B517" s="149"/>
      <c r="D517" s="150" t="s">
        <v>202</v>
      </c>
      <c r="E517" s="151" t="s">
        <v>44</v>
      </c>
      <c r="F517" s="152" t="s">
        <v>455</v>
      </c>
      <c r="H517" s="151" t="s">
        <v>44</v>
      </c>
      <c r="I517" s="153"/>
      <c r="L517" s="149"/>
      <c r="M517" s="154"/>
      <c r="T517" s="155"/>
      <c r="AT517" s="151" t="s">
        <v>202</v>
      </c>
      <c r="AU517" s="151" t="s">
        <v>93</v>
      </c>
      <c r="AV517" s="12" t="s">
        <v>90</v>
      </c>
      <c r="AW517" s="12" t="s">
        <v>42</v>
      </c>
      <c r="AX517" s="12" t="s">
        <v>82</v>
      </c>
      <c r="AY517" s="151" t="s">
        <v>192</v>
      </c>
    </row>
    <row r="518" spans="2:65" s="12" customFormat="1" ht="22.5">
      <c r="B518" s="149"/>
      <c r="D518" s="150" t="s">
        <v>202</v>
      </c>
      <c r="E518" s="151" t="s">
        <v>44</v>
      </c>
      <c r="F518" s="152" t="s">
        <v>734</v>
      </c>
      <c r="H518" s="151" t="s">
        <v>44</v>
      </c>
      <c r="I518" s="153"/>
      <c r="L518" s="149"/>
      <c r="M518" s="154"/>
      <c r="T518" s="155"/>
      <c r="AT518" s="151" t="s">
        <v>202</v>
      </c>
      <c r="AU518" s="151" t="s">
        <v>93</v>
      </c>
      <c r="AV518" s="12" t="s">
        <v>90</v>
      </c>
      <c r="AW518" s="12" t="s">
        <v>42</v>
      </c>
      <c r="AX518" s="12" t="s">
        <v>82</v>
      </c>
      <c r="AY518" s="151" t="s">
        <v>192</v>
      </c>
    </row>
    <row r="519" spans="2:65" s="12" customFormat="1" ht="11.25">
      <c r="B519" s="149"/>
      <c r="D519" s="150" t="s">
        <v>202</v>
      </c>
      <c r="E519" s="151" t="s">
        <v>44</v>
      </c>
      <c r="F519" s="152" t="s">
        <v>724</v>
      </c>
      <c r="H519" s="151" t="s">
        <v>44</v>
      </c>
      <c r="I519" s="153"/>
      <c r="L519" s="149"/>
      <c r="M519" s="154"/>
      <c r="T519" s="155"/>
      <c r="AT519" s="151" t="s">
        <v>202</v>
      </c>
      <c r="AU519" s="151" t="s">
        <v>93</v>
      </c>
      <c r="AV519" s="12" t="s">
        <v>90</v>
      </c>
      <c r="AW519" s="12" t="s">
        <v>42</v>
      </c>
      <c r="AX519" s="12" t="s">
        <v>82</v>
      </c>
      <c r="AY519" s="151" t="s">
        <v>192</v>
      </c>
    </row>
    <row r="520" spans="2:65" s="13" customFormat="1" ht="11.25">
      <c r="B520" s="156"/>
      <c r="D520" s="150" t="s">
        <v>202</v>
      </c>
      <c r="E520" s="157" t="s">
        <v>44</v>
      </c>
      <c r="F520" s="158" t="s">
        <v>735</v>
      </c>
      <c r="H520" s="159">
        <v>2.4990000000000001</v>
      </c>
      <c r="I520" s="160"/>
      <c r="L520" s="156"/>
      <c r="M520" s="161"/>
      <c r="T520" s="162"/>
      <c r="AT520" s="157" t="s">
        <v>202</v>
      </c>
      <c r="AU520" s="157" t="s">
        <v>93</v>
      </c>
      <c r="AV520" s="13" t="s">
        <v>93</v>
      </c>
      <c r="AW520" s="13" t="s">
        <v>42</v>
      </c>
      <c r="AX520" s="13" t="s">
        <v>90</v>
      </c>
      <c r="AY520" s="157" t="s">
        <v>192</v>
      </c>
    </row>
    <row r="521" spans="2:65" s="1" customFormat="1" ht="33" customHeight="1">
      <c r="B521" s="33"/>
      <c r="C521" s="132" t="s">
        <v>333</v>
      </c>
      <c r="D521" s="132" t="s">
        <v>194</v>
      </c>
      <c r="E521" s="133" t="s">
        <v>233</v>
      </c>
      <c r="F521" s="134" t="s">
        <v>234</v>
      </c>
      <c r="G521" s="135" t="s">
        <v>225</v>
      </c>
      <c r="H521" s="136">
        <v>22.175999999999998</v>
      </c>
      <c r="I521" s="137"/>
      <c r="J521" s="138">
        <f>ROUND(I521*H521,2)</f>
        <v>0</v>
      </c>
      <c r="K521" s="134" t="s">
        <v>198</v>
      </c>
      <c r="L521" s="33"/>
      <c r="M521" s="139" t="s">
        <v>44</v>
      </c>
      <c r="N521" s="140" t="s">
        <v>53</v>
      </c>
      <c r="P521" s="141">
        <f>O521*H521</f>
        <v>0</v>
      </c>
      <c r="Q521" s="141">
        <v>0</v>
      </c>
      <c r="R521" s="141">
        <f>Q521*H521</f>
        <v>0</v>
      </c>
      <c r="S521" s="141">
        <v>0</v>
      </c>
      <c r="T521" s="142">
        <f>S521*H521</f>
        <v>0</v>
      </c>
      <c r="AR521" s="143" t="s">
        <v>199</v>
      </c>
      <c r="AT521" s="143" t="s">
        <v>194</v>
      </c>
      <c r="AU521" s="143" t="s">
        <v>93</v>
      </c>
      <c r="AY521" s="17" t="s">
        <v>192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90</v>
      </c>
      <c r="BK521" s="144">
        <f>ROUND(I521*H521,2)</f>
        <v>0</v>
      </c>
      <c r="BL521" s="17" t="s">
        <v>199</v>
      </c>
      <c r="BM521" s="143" t="s">
        <v>736</v>
      </c>
    </row>
    <row r="522" spans="2:65" s="1" customFormat="1" ht="11.25">
      <c r="B522" s="33"/>
      <c r="D522" s="145" t="s">
        <v>200</v>
      </c>
      <c r="F522" s="146" t="s">
        <v>235</v>
      </c>
      <c r="I522" s="147"/>
      <c r="L522" s="33"/>
      <c r="M522" s="148"/>
      <c r="T522" s="54"/>
      <c r="AT522" s="17" t="s">
        <v>200</v>
      </c>
      <c r="AU522" s="17" t="s">
        <v>93</v>
      </c>
    </row>
    <row r="523" spans="2:65" s="12" customFormat="1" ht="11.25">
      <c r="B523" s="149"/>
      <c r="D523" s="150" t="s">
        <v>202</v>
      </c>
      <c r="E523" s="151" t="s">
        <v>44</v>
      </c>
      <c r="F523" s="152" t="s">
        <v>426</v>
      </c>
      <c r="H523" s="151" t="s">
        <v>44</v>
      </c>
      <c r="I523" s="153"/>
      <c r="L523" s="149"/>
      <c r="M523" s="154"/>
      <c r="T523" s="155"/>
      <c r="AT523" s="151" t="s">
        <v>202</v>
      </c>
      <c r="AU523" s="151" t="s">
        <v>93</v>
      </c>
      <c r="AV523" s="12" t="s">
        <v>90</v>
      </c>
      <c r="AW523" s="12" t="s">
        <v>42</v>
      </c>
      <c r="AX523" s="12" t="s">
        <v>82</v>
      </c>
      <c r="AY523" s="151" t="s">
        <v>192</v>
      </c>
    </row>
    <row r="524" spans="2:65" s="12" customFormat="1" ht="11.25">
      <c r="B524" s="149"/>
      <c r="D524" s="150" t="s">
        <v>202</v>
      </c>
      <c r="E524" s="151" t="s">
        <v>44</v>
      </c>
      <c r="F524" s="152" t="s">
        <v>455</v>
      </c>
      <c r="H524" s="151" t="s">
        <v>44</v>
      </c>
      <c r="I524" s="153"/>
      <c r="L524" s="149"/>
      <c r="M524" s="154"/>
      <c r="T524" s="155"/>
      <c r="AT524" s="151" t="s">
        <v>202</v>
      </c>
      <c r="AU524" s="151" t="s">
        <v>93</v>
      </c>
      <c r="AV524" s="12" t="s">
        <v>90</v>
      </c>
      <c r="AW524" s="12" t="s">
        <v>42</v>
      </c>
      <c r="AX524" s="12" t="s">
        <v>82</v>
      </c>
      <c r="AY524" s="151" t="s">
        <v>192</v>
      </c>
    </row>
    <row r="525" spans="2:65" s="12" customFormat="1" ht="22.5">
      <c r="B525" s="149"/>
      <c r="D525" s="150" t="s">
        <v>202</v>
      </c>
      <c r="E525" s="151" t="s">
        <v>44</v>
      </c>
      <c r="F525" s="152" t="s">
        <v>559</v>
      </c>
      <c r="H525" s="151" t="s">
        <v>44</v>
      </c>
      <c r="I525" s="153"/>
      <c r="L525" s="149"/>
      <c r="M525" s="154"/>
      <c r="T525" s="155"/>
      <c r="AT525" s="151" t="s">
        <v>202</v>
      </c>
      <c r="AU525" s="151" t="s">
        <v>93</v>
      </c>
      <c r="AV525" s="12" t="s">
        <v>90</v>
      </c>
      <c r="AW525" s="12" t="s">
        <v>42</v>
      </c>
      <c r="AX525" s="12" t="s">
        <v>82</v>
      </c>
      <c r="AY525" s="151" t="s">
        <v>192</v>
      </c>
    </row>
    <row r="526" spans="2:65" s="12" customFormat="1" ht="11.25">
      <c r="B526" s="149"/>
      <c r="D526" s="150" t="s">
        <v>202</v>
      </c>
      <c r="E526" s="151" t="s">
        <v>44</v>
      </c>
      <c r="F526" s="152" t="s">
        <v>723</v>
      </c>
      <c r="H526" s="151" t="s">
        <v>44</v>
      </c>
      <c r="I526" s="153"/>
      <c r="L526" s="149"/>
      <c r="M526" s="154"/>
      <c r="T526" s="155"/>
      <c r="AT526" s="151" t="s">
        <v>202</v>
      </c>
      <c r="AU526" s="151" t="s">
        <v>93</v>
      </c>
      <c r="AV526" s="12" t="s">
        <v>90</v>
      </c>
      <c r="AW526" s="12" t="s">
        <v>42</v>
      </c>
      <c r="AX526" s="12" t="s">
        <v>82</v>
      </c>
      <c r="AY526" s="151" t="s">
        <v>192</v>
      </c>
    </row>
    <row r="527" spans="2:65" s="13" customFormat="1" ht="11.25">
      <c r="B527" s="156"/>
      <c r="D527" s="150" t="s">
        <v>202</v>
      </c>
      <c r="E527" s="157" t="s">
        <v>44</v>
      </c>
      <c r="F527" s="158" t="s">
        <v>442</v>
      </c>
      <c r="H527" s="159">
        <v>13.928000000000001</v>
      </c>
      <c r="I527" s="160"/>
      <c r="L527" s="156"/>
      <c r="M527" s="161"/>
      <c r="T527" s="162"/>
      <c r="AT527" s="157" t="s">
        <v>202</v>
      </c>
      <c r="AU527" s="157" t="s">
        <v>93</v>
      </c>
      <c r="AV527" s="13" t="s">
        <v>93</v>
      </c>
      <c r="AW527" s="13" t="s">
        <v>42</v>
      </c>
      <c r="AX527" s="13" t="s">
        <v>82</v>
      </c>
      <c r="AY527" s="157" t="s">
        <v>192</v>
      </c>
    </row>
    <row r="528" spans="2:65" s="12" customFormat="1" ht="22.5">
      <c r="B528" s="149"/>
      <c r="D528" s="150" t="s">
        <v>202</v>
      </c>
      <c r="E528" s="151" t="s">
        <v>44</v>
      </c>
      <c r="F528" s="152" t="s">
        <v>560</v>
      </c>
      <c r="H528" s="151" t="s">
        <v>44</v>
      </c>
      <c r="I528" s="153"/>
      <c r="L528" s="149"/>
      <c r="M528" s="154"/>
      <c r="T528" s="155"/>
      <c r="AT528" s="151" t="s">
        <v>202</v>
      </c>
      <c r="AU528" s="151" t="s">
        <v>93</v>
      </c>
      <c r="AV528" s="12" t="s">
        <v>90</v>
      </c>
      <c r="AW528" s="12" t="s">
        <v>42</v>
      </c>
      <c r="AX528" s="12" t="s">
        <v>82</v>
      </c>
      <c r="AY528" s="151" t="s">
        <v>192</v>
      </c>
    </row>
    <row r="529" spans="2:65" s="12" customFormat="1" ht="11.25">
      <c r="B529" s="149"/>
      <c r="D529" s="150" t="s">
        <v>202</v>
      </c>
      <c r="E529" s="151" t="s">
        <v>44</v>
      </c>
      <c r="F529" s="152" t="s">
        <v>724</v>
      </c>
      <c r="H529" s="151" t="s">
        <v>44</v>
      </c>
      <c r="I529" s="153"/>
      <c r="L529" s="149"/>
      <c r="M529" s="154"/>
      <c r="T529" s="155"/>
      <c r="AT529" s="151" t="s">
        <v>202</v>
      </c>
      <c r="AU529" s="151" t="s">
        <v>93</v>
      </c>
      <c r="AV529" s="12" t="s">
        <v>90</v>
      </c>
      <c r="AW529" s="12" t="s">
        <v>42</v>
      </c>
      <c r="AX529" s="12" t="s">
        <v>82</v>
      </c>
      <c r="AY529" s="151" t="s">
        <v>192</v>
      </c>
    </row>
    <row r="530" spans="2:65" s="13" customFormat="1" ht="11.25">
      <c r="B530" s="156"/>
      <c r="D530" s="150" t="s">
        <v>202</v>
      </c>
      <c r="E530" s="157" t="s">
        <v>44</v>
      </c>
      <c r="F530" s="158" t="s">
        <v>444</v>
      </c>
      <c r="H530" s="159">
        <v>8.2479999999999993</v>
      </c>
      <c r="I530" s="160"/>
      <c r="L530" s="156"/>
      <c r="M530" s="161"/>
      <c r="T530" s="162"/>
      <c r="AT530" s="157" t="s">
        <v>202</v>
      </c>
      <c r="AU530" s="157" t="s">
        <v>93</v>
      </c>
      <c r="AV530" s="13" t="s">
        <v>93</v>
      </c>
      <c r="AW530" s="13" t="s">
        <v>42</v>
      </c>
      <c r="AX530" s="13" t="s">
        <v>82</v>
      </c>
      <c r="AY530" s="157" t="s">
        <v>192</v>
      </c>
    </row>
    <row r="531" spans="2:65" s="14" customFormat="1" ht="11.25">
      <c r="B531" s="163"/>
      <c r="D531" s="150" t="s">
        <v>202</v>
      </c>
      <c r="E531" s="164" t="s">
        <v>44</v>
      </c>
      <c r="F531" s="165" t="s">
        <v>205</v>
      </c>
      <c r="H531" s="166">
        <v>22.176000000000002</v>
      </c>
      <c r="I531" s="167"/>
      <c r="L531" s="163"/>
      <c r="M531" s="168"/>
      <c r="T531" s="169"/>
      <c r="AT531" s="164" t="s">
        <v>202</v>
      </c>
      <c r="AU531" s="164" t="s">
        <v>93</v>
      </c>
      <c r="AV531" s="14" t="s">
        <v>199</v>
      </c>
      <c r="AW531" s="14" t="s">
        <v>42</v>
      </c>
      <c r="AX531" s="14" t="s">
        <v>90</v>
      </c>
      <c r="AY531" s="164" t="s">
        <v>192</v>
      </c>
    </row>
    <row r="532" spans="2:65" s="1" customFormat="1" ht="66.75" customHeight="1">
      <c r="B532" s="33"/>
      <c r="C532" s="132" t="s">
        <v>737</v>
      </c>
      <c r="D532" s="132" t="s">
        <v>194</v>
      </c>
      <c r="E532" s="133" t="s">
        <v>688</v>
      </c>
      <c r="F532" s="134" t="s">
        <v>689</v>
      </c>
      <c r="G532" s="135" t="s">
        <v>225</v>
      </c>
      <c r="H532" s="136">
        <v>15.942</v>
      </c>
      <c r="I532" s="137"/>
      <c r="J532" s="138">
        <f>ROUND(I532*H532,2)</f>
        <v>0</v>
      </c>
      <c r="K532" s="134" t="s">
        <v>198</v>
      </c>
      <c r="L532" s="33"/>
      <c r="M532" s="139" t="s">
        <v>44</v>
      </c>
      <c r="N532" s="140" t="s">
        <v>53</v>
      </c>
      <c r="P532" s="141">
        <f>O532*H532</f>
        <v>0</v>
      </c>
      <c r="Q532" s="141">
        <v>0.10100000000000001</v>
      </c>
      <c r="R532" s="141">
        <f>Q532*H532</f>
        <v>1.6101420000000002</v>
      </c>
      <c r="S532" s="141">
        <v>0</v>
      </c>
      <c r="T532" s="142">
        <f>S532*H532</f>
        <v>0</v>
      </c>
      <c r="AR532" s="143" t="s">
        <v>199</v>
      </c>
      <c r="AT532" s="143" t="s">
        <v>194</v>
      </c>
      <c r="AU532" s="143" t="s">
        <v>93</v>
      </c>
      <c r="AY532" s="17" t="s">
        <v>192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90</v>
      </c>
      <c r="BK532" s="144">
        <f>ROUND(I532*H532,2)</f>
        <v>0</v>
      </c>
      <c r="BL532" s="17" t="s">
        <v>199</v>
      </c>
      <c r="BM532" s="143" t="s">
        <v>738</v>
      </c>
    </row>
    <row r="533" spans="2:65" s="1" customFormat="1" ht="11.25">
      <c r="B533" s="33"/>
      <c r="D533" s="145" t="s">
        <v>200</v>
      </c>
      <c r="F533" s="146" t="s">
        <v>691</v>
      </c>
      <c r="I533" s="147"/>
      <c r="L533" s="33"/>
      <c r="M533" s="148"/>
      <c r="T533" s="54"/>
      <c r="AT533" s="17" t="s">
        <v>200</v>
      </c>
      <c r="AU533" s="17" t="s">
        <v>93</v>
      </c>
    </row>
    <row r="534" spans="2:65" s="12" customFormat="1" ht="11.25">
      <c r="B534" s="149"/>
      <c r="D534" s="150" t="s">
        <v>202</v>
      </c>
      <c r="E534" s="151" t="s">
        <v>44</v>
      </c>
      <c r="F534" s="152" t="s">
        <v>426</v>
      </c>
      <c r="H534" s="151" t="s">
        <v>44</v>
      </c>
      <c r="I534" s="153"/>
      <c r="L534" s="149"/>
      <c r="M534" s="154"/>
      <c r="T534" s="155"/>
      <c r="AT534" s="151" t="s">
        <v>202</v>
      </c>
      <c r="AU534" s="151" t="s">
        <v>93</v>
      </c>
      <c r="AV534" s="12" t="s">
        <v>90</v>
      </c>
      <c r="AW534" s="12" t="s">
        <v>42</v>
      </c>
      <c r="AX534" s="12" t="s">
        <v>82</v>
      </c>
      <c r="AY534" s="151" t="s">
        <v>192</v>
      </c>
    </row>
    <row r="535" spans="2:65" s="12" customFormat="1" ht="11.25">
      <c r="B535" s="149"/>
      <c r="D535" s="150" t="s">
        <v>202</v>
      </c>
      <c r="E535" s="151" t="s">
        <v>44</v>
      </c>
      <c r="F535" s="152" t="s">
        <v>455</v>
      </c>
      <c r="H535" s="151" t="s">
        <v>44</v>
      </c>
      <c r="I535" s="153"/>
      <c r="L535" s="149"/>
      <c r="M535" s="154"/>
      <c r="T535" s="155"/>
      <c r="AT535" s="151" t="s">
        <v>202</v>
      </c>
      <c r="AU535" s="151" t="s">
        <v>93</v>
      </c>
      <c r="AV535" s="12" t="s">
        <v>90</v>
      </c>
      <c r="AW535" s="12" t="s">
        <v>42</v>
      </c>
      <c r="AX535" s="12" t="s">
        <v>82</v>
      </c>
      <c r="AY535" s="151" t="s">
        <v>192</v>
      </c>
    </row>
    <row r="536" spans="2:65" s="12" customFormat="1" ht="22.5">
      <c r="B536" s="149"/>
      <c r="D536" s="150" t="s">
        <v>202</v>
      </c>
      <c r="E536" s="151" t="s">
        <v>44</v>
      </c>
      <c r="F536" s="152" t="s">
        <v>558</v>
      </c>
      <c r="H536" s="151" t="s">
        <v>44</v>
      </c>
      <c r="I536" s="153"/>
      <c r="L536" s="149"/>
      <c r="M536" s="154"/>
      <c r="T536" s="155"/>
      <c r="AT536" s="151" t="s">
        <v>202</v>
      </c>
      <c r="AU536" s="151" t="s">
        <v>93</v>
      </c>
      <c r="AV536" s="12" t="s">
        <v>90</v>
      </c>
      <c r="AW536" s="12" t="s">
        <v>42</v>
      </c>
      <c r="AX536" s="12" t="s">
        <v>82</v>
      </c>
      <c r="AY536" s="151" t="s">
        <v>192</v>
      </c>
    </row>
    <row r="537" spans="2:65" s="12" customFormat="1" ht="11.25">
      <c r="B537" s="149"/>
      <c r="D537" s="150" t="s">
        <v>202</v>
      </c>
      <c r="E537" s="151" t="s">
        <v>44</v>
      </c>
      <c r="F537" s="152" t="s">
        <v>739</v>
      </c>
      <c r="H537" s="151" t="s">
        <v>44</v>
      </c>
      <c r="I537" s="153"/>
      <c r="L537" s="149"/>
      <c r="M537" s="154"/>
      <c r="T537" s="155"/>
      <c r="AT537" s="151" t="s">
        <v>202</v>
      </c>
      <c r="AU537" s="151" t="s">
        <v>93</v>
      </c>
      <c r="AV537" s="12" t="s">
        <v>90</v>
      </c>
      <c r="AW537" s="12" t="s">
        <v>42</v>
      </c>
      <c r="AX537" s="12" t="s">
        <v>82</v>
      </c>
      <c r="AY537" s="151" t="s">
        <v>192</v>
      </c>
    </row>
    <row r="538" spans="2:65" s="13" customFormat="1" ht="11.25">
      <c r="B538" s="156"/>
      <c r="D538" s="150" t="s">
        <v>202</v>
      </c>
      <c r="E538" s="157" t="s">
        <v>44</v>
      </c>
      <c r="F538" s="158" t="s">
        <v>436</v>
      </c>
      <c r="H538" s="159">
        <v>15.942</v>
      </c>
      <c r="I538" s="160"/>
      <c r="L538" s="156"/>
      <c r="M538" s="161"/>
      <c r="T538" s="162"/>
      <c r="AT538" s="157" t="s">
        <v>202</v>
      </c>
      <c r="AU538" s="157" t="s">
        <v>93</v>
      </c>
      <c r="AV538" s="13" t="s">
        <v>93</v>
      </c>
      <c r="AW538" s="13" t="s">
        <v>42</v>
      </c>
      <c r="AX538" s="13" t="s">
        <v>90</v>
      </c>
      <c r="AY538" s="157" t="s">
        <v>192</v>
      </c>
    </row>
    <row r="539" spans="2:65" s="1" customFormat="1" ht="21.75" customHeight="1">
      <c r="B539" s="33"/>
      <c r="C539" s="170" t="s">
        <v>341</v>
      </c>
      <c r="D539" s="170" t="s">
        <v>245</v>
      </c>
      <c r="E539" s="171" t="s">
        <v>257</v>
      </c>
      <c r="F539" s="172" t="s">
        <v>258</v>
      </c>
      <c r="G539" s="173" t="s">
        <v>225</v>
      </c>
      <c r="H539" s="174">
        <v>1.6259999999999999</v>
      </c>
      <c r="I539" s="175"/>
      <c r="J539" s="176">
        <f>ROUND(I539*H539,2)</f>
        <v>0</v>
      </c>
      <c r="K539" s="172" t="s">
        <v>259</v>
      </c>
      <c r="L539" s="177"/>
      <c r="M539" s="178" t="s">
        <v>44</v>
      </c>
      <c r="N539" s="179" t="s">
        <v>53</v>
      </c>
      <c r="P539" s="141">
        <f>O539*H539</f>
        <v>0</v>
      </c>
      <c r="Q539" s="141">
        <v>0.13500000000000001</v>
      </c>
      <c r="R539" s="141">
        <f>Q539*H539</f>
        <v>0.21951000000000001</v>
      </c>
      <c r="S539" s="141">
        <v>0</v>
      </c>
      <c r="T539" s="142">
        <f>S539*H539</f>
        <v>0</v>
      </c>
      <c r="AR539" s="143" t="s">
        <v>219</v>
      </c>
      <c r="AT539" s="143" t="s">
        <v>245</v>
      </c>
      <c r="AU539" s="143" t="s">
        <v>93</v>
      </c>
      <c r="AY539" s="17" t="s">
        <v>192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90</v>
      </c>
      <c r="BK539" s="144">
        <f>ROUND(I539*H539,2)</f>
        <v>0</v>
      </c>
      <c r="BL539" s="17" t="s">
        <v>199</v>
      </c>
      <c r="BM539" s="143" t="s">
        <v>740</v>
      </c>
    </row>
    <row r="540" spans="2:65" s="12" customFormat="1" ht="11.25">
      <c r="B540" s="149"/>
      <c r="D540" s="150" t="s">
        <v>202</v>
      </c>
      <c r="E540" s="151" t="s">
        <v>44</v>
      </c>
      <c r="F540" s="152" t="s">
        <v>426</v>
      </c>
      <c r="H540" s="151" t="s">
        <v>44</v>
      </c>
      <c r="I540" s="153"/>
      <c r="L540" s="149"/>
      <c r="M540" s="154"/>
      <c r="T540" s="155"/>
      <c r="AT540" s="151" t="s">
        <v>202</v>
      </c>
      <c r="AU540" s="151" t="s">
        <v>93</v>
      </c>
      <c r="AV540" s="12" t="s">
        <v>90</v>
      </c>
      <c r="AW540" s="12" t="s">
        <v>42</v>
      </c>
      <c r="AX540" s="12" t="s">
        <v>82</v>
      </c>
      <c r="AY540" s="151" t="s">
        <v>192</v>
      </c>
    </row>
    <row r="541" spans="2:65" s="12" customFormat="1" ht="11.25">
      <c r="B541" s="149"/>
      <c r="D541" s="150" t="s">
        <v>202</v>
      </c>
      <c r="E541" s="151" t="s">
        <v>44</v>
      </c>
      <c r="F541" s="152" t="s">
        <v>455</v>
      </c>
      <c r="H541" s="151" t="s">
        <v>44</v>
      </c>
      <c r="I541" s="153"/>
      <c r="L541" s="149"/>
      <c r="M541" s="154"/>
      <c r="T541" s="155"/>
      <c r="AT541" s="151" t="s">
        <v>202</v>
      </c>
      <c r="AU541" s="151" t="s">
        <v>93</v>
      </c>
      <c r="AV541" s="12" t="s">
        <v>90</v>
      </c>
      <c r="AW541" s="12" t="s">
        <v>42</v>
      </c>
      <c r="AX541" s="12" t="s">
        <v>82</v>
      </c>
      <c r="AY541" s="151" t="s">
        <v>192</v>
      </c>
    </row>
    <row r="542" spans="2:65" s="12" customFormat="1" ht="22.5">
      <c r="B542" s="149"/>
      <c r="D542" s="150" t="s">
        <v>202</v>
      </c>
      <c r="E542" s="151" t="s">
        <v>44</v>
      </c>
      <c r="F542" s="152" t="s">
        <v>741</v>
      </c>
      <c r="H542" s="151" t="s">
        <v>44</v>
      </c>
      <c r="I542" s="153"/>
      <c r="L542" s="149"/>
      <c r="M542" s="154"/>
      <c r="T542" s="155"/>
      <c r="AT542" s="151" t="s">
        <v>202</v>
      </c>
      <c r="AU542" s="151" t="s">
        <v>93</v>
      </c>
      <c r="AV542" s="12" t="s">
        <v>90</v>
      </c>
      <c r="AW542" s="12" t="s">
        <v>42</v>
      </c>
      <c r="AX542" s="12" t="s">
        <v>82</v>
      </c>
      <c r="AY542" s="151" t="s">
        <v>192</v>
      </c>
    </row>
    <row r="543" spans="2:65" s="12" customFormat="1" ht="11.25">
      <c r="B543" s="149"/>
      <c r="D543" s="150" t="s">
        <v>202</v>
      </c>
      <c r="E543" s="151" t="s">
        <v>44</v>
      </c>
      <c r="F543" s="152" t="s">
        <v>739</v>
      </c>
      <c r="H543" s="151" t="s">
        <v>44</v>
      </c>
      <c r="I543" s="153"/>
      <c r="L543" s="149"/>
      <c r="M543" s="154"/>
      <c r="T543" s="155"/>
      <c r="AT543" s="151" t="s">
        <v>202</v>
      </c>
      <c r="AU543" s="151" t="s">
        <v>93</v>
      </c>
      <c r="AV543" s="12" t="s">
        <v>90</v>
      </c>
      <c r="AW543" s="12" t="s">
        <v>42</v>
      </c>
      <c r="AX543" s="12" t="s">
        <v>82</v>
      </c>
      <c r="AY543" s="151" t="s">
        <v>192</v>
      </c>
    </row>
    <row r="544" spans="2:65" s="13" customFormat="1" ht="11.25">
      <c r="B544" s="156"/>
      <c r="D544" s="150" t="s">
        <v>202</v>
      </c>
      <c r="E544" s="157" t="s">
        <v>44</v>
      </c>
      <c r="F544" s="158" t="s">
        <v>742</v>
      </c>
      <c r="H544" s="159">
        <v>1.6259999999999999</v>
      </c>
      <c r="I544" s="160"/>
      <c r="L544" s="156"/>
      <c r="M544" s="161"/>
      <c r="T544" s="162"/>
      <c r="AT544" s="157" t="s">
        <v>202</v>
      </c>
      <c r="AU544" s="157" t="s">
        <v>93</v>
      </c>
      <c r="AV544" s="13" t="s">
        <v>93</v>
      </c>
      <c r="AW544" s="13" t="s">
        <v>42</v>
      </c>
      <c r="AX544" s="13" t="s">
        <v>90</v>
      </c>
      <c r="AY544" s="157" t="s">
        <v>192</v>
      </c>
    </row>
    <row r="545" spans="2:65" s="1" customFormat="1" ht="33" customHeight="1">
      <c r="B545" s="33"/>
      <c r="C545" s="132" t="s">
        <v>743</v>
      </c>
      <c r="D545" s="132" t="s">
        <v>194</v>
      </c>
      <c r="E545" s="133" t="s">
        <v>233</v>
      </c>
      <c r="F545" s="134" t="s">
        <v>234</v>
      </c>
      <c r="G545" s="135" t="s">
        <v>225</v>
      </c>
      <c r="H545" s="136">
        <v>15.942</v>
      </c>
      <c r="I545" s="137"/>
      <c r="J545" s="138">
        <f>ROUND(I545*H545,2)</f>
        <v>0</v>
      </c>
      <c r="K545" s="134" t="s">
        <v>198</v>
      </c>
      <c r="L545" s="33"/>
      <c r="M545" s="139" t="s">
        <v>44</v>
      </c>
      <c r="N545" s="140" t="s">
        <v>53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199</v>
      </c>
      <c r="AT545" s="143" t="s">
        <v>194</v>
      </c>
      <c r="AU545" s="143" t="s">
        <v>93</v>
      </c>
      <c r="AY545" s="17" t="s">
        <v>192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90</v>
      </c>
      <c r="BK545" s="144">
        <f>ROUND(I545*H545,2)</f>
        <v>0</v>
      </c>
      <c r="BL545" s="17" t="s">
        <v>199</v>
      </c>
      <c r="BM545" s="143" t="s">
        <v>744</v>
      </c>
    </row>
    <row r="546" spans="2:65" s="1" customFormat="1" ht="11.25">
      <c r="B546" s="33"/>
      <c r="D546" s="145" t="s">
        <v>200</v>
      </c>
      <c r="F546" s="146" t="s">
        <v>235</v>
      </c>
      <c r="I546" s="147"/>
      <c r="L546" s="33"/>
      <c r="M546" s="148"/>
      <c r="T546" s="54"/>
      <c r="AT546" s="17" t="s">
        <v>200</v>
      </c>
      <c r="AU546" s="17" t="s">
        <v>93</v>
      </c>
    </row>
    <row r="547" spans="2:65" s="12" customFormat="1" ht="11.25">
      <c r="B547" s="149"/>
      <c r="D547" s="150" t="s">
        <v>202</v>
      </c>
      <c r="E547" s="151" t="s">
        <v>44</v>
      </c>
      <c r="F547" s="152" t="s">
        <v>426</v>
      </c>
      <c r="H547" s="151" t="s">
        <v>44</v>
      </c>
      <c r="I547" s="153"/>
      <c r="L547" s="149"/>
      <c r="M547" s="154"/>
      <c r="T547" s="155"/>
      <c r="AT547" s="151" t="s">
        <v>202</v>
      </c>
      <c r="AU547" s="151" t="s">
        <v>93</v>
      </c>
      <c r="AV547" s="12" t="s">
        <v>90</v>
      </c>
      <c r="AW547" s="12" t="s">
        <v>42</v>
      </c>
      <c r="AX547" s="12" t="s">
        <v>82</v>
      </c>
      <c r="AY547" s="151" t="s">
        <v>192</v>
      </c>
    </row>
    <row r="548" spans="2:65" s="12" customFormat="1" ht="11.25">
      <c r="B548" s="149"/>
      <c r="D548" s="150" t="s">
        <v>202</v>
      </c>
      <c r="E548" s="151" t="s">
        <v>44</v>
      </c>
      <c r="F548" s="152" t="s">
        <v>455</v>
      </c>
      <c r="H548" s="151" t="s">
        <v>44</v>
      </c>
      <c r="I548" s="153"/>
      <c r="L548" s="149"/>
      <c r="M548" s="154"/>
      <c r="T548" s="155"/>
      <c r="AT548" s="151" t="s">
        <v>202</v>
      </c>
      <c r="AU548" s="151" t="s">
        <v>93</v>
      </c>
      <c r="AV548" s="12" t="s">
        <v>90</v>
      </c>
      <c r="AW548" s="12" t="s">
        <v>42</v>
      </c>
      <c r="AX548" s="12" t="s">
        <v>82</v>
      </c>
      <c r="AY548" s="151" t="s">
        <v>192</v>
      </c>
    </row>
    <row r="549" spans="2:65" s="12" customFormat="1" ht="22.5">
      <c r="B549" s="149"/>
      <c r="D549" s="150" t="s">
        <v>202</v>
      </c>
      <c r="E549" s="151" t="s">
        <v>44</v>
      </c>
      <c r="F549" s="152" t="s">
        <v>558</v>
      </c>
      <c r="H549" s="151" t="s">
        <v>44</v>
      </c>
      <c r="I549" s="153"/>
      <c r="L549" s="149"/>
      <c r="M549" s="154"/>
      <c r="T549" s="155"/>
      <c r="AT549" s="151" t="s">
        <v>202</v>
      </c>
      <c r="AU549" s="151" t="s">
        <v>93</v>
      </c>
      <c r="AV549" s="12" t="s">
        <v>90</v>
      </c>
      <c r="AW549" s="12" t="s">
        <v>42</v>
      </c>
      <c r="AX549" s="12" t="s">
        <v>82</v>
      </c>
      <c r="AY549" s="151" t="s">
        <v>192</v>
      </c>
    </row>
    <row r="550" spans="2:65" s="12" customFormat="1" ht="11.25">
      <c r="B550" s="149"/>
      <c r="D550" s="150" t="s">
        <v>202</v>
      </c>
      <c r="E550" s="151" t="s">
        <v>44</v>
      </c>
      <c r="F550" s="152" t="s">
        <v>739</v>
      </c>
      <c r="H550" s="151" t="s">
        <v>44</v>
      </c>
      <c r="I550" s="153"/>
      <c r="L550" s="149"/>
      <c r="M550" s="154"/>
      <c r="T550" s="155"/>
      <c r="AT550" s="151" t="s">
        <v>202</v>
      </c>
      <c r="AU550" s="151" t="s">
        <v>93</v>
      </c>
      <c r="AV550" s="12" t="s">
        <v>90</v>
      </c>
      <c r="AW550" s="12" t="s">
        <v>42</v>
      </c>
      <c r="AX550" s="12" t="s">
        <v>82</v>
      </c>
      <c r="AY550" s="151" t="s">
        <v>192</v>
      </c>
    </row>
    <row r="551" spans="2:65" s="13" customFormat="1" ht="11.25">
      <c r="B551" s="156"/>
      <c r="D551" s="150" t="s">
        <v>202</v>
      </c>
      <c r="E551" s="157" t="s">
        <v>44</v>
      </c>
      <c r="F551" s="158" t="s">
        <v>436</v>
      </c>
      <c r="H551" s="159">
        <v>15.942</v>
      </c>
      <c r="I551" s="160"/>
      <c r="L551" s="156"/>
      <c r="M551" s="161"/>
      <c r="T551" s="162"/>
      <c r="AT551" s="157" t="s">
        <v>202</v>
      </c>
      <c r="AU551" s="157" t="s">
        <v>93</v>
      </c>
      <c r="AV551" s="13" t="s">
        <v>93</v>
      </c>
      <c r="AW551" s="13" t="s">
        <v>42</v>
      </c>
      <c r="AX551" s="13" t="s">
        <v>90</v>
      </c>
      <c r="AY551" s="157" t="s">
        <v>192</v>
      </c>
    </row>
    <row r="552" spans="2:65" s="11" customFormat="1" ht="22.9" customHeight="1">
      <c r="B552" s="120"/>
      <c r="D552" s="121" t="s">
        <v>81</v>
      </c>
      <c r="E552" s="130" t="s">
        <v>250</v>
      </c>
      <c r="F552" s="130" t="s">
        <v>288</v>
      </c>
      <c r="I552" s="123"/>
      <c r="J552" s="131">
        <f>BK552</f>
        <v>0</v>
      </c>
      <c r="L552" s="120"/>
      <c r="M552" s="125"/>
      <c r="P552" s="126">
        <f>SUM(P553:P618)</f>
        <v>0</v>
      </c>
      <c r="R552" s="126">
        <f>SUM(R553:R618)</f>
        <v>6.728640000000001E-3</v>
      </c>
      <c r="T552" s="127">
        <f>SUM(T553:T618)</f>
        <v>2.4E-2</v>
      </c>
      <c r="AR552" s="121" t="s">
        <v>90</v>
      </c>
      <c r="AT552" s="128" t="s">
        <v>81</v>
      </c>
      <c r="AU552" s="128" t="s">
        <v>90</v>
      </c>
      <c r="AY552" s="121" t="s">
        <v>192</v>
      </c>
      <c r="BK552" s="129">
        <f>SUM(BK553:BK618)</f>
        <v>0</v>
      </c>
    </row>
    <row r="553" spans="2:65" s="1" customFormat="1" ht="55.5" customHeight="1">
      <c r="B553" s="33"/>
      <c r="C553" s="132" t="s">
        <v>348</v>
      </c>
      <c r="D553" s="132" t="s">
        <v>194</v>
      </c>
      <c r="E553" s="133" t="s">
        <v>745</v>
      </c>
      <c r="F553" s="134" t="s">
        <v>746</v>
      </c>
      <c r="G553" s="135" t="s">
        <v>747</v>
      </c>
      <c r="H553" s="136">
        <v>6</v>
      </c>
      <c r="I553" s="137"/>
      <c r="J553" s="138">
        <f>ROUND(I553*H553,2)</f>
        <v>0</v>
      </c>
      <c r="K553" s="134" t="s">
        <v>198</v>
      </c>
      <c r="L553" s="33"/>
      <c r="M553" s="139" t="s">
        <v>44</v>
      </c>
      <c r="N553" s="140" t="s">
        <v>53</v>
      </c>
      <c r="P553" s="141">
        <f>O553*H553</f>
        <v>0</v>
      </c>
      <c r="Q553" s="141">
        <v>0</v>
      </c>
      <c r="R553" s="141">
        <f>Q553*H553</f>
        <v>0</v>
      </c>
      <c r="S553" s="141">
        <v>4.0000000000000001E-3</v>
      </c>
      <c r="T553" s="142">
        <f>S553*H553</f>
        <v>2.4E-2</v>
      </c>
      <c r="AR553" s="143" t="s">
        <v>199</v>
      </c>
      <c r="AT553" s="143" t="s">
        <v>194</v>
      </c>
      <c r="AU553" s="143" t="s">
        <v>93</v>
      </c>
      <c r="AY553" s="17" t="s">
        <v>192</v>
      </c>
      <c r="BE553" s="144">
        <f>IF(N553="základní",J553,0)</f>
        <v>0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7" t="s">
        <v>90</v>
      </c>
      <c r="BK553" s="144">
        <f>ROUND(I553*H553,2)</f>
        <v>0</v>
      </c>
      <c r="BL553" s="17" t="s">
        <v>199</v>
      </c>
      <c r="BM553" s="143" t="s">
        <v>748</v>
      </c>
    </row>
    <row r="554" spans="2:65" s="1" customFormat="1" ht="11.25">
      <c r="B554" s="33"/>
      <c r="D554" s="145" t="s">
        <v>200</v>
      </c>
      <c r="F554" s="146" t="s">
        <v>749</v>
      </c>
      <c r="I554" s="147"/>
      <c r="L554" s="33"/>
      <c r="M554" s="148"/>
      <c r="T554" s="54"/>
      <c r="AT554" s="17" t="s">
        <v>200</v>
      </c>
      <c r="AU554" s="17" t="s">
        <v>93</v>
      </c>
    </row>
    <row r="555" spans="2:65" s="12" customFormat="1" ht="11.25">
      <c r="B555" s="149"/>
      <c r="D555" s="150" t="s">
        <v>202</v>
      </c>
      <c r="E555" s="151" t="s">
        <v>44</v>
      </c>
      <c r="F555" s="152" t="s">
        <v>426</v>
      </c>
      <c r="H555" s="151" t="s">
        <v>44</v>
      </c>
      <c r="I555" s="153"/>
      <c r="L555" s="149"/>
      <c r="M555" s="154"/>
      <c r="T555" s="155"/>
      <c r="AT555" s="151" t="s">
        <v>202</v>
      </c>
      <c r="AU555" s="151" t="s">
        <v>93</v>
      </c>
      <c r="AV555" s="12" t="s">
        <v>90</v>
      </c>
      <c r="AW555" s="12" t="s">
        <v>42</v>
      </c>
      <c r="AX555" s="12" t="s">
        <v>82</v>
      </c>
      <c r="AY555" s="151" t="s">
        <v>192</v>
      </c>
    </row>
    <row r="556" spans="2:65" s="12" customFormat="1" ht="11.25">
      <c r="B556" s="149"/>
      <c r="D556" s="150" t="s">
        <v>202</v>
      </c>
      <c r="E556" s="151" t="s">
        <v>44</v>
      </c>
      <c r="F556" s="152" t="s">
        <v>583</v>
      </c>
      <c r="H556" s="151" t="s">
        <v>44</v>
      </c>
      <c r="I556" s="153"/>
      <c r="L556" s="149"/>
      <c r="M556" s="154"/>
      <c r="T556" s="155"/>
      <c r="AT556" s="151" t="s">
        <v>202</v>
      </c>
      <c r="AU556" s="151" t="s">
        <v>93</v>
      </c>
      <c r="AV556" s="12" t="s">
        <v>90</v>
      </c>
      <c r="AW556" s="12" t="s">
        <v>42</v>
      </c>
      <c r="AX556" s="12" t="s">
        <v>82</v>
      </c>
      <c r="AY556" s="151" t="s">
        <v>192</v>
      </c>
    </row>
    <row r="557" spans="2:65" s="12" customFormat="1" ht="11.25">
      <c r="B557" s="149"/>
      <c r="D557" s="150" t="s">
        <v>202</v>
      </c>
      <c r="E557" s="151" t="s">
        <v>44</v>
      </c>
      <c r="F557" s="152" t="s">
        <v>750</v>
      </c>
      <c r="H557" s="151" t="s">
        <v>44</v>
      </c>
      <c r="I557" s="153"/>
      <c r="L557" s="149"/>
      <c r="M557" s="154"/>
      <c r="T557" s="155"/>
      <c r="AT557" s="151" t="s">
        <v>202</v>
      </c>
      <c r="AU557" s="151" t="s">
        <v>93</v>
      </c>
      <c r="AV557" s="12" t="s">
        <v>90</v>
      </c>
      <c r="AW557" s="12" t="s">
        <v>42</v>
      </c>
      <c r="AX557" s="12" t="s">
        <v>82</v>
      </c>
      <c r="AY557" s="151" t="s">
        <v>192</v>
      </c>
    </row>
    <row r="558" spans="2:65" s="13" customFormat="1" ht="11.25">
      <c r="B558" s="156"/>
      <c r="D558" s="150" t="s">
        <v>202</v>
      </c>
      <c r="E558" s="157" t="s">
        <v>44</v>
      </c>
      <c r="F558" s="158" t="s">
        <v>90</v>
      </c>
      <c r="H558" s="159">
        <v>1</v>
      </c>
      <c r="I558" s="160"/>
      <c r="L558" s="156"/>
      <c r="M558" s="161"/>
      <c r="T558" s="162"/>
      <c r="AT558" s="157" t="s">
        <v>202</v>
      </c>
      <c r="AU558" s="157" t="s">
        <v>93</v>
      </c>
      <c r="AV558" s="13" t="s">
        <v>93</v>
      </c>
      <c r="AW558" s="13" t="s">
        <v>42</v>
      </c>
      <c r="AX558" s="13" t="s">
        <v>82</v>
      </c>
      <c r="AY558" s="157" t="s">
        <v>192</v>
      </c>
    </row>
    <row r="559" spans="2:65" s="12" customFormat="1" ht="11.25">
      <c r="B559" s="149"/>
      <c r="D559" s="150" t="s">
        <v>202</v>
      </c>
      <c r="E559" s="151" t="s">
        <v>44</v>
      </c>
      <c r="F559" s="152" t="s">
        <v>751</v>
      </c>
      <c r="H559" s="151" t="s">
        <v>44</v>
      </c>
      <c r="I559" s="153"/>
      <c r="L559" s="149"/>
      <c r="M559" s="154"/>
      <c r="T559" s="155"/>
      <c r="AT559" s="151" t="s">
        <v>202</v>
      </c>
      <c r="AU559" s="151" t="s">
        <v>93</v>
      </c>
      <c r="AV559" s="12" t="s">
        <v>90</v>
      </c>
      <c r="AW559" s="12" t="s">
        <v>42</v>
      </c>
      <c r="AX559" s="12" t="s">
        <v>82</v>
      </c>
      <c r="AY559" s="151" t="s">
        <v>192</v>
      </c>
    </row>
    <row r="560" spans="2:65" s="13" customFormat="1" ht="11.25">
      <c r="B560" s="156"/>
      <c r="D560" s="150" t="s">
        <v>202</v>
      </c>
      <c r="E560" s="157" t="s">
        <v>44</v>
      </c>
      <c r="F560" s="158" t="s">
        <v>209</v>
      </c>
      <c r="H560" s="159">
        <v>3</v>
      </c>
      <c r="I560" s="160"/>
      <c r="L560" s="156"/>
      <c r="M560" s="161"/>
      <c r="T560" s="162"/>
      <c r="AT560" s="157" t="s">
        <v>202</v>
      </c>
      <c r="AU560" s="157" t="s">
        <v>93</v>
      </c>
      <c r="AV560" s="13" t="s">
        <v>93</v>
      </c>
      <c r="AW560" s="13" t="s">
        <v>42</v>
      </c>
      <c r="AX560" s="13" t="s">
        <v>82</v>
      </c>
      <c r="AY560" s="157" t="s">
        <v>192</v>
      </c>
    </row>
    <row r="561" spans="2:65" s="12" customFormat="1" ht="11.25">
      <c r="B561" s="149"/>
      <c r="D561" s="150" t="s">
        <v>202</v>
      </c>
      <c r="E561" s="151" t="s">
        <v>44</v>
      </c>
      <c r="F561" s="152" t="s">
        <v>752</v>
      </c>
      <c r="H561" s="151" t="s">
        <v>44</v>
      </c>
      <c r="I561" s="153"/>
      <c r="L561" s="149"/>
      <c r="M561" s="154"/>
      <c r="T561" s="155"/>
      <c r="AT561" s="151" t="s">
        <v>202</v>
      </c>
      <c r="AU561" s="151" t="s">
        <v>93</v>
      </c>
      <c r="AV561" s="12" t="s">
        <v>90</v>
      </c>
      <c r="AW561" s="12" t="s">
        <v>42</v>
      </c>
      <c r="AX561" s="12" t="s">
        <v>82</v>
      </c>
      <c r="AY561" s="151" t="s">
        <v>192</v>
      </c>
    </row>
    <row r="562" spans="2:65" s="13" customFormat="1" ht="11.25">
      <c r="B562" s="156"/>
      <c r="D562" s="150" t="s">
        <v>202</v>
      </c>
      <c r="E562" s="157" t="s">
        <v>44</v>
      </c>
      <c r="F562" s="158" t="s">
        <v>90</v>
      </c>
      <c r="H562" s="159">
        <v>1</v>
      </c>
      <c r="I562" s="160"/>
      <c r="L562" s="156"/>
      <c r="M562" s="161"/>
      <c r="T562" s="162"/>
      <c r="AT562" s="157" t="s">
        <v>202</v>
      </c>
      <c r="AU562" s="157" t="s">
        <v>93</v>
      </c>
      <c r="AV562" s="13" t="s">
        <v>93</v>
      </c>
      <c r="AW562" s="13" t="s">
        <v>42</v>
      </c>
      <c r="AX562" s="13" t="s">
        <v>82</v>
      </c>
      <c r="AY562" s="157" t="s">
        <v>192</v>
      </c>
    </row>
    <row r="563" spans="2:65" s="12" customFormat="1" ht="11.25">
      <c r="B563" s="149"/>
      <c r="D563" s="150" t="s">
        <v>202</v>
      </c>
      <c r="E563" s="151" t="s">
        <v>44</v>
      </c>
      <c r="F563" s="152" t="s">
        <v>753</v>
      </c>
      <c r="H563" s="151" t="s">
        <v>44</v>
      </c>
      <c r="I563" s="153"/>
      <c r="L563" s="149"/>
      <c r="M563" s="154"/>
      <c r="T563" s="155"/>
      <c r="AT563" s="151" t="s">
        <v>202</v>
      </c>
      <c r="AU563" s="151" t="s">
        <v>93</v>
      </c>
      <c r="AV563" s="12" t="s">
        <v>90</v>
      </c>
      <c r="AW563" s="12" t="s">
        <v>42</v>
      </c>
      <c r="AX563" s="12" t="s">
        <v>82</v>
      </c>
      <c r="AY563" s="151" t="s">
        <v>192</v>
      </c>
    </row>
    <row r="564" spans="2:65" s="13" customFormat="1" ht="11.25">
      <c r="B564" s="156"/>
      <c r="D564" s="150" t="s">
        <v>202</v>
      </c>
      <c r="E564" s="157" t="s">
        <v>44</v>
      </c>
      <c r="F564" s="158" t="s">
        <v>90</v>
      </c>
      <c r="H564" s="159">
        <v>1</v>
      </c>
      <c r="I564" s="160"/>
      <c r="L564" s="156"/>
      <c r="M564" s="161"/>
      <c r="T564" s="162"/>
      <c r="AT564" s="157" t="s">
        <v>202</v>
      </c>
      <c r="AU564" s="157" t="s">
        <v>93</v>
      </c>
      <c r="AV564" s="13" t="s">
        <v>93</v>
      </c>
      <c r="AW564" s="13" t="s">
        <v>42</v>
      </c>
      <c r="AX564" s="13" t="s">
        <v>82</v>
      </c>
      <c r="AY564" s="157" t="s">
        <v>192</v>
      </c>
    </row>
    <row r="565" spans="2:65" s="14" customFormat="1" ht="11.25">
      <c r="B565" s="163"/>
      <c r="D565" s="150" t="s">
        <v>202</v>
      </c>
      <c r="E565" s="164" t="s">
        <v>44</v>
      </c>
      <c r="F565" s="165" t="s">
        <v>205</v>
      </c>
      <c r="H565" s="166">
        <v>6</v>
      </c>
      <c r="I565" s="167"/>
      <c r="L565" s="163"/>
      <c r="M565" s="168"/>
      <c r="T565" s="169"/>
      <c r="AT565" s="164" t="s">
        <v>202</v>
      </c>
      <c r="AU565" s="164" t="s">
        <v>93</v>
      </c>
      <c r="AV565" s="14" t="s">
        <v>199</v>
      </c>
      <c r="AW565" s="14" t="s">
        <v>42</v>
      </c>
      <c r="AX565" s="14" t="s">
        <v>90</v>
      </c>
      <c r="AY565" s="164" t="s">
        <v>192</v>
      </c>
    </row>
    <row r="566" spans="2:65" s="1" customFormat="1" ht="24.2" customHeight="1">
      <c r="B566" s="33"/>
      <c r="C566" s="132" t="s">
        <v>754</v>
      </c>
      <c r="D566" s="132" t="s">
        <v>194</v>
      </c>
      <c r="E566" s="133" t="s">
        <v>755</v>
      </c>
      <c r="F566" s="134" t="s">
        <v>756</v>
      </c>
      <c r="G566" s="135" t="s">
        <v>747</v>
      </c>
      <c r="H566" s="136">
        <v>6</v>
      </c>
      <c r="I566" s="137"/>
      <c r="J566" s="138">
        <f>ROUND(I566*H566,2)</f>
        <v>0</v>
      </c>
      <c r="K566" s="134" t="s">
        <v>198</v>
      </c>
      <c r="L566" s="33"/>
      <c r="M566" s="139" t="s">
        <v>44</v>
      </c>
      <c r="N566" s="140" t="s">
        <v>53</v>
      </c>
      <c r="P566" s="141">
        <f>O566*H566</f>
        <v>0</v>
      </c>
      <c r="Q566" s="141">
        <v>1.0000000000000001E-5</v>
      </c>
      <c r="R566" s="141">
        <f>Q566*H566</f>
        <v>6.0000000000000008E-5</v>
      </c>
      <c r="S566" s="141">
        <v>0</v>
      </c>
      <c r="T566" s="142">
        <f>S566*H566</f>
        <v>0</v>
      </c>
      <c r="AR566" s="143" t="s">
        <v>199</v>
      </c>
      <c r="AT566" s="143" t="s">
        <v>194</v>
      </c>
      <c r="AU566" s="143" t="s">
        <v>93</v>
      </c>
      <c r="AY566" s="17" t="s">
        <v>192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7" t="s">
        <v>90</v>
      </c>
      <c r="BK566" s="144">
        <f>ROUND(I566*H566,2)</f>
        <v>0</v>
      </c>
      <c r="BL566" s="17" t="s">
        <v>199</v>
      </c>
      <c r="BM566" s="143" t="s">
        <v>757</v>
      </c>
    </row>
    <row r="567" spans="2:65" s="1" customFormat="1" ht="11.25">
      <c r="B567" s="33"/>
      <c r="D567" s="145" t="s">
        <v>200</v>
      </c>
      <c r="F567" s="146" t="s">
        <v>758</v>
      </c>
      <c r="I567" s="147"/>
      <c r="L567" s="33"/>
      <c r="M567" s="148"/>
      <c r="T567" s="54"/>
      <c r="AT567" s="17" t="s">
        <v>200</v>
      </c>
      <c r="AU567" s="17" t="s">
        <v>93</v>
      </c>
    </row>
    <row r="568" spans="2:65" s="12" customFormat="1" ht="11.25">
      <c r="B568" s="149"/>
      <c r="D568" s="150" t="s">
        <v>202</v>
      </c>
      <c r="E568" s="151" t="s">
        <v>44</v>
      </c>
      <c r="F568" s="152" t="s">
        <v>426</v>
      </c>
      <c r="H568" s="151" t="s">
        <v>44</v>
      </c>
      <c r="I568" s="153"/>
      <c r="L568" s="149"/>
      <c r="M568" s="154"/>
      <c r="T568" s="155"/>
      <c r="AT568" s="151" t="s">
        <v>202</v>
      </c>
      <c r="AU568" s="151" t="s">
        <v>93</v>
      </c>
      <c r="AV568" s="12" t="s">
        <v>90</v>
      </c>
      <c r="AW568" s="12" t="s">
        <v>42</v>
      </c>
      <c r="AX568" s="12" t="s">
        <v>82</v>
      </c>
      <c r="AY568" s="151" t="s">
        <v>192</v>
      </c>
    </row>
    <row r="569" spans="2:65" s="12" customFormat="1" ht="11.25">
      <c r="B569" s="149"/>
      <c r="D569" s="150" t="s">
        <v>202</v>
      </c>
      <c r="E569" s="151" t="s">
        <v>44</v>
      </c>
      <c r="F569" s="152" t="s">
        <v>583</v>
      </c>
      <c r="H569" s="151" t="s">
        <v>44</v>
      </c>
      <c r="I569" s="153"/>
      <c r="L569" s="149"/>
      <c r="M569" s="154"/>
      <c r="T569" s="155"/>
      <c r="AT569" s="151" t="s">
        <v>202</v>
      </c>
      <c r="AU569" s="151" t="s">
        <v>93</v>
      </c>
      <c r="AV569" s="12" t="s">
        <v>90</v>
      </c>
      <c r="AW569" s="12" t="s">
        <v>42</v>
      </c>
      <c r="AX569" s="12" t="s">
        <v>82</v>
      </c>
      <c r="AY569" s="151" t="s">
        <v>192</v>
      </c>
    </row>
    <row r="570" spans="2:65" s="12" customFormat="1" ht="11.25">
      <c r="B570" s="149"/>
      <c r="D570" s="150" t="s">
        <v>202</v>
      </c>
      <c r="E570" s="151" t="s">
        <v>44</v>
      </c>
      <c r="F570" s="152" t="s">
        <v>759</v>
      </c>
      <c r="H570" s="151" t="s">
        <v>44</v>
      </c>
      <c r="I570" s="153"/>
      <c r="L570" s="149"/>
      <c r="M570" s="154"/>
      <c r="T570" s="155"/>
      <c r="AT570" s="151" t="s">
        <v>202</v>
      </c>
      <c r="AU570" s="151" t="s">
        <v>93</v>
      </c>
      <c r="AV570" s="12" t="s">
        <v>90</v>
      </c>
      <c r="AW570" s="12" t="s">
        <v>42</v>
      </c>
      <c r="AX570" s="12" t="s">
        <v>82</v>
      </c>
      <c r="AY570" s="151" t="s">
        <v>192</v>
      </c>
    </row>
    <row r="571" spans="2:65" s="13" customFormat="1" ht="11.25">
      <c r="B571" s="156"/>
      <c r="D571" s="150" t="s">
        <v>202</v>
      </c>
      <c r="E571" s="157" t="s">
        <v>44</v>
      </c>
      <c r="F571" s="158" t="s">
        <v>90</v>
      </c>
      <c r="H571" s="159">
        <v>1</v>
      </c>
      <c r="I571" s="160"/>
      <c r="L571" s="156"/>
      <c r="M571" s="161"/>
      <c r="T571" s="162"/>
      <c r="AT571" s="157" t="s">
        <v>202</v>
      </c>
      <c r="AU571" s="157" t="s">
        <v>93</v>
      </c>
      <c r="AV571" s="13" t="s">
        <v>93</v>
      </c>
      <c r="AW571" s="13" t="s">
        <v>42</v>
      </c>
      <c r="AX571" s="13" t="s">
        <v>82</v>
      </c>
      <c r="AY571" s="157" t="s">
        <v>192</v>
      </c>
    </row>
    <row r="572" spans="2:65" s="12" customFormat="1" ht="11.25">
      <c r="B572" s="149"/>
      <c r="D572" s="150" t="s">
        <v>202</v>
      </c>
      <c r="E572" s="151" t="s">
        <v>44</v>
      </c>
      <c r="F572" s="152" t="s">
        <v>760</v>
      </c>
      <c r="H572" s="151" t="s">
        <v>44</v>
      </c>
      <c r="I572" s="153"/>
      <c r="L572" s="149"/>
      <c r="M572" s="154"/>
      <c r="T572" s="155"/>
      <c r="AT572" s="151" t="s">
        <v>202</v>
      </c>
      <c r="AU572" s="151" t="s">
        <v>93</v>
      </c>
      <c r="AV572" s="12" t="s">
        <v>90</v>
      </c>
      <c r="AW572" s="12" t="s">
        <v>42</v>
      </c>
      <c r="AX572" s="12" t="s">
        <v>82</v>
      </c>
      <c r="AY572" s="151" t="s">
        <v>192</v>
      </c>
    </row>
    <row r="573" spans="2:65" s="13" customFormat="1" ht="11.25">
      <c r="B573" s="156"/>
      <c r="D573" s="150" t="s">
        <v>202</v>
      </c>
      <c r="E573" s="157" t="s">
        <v>44</v>
      </c>
      <c r="F573" s="158" t="s">
        <v>209</v>
      </c>
      <c r="H573" s="159">
        <v>3</v>
      </c>
      <c r="I573" s="160"/>
      <c r="L573" s="156"/>
      <c r="M573" s="161"/>
      <c r="T573" s="162"/>
      <c r="AT573" s="157" t="s">
        <v>202</v>
      </c>
      <c r="AU573" s="157" t="s">
        <v>93</v>
      </c>
      <c r="AV573" s="13" t="s">
        <v>93</v>
      </c>
      <c r="AW573" s="13" t="s">
        <v>42</v>
      </c>
      <c r="AX573" s="13" t="s">
        <v>82</v>
      </c>
      <c r="AY573" s="157" t="s">
        <v>192</v>
      </c>
    </row>
    <row r="574" spans="2:65" s="12" customFormat="1" ht="11.25">
      <c r="B574" s="149"/>
      <c r="D574" s="150" t="s">
        <v>202</v>
      </c>
      <c r="E574" s="151" t="s">
        <v>44</v>
      </c>
      <c r="F574" s="152" t="s">
        <v>761</v>
      </c>
      <c r="H574" s="151" t="s">
        <v>44</v>
      </c>
      <c r="I574" s="153"/>
      <c r="L574" s="149"/>
      <c r="M574" s="154"/>
      <c r="T574" s="155"/>
      <c r="AT574" s="151" t="s">
        <v>202</v>
      </c>
      <c r="AU574" s="151" t="s">
        <v>93</v>
      </c>
      <c r="AV574" s="12" t="s">
        <v>90</v>
      </c>
      <c r="AW574" s="12" t="s">
        <v>42</v>
      </c>
      <c r="AX574" s="12" t="s">
        <v>82</v>
      </c>
      <c r="AY574" s="151" t="s">
        <v>192</v>
      </c>
    </row>
    <row r="575" spans="2:65" s="13" customFormat="1" ht="11.25">
      <c r="B575" s="156"/>
      <c r="D575" s="150" t="s">
        <v>202</v>
      </c>
      <c r="E575" s="157" t="s">
        <v>44</v>
      </c>
      <c r="F575" s="158" t="s">
        <v>90</v>
      </c>
      <c r="H575" s="159">
        <v>1</v>
      </c>
      <c r="I575" s="160"/>
      <c r="L575" s="156"/>
      <c r="M575" s="161"/>
      <c r="T575" s="162"/>
      <c r="AT575" s="157" t="s">
        <v>202</v>
      </c>
      <c r="AU575" s="157" t="s">
        <v>93</v>
      </c>
      <c r="AV575" s="13" t="s">
        <v>93</v>
      </c>
      <c r="AW575" s="13" t="s">
        <v>42</v>
      </c>
      <c r="AX575" s="13" t="s">
        <v>82</v>
      </c>
      <c r="AY575" s="157" t="s">
        <v>192</v>
      </c>
    </row>
    <row r="576" spans="2:65" s="12" customFormat="1" ht="11.25">
      <c r="B576" s="149"/>
      <c r="D576" s="150" t="s">
        <v>202</v>
      </c>
      <c r="E576" s="151" t="s">
        <v>44</v>
      </c>
      <c r="F576" s="152" t="s">
        <v>762</v>
      </c>
      <c r="H576" s="151" t="s">
        <v>44</v>
      </c>
      <c r="I576" s="153"/>
      <c r="L576" s="149"/>
      <c r="M576" s="154"/>
      <c r="T576" s="155"/>
      <c r="AT576" s="151" t="s">
        <v>202</v>
      </c>
      <c r="AU576" s="151" t="s">
        <v>93</v>
      </c>
      <c r="AV576" s="12" t="s">
        <v>90</v>
      </c>
      <c r="AW576" s="12" t="s">
        <v>42</v>
      </c>
      <c r="AX576" s="12" t="s">
        <v>82</v>
      </c>
      <c r="AY576" s="151" t="s">
        <v>192</v>
      </c>
    </row>
    <row r="577" spans="2:65" s="13" customFormat="1" ht="11.25">
      <c r="B577" s="156"/>
      <c r="D577" s="150" t="s">
        <v>202</v>
      </c>
      <c r="E577" s="157" t="s">
        <v>44</v>
      </c>
      <c r="F577" s="158" t="s">
        <v>90</v>
      </c>
      <c r="H577" s="159">
        <v>1</v>
      </c>
      <c r="I577" s="160"/>
      <c r="L577" s="156"/>
      <c r="M577" s="161"/>
      <c r="T577" s="162"/>
      <c r="AT577" s="157" t="s">
        <v>202</v>
      </c>
      <c r="AU577" s="157" t="s">
        <v>93</v>
      </c>
      <c r="AV577" s="13" t="s">
        <v>93</v>
      </c>
      <c r="AW577" s="13" t="s">
        <v>42</v>
      </c>
      <c r="AX577" s="13" t="s">
        <v>82</v>
      </c>
      <c r="AY577" s="157" t="s">
        <v>192</v>
      </c>
    </row>
    <row r="578" spans="2:65" s="14" customFormat="1" ht="11.25">
      <c r="B578" s="163"/>
      <c r="D578" s="150" t="s">
        <v>202</v>
      </c>
      <c r="E578" s="164" t="s">
        <v>44</v>
      </c>
      <c r="F578" s="165" t="s">
        <v>205</v>
      </c>
      <c r="H578" s="166">
        <v>6</v>
      </c>
      <c r="I578" s="167"/>
      <c r="L578" s="163"/>
      <c r="M578" s="168"/>
      <c r="T578" s="169"/>
      <c r="AT578" s="164" t="s">
        <v>202</v>
      </c>
      <c r="AU578" s="164" t="s">
        <v>93</v>
      </c>
      <c r="AV578" s="14" t="s">
        <v>199</v>
      </c>
      <c r="AW578" s="14" t="s">
        <v>42</v>
      </c>
      <c r="AX578" s="14" t="s">
        <v>90</v>
      </c>
      <c r="AY578" s="164" t="s">
        <v>192</v>
      </c>
    </row>
    <row r="579" spans="2:65" s="1" customFormat="1" ht="16.5" customHeight="1">
      <c r="B579" s="33"/>
      <c r="C579" s="170" t="s">
        <v>353</v>
      </c>
      <c r="D579" s="170" t="s">
        <v>245</v>
      </c>
      <c r="E579" s="171" t="s">
        <v>763</v>
      </c>
      <c r="F579" s="172" t="s">
        <v>764</v>
      </c>
      <c r="G579" s="173" t="s">
        <v>747</v>
      </c>
      <c r="H579" s="174">
        <v>12</v>
      </c>
      <c r="I579" s="175"/>
      <c r="J579" s="176">
        <f>ROUND(I579*H579,2)</f>
        <v>0</v>
      </c>
      <c r="K579" s="172" t="s">
        <v>259</v>
      </c>
      <c r="L579" s="177"/>
      <c r="M579" s="178" t="s">
        <v>44</v>
      </c>
      <c r="N579" s="179" t="s">
        <v>53</v>
      </c>
      <c r="P579" s="141">
        <f>O579*H579</f>
        <v>0</v>
      </c>
      <c r="Q579" s="141">
        <v>4.0000000000000002E-4</v>
      </c>
      <c r="R579" s="141">
        <f>Q579*H579</f>
        <v>4.8000000000000004E-3</v>
      </c>
      <c r="S579" s="141">
        <v>0</v>
      </c>
      <c r="T579" s="142">
        <f>S579*H579</f>
        <v>0</v>
      </c>
      <c r="AR579" s="143" t="s">
        <v>219</v>
      </c>
      <c r="AT579" s="143" t="s">
        <v>245</v>
      </c>
      <c r="AU579" s="143" t="s">
        <v>93</v>
      </c>
      <c r="AY579" s="17" t="s">
        <v>192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7" t="s">
        <v>90</v>
      </c>
      <c r="BK579" s="144">
        <f>ROUND(I579*H579,2)</f>
        <v>0</v>
      </c>
      <c r="BL579" s="17" t="s">
        <v>199</v>
      </c>
      <c r="BM579" s="143" t="s">
        <v>765</v>
      </c>
    </row>
    <row r="580" spans="2:65" s="12" customFormat="1" ht="11.25">
      <c r="B580" s="149"/>
      <c r="D580" s="150" t="s">
        <v>202</v>
      </c>
      <c r="E580" s="151" t="s">
        <v>44</v>
      </c>
      <c r="F580" s="152" t="s">
        <v>426</v>
      </c>
      <c r="H580" s="151" t="s">
        <v>44</v>
      </c>
      <c r="I580" s="153"/>
      <c r="L580" s="149"/>
      <c r="M580" s="154"/>
      <c r="T580" s="155"/>
      <c r="AT580" s="151" t="s">
        <v>202</v>
      </c>
      <c r="AU580" s="151" t="s">
        <v>93</v>
      </c>
      <c r="AV580" s="12" t="s">
        <v>90</v>
      </c>
      <c r="AW580" s="12" t="s">
        <v>42</v>
      </c>
      <c r="AX580" s="12" t="s">
        <v>82</v>
      </c>
      <c r="AY580" s="151" t="s">
        <v>192</v>
      </c>
    </row>
    <row r="581" spans="2:65" s="12" customFormat="1" ht="11.25">
      <c r="B581" s="149"/>
      <c r="D581" s="150" t="s">
        <v>202</v>
      </c>
      <c r="E581" s="151" t="s">
        <v>44</v>
      </c>
      <c r="F581" s="152" t="s">
        <v>583</v>
      </c>
      <c r="H581" s="151" t="s">
        <v>44</v>
      </c>
      <c r="I581" s="153"/>
      <c r="L581" s="149"/>
      <c r="M581" s="154"/>
      <c r="T581" s="155"/>
      <c r="AT581" s="151" t="s">
        <v>202</v>
      </c>
      <c r="AU581" s="151" t="s">
        <v>93</v>
      </c>
      <c r="AV581" s="12" t="s">
        <v>90</v>
      </c>
      <c r="AW581" s="12" t="s">
        <v>42</v>
      </c>
      <c r="AX581" s="12" t="s">
        <v>82</v>
      </c>
      <c r="AY581" s="151" t="s">
        <v>192</v>
      </c>
    </row>
    <row r="582" spans="2:65" s="12" customFormat="1" ht="11.25">
      <c r="B582" s="149"/>
      <c r="D582" s="150" t="s">
        <v>202</v>
      </c>
      <c r="E582" s="151" t="s">
        <v>44</v>
      </c>
      <c r="F582" s="152" t="s">
        <v>759</v>
      </c>
      <c r="H582" s="151" t="s">
        <v>44</v>
      </c>
      <c r="I582" s="153"/>
      <c r="L582" s="149"/>
      <c r="M582" s="154"/>
      <c r="T582" s="155"/>
      <c r="AT582" s="151" t="s">
        <v>202</v>
      </c>
      <c r="AU582" s="151" t="s">
        <v>93</v>
      </c>
      <c r="AV582" s="12" t="s">
        <v>90</v>
      </c>
      <c r="AW582" s="12" t="s">
        <v>42</v>
      </c>
      <c r="AX582" s="12" t="s">
        <v>82</v>
      </c>
      <c r="AY582" s="151" t="s">
        <v>192</v>
      </c>
    </row>
    <row r="583" spans="2:65" s="13" customFormat="1" ht="11.25">
      <c r="B583" s="156"/>
      <c r="D583" s="150" t="s">
        <v>202</v>
      </c>
      <c r="E583" s="157" t="s">
        <v>44</v>
      </c>
      <c r="F583" s="158" t="s">
        <v>766</v>
      </c>
      <c r="H583" s="159">
        <v>2</v>
      </c>
      <c r="I583" s="160"/>
      <c r="L583" s="156"/>
      <c r="M583" s="161"/>
      <c r="T583" s="162"/>
      <c r="AT583" s="157" t="s">
        <v>202</v>
      </c>
      <c r="AU583" s="157" t="s">
        <v>93</v>
      </c>
      <c r="AV583" s="13" t="s">
        <v>93</v>
      </c>
      <c r="AW583" s="13" t="s">
        <v>42</v>
      </c>
      <c r="AX583" s="13" t="s">
        <v>82</v>
      </c>
      <c r="AY583" s="157" t="s">
        <v>192</v>
      </c>
    </row>
    <row r="584" spans="2:65" s="12" customFormat="1" ht="11.25">
      <c r="B584" s="149"/>
      <c r="D584" s="150" t="s">
        <v>202</v>
      </c>
      <c r="E584" s="151" t="s">
        <v>44</v>
      </c>
      <c r="F584" s="152" t="s">
        <v>760</v>
      </c>
      <c r="H584" s="151" t="s">
        <v>44</v>
      </c>
      <c r="I584" s="153"/>
      <c r="L584" s="149"/>
      <c r="M584" s="154"/>
      <c r="T584" s="155"/>
      <c r="AT584" s="151" t="s">
        <v>202</v>
      </c>
      <c r="AU584" s="151" t="s">
        <v>93</v>
      </c>
      <c r="AV584" s="12" t="s">
        <v>90</v>
      </c>
      <c r="AW584" s="12" t="s">
        <v>42</v>
      </c>
      <c r="AX584" s="12" t="s">
        <v>82</v>
      </c>
      <c r="AY584" s="151" t="s">
        <v>192</v>
      </c>
    </row>
    <row r="585" spans="2:65" s="13" customFormat="1" ht="11.25">
      <c r="B585" s="156"/>
      <c r="D585" s="150" t="s">
        <v>202</v>
      </c>
      <c r="E585" s="157" t="s">
        <v>44</v>
      </c>
      <c r="F585" s="158" t="s">
        <v>767</v>
      </c>
      <c r="H585" s="159">
        <v>6</v>
      </c>
      <c r="I585" s="160"/>
      <c r="L585" s="156"/>
      <c r="M585" s="161"/>
      <c r="T585" s="162"/>
      <c r="AT585" s="157" t="s">
        <v>202</v>
      </c>
      <c r="AU585" s="157" t="s">
        <v>93</v>
      </c>
      <c r="AV585" s="13" t="s">
        <v>93</v>
      </c>
      <c r="AW585" s="13" t="s">
        <v>42</v>
      </c>
      <c r="AX585" s="13" t="s">
        <v>82</v>
      </c>
      <c r="AY585" s="157" t="s">
        <v>192</v>
      </c>
    </row>
    <row r="586" spans="2:65" s="12" customFormat="1" ht="11.25">
      <c r="B586" s="149"/>
      <c r="D586" s="150" t="s">
        <v>202</v>
      </c>
      <c r="E586" s="151" t="s">
        <v>44</v>
      </c>
      <c r="F586" s="152" t="s">
        <v>761</v>
      </c>
      <c r="H586" s="151" t="s">
        <v>44</v>
      </c>
      <c r="I586" s="153"/>
      <c r="L586" s="149"/>
      <c r="M586" s="154"/>
      <c r="T586" s="155"/>
      <c r="AT586" s="151" t="s">
        <v>202</v>
      </c>
      <c r="AU586" s="151" t="s">
        <v>93</v>
      </c>
      <c r="AV586" s="12" t="s">
        <v>90</v>
      </c>
      <c r="AW586" s="12" t="s">
        <v>42</v>
      </c>
      <c r="AX586" s="12" t="s">
        <v>82</v>
      </c>
      <c r="AY586" s="151" t="s">
        <v>192</v>
      </c>
    </row>
    <row r="587" spans="2:65" s="13" customFormat="1" ht="11.25">
      <c r="B587" s="156"/>
      <c r="D587" s="150" t="s">
        <v>202</v>
      </c>
      <c r="E587" s="157" t="s">
        <v>44</v>
      </c>
      <c r="F587" s="158" t="s">
        <v>766</v>
      </c>
      <c r="H587" s="159">
        <v>2</v>
      </c>
      <c r="I587" s="160"/>
      <c r="L587" s="156"/>
      <c r="M587" s="161"/>
      <c r="T587" s="162"/>
      <c r="AT587" s="157" t="s">
        <v>202</v>
      </c>
      <c r="AU587" s="157" t="s">
        <v>93</v>
      </c>
      <c r="AV587" s="13" t="s">
        <v>93</v>
      </c>
      <c r="AW587" s="13" t="s">
        <v>42</v>
      </c>
      <c r="AX587" s="13" t="s">
        <v>82</v>
      </c>
      <c r="AY587" s="157" t="s">
        <v>192</v>
      </c>
    </row>
    <row r="588" spans="2:65" s="12" customFormat="1" ht="11.25">
      <c r="B588" s="149"/>
      <c r="D588" s="150" t="s">
        <v>202</v>
      </c>
      <c r="E588" s="151" t="s">
        <v>44</v>
      </c>
      <c r="F588" s="152" t="s">
        <v>762</v>
      </c>
      <c r="H588" s="151" t="s">
        <v>44</v>
      </c>
      <c r="I588" s="153"/>
      <c r="L588" s="149"/>
      <c r="M588" s="154"/>
      <c r="T588" s="155"/>
      <c r="AT588" s="151" t="s">
        <v>202</v>
      </c>
      <c r="AU588" s="151" t="s">
        <v>93</v>
      </c>
      <c r="AV588" s="12" t="s">
        <v>90</v>
      </c>
      <c r="AW588" s="12" t="s">
        <v>42</v>
      </c>
      <c r="AX588" s="12" t="s">
        <v>82</v>
      </c>
      <c r="AY588" s="151" t="s">
        <v>192</v>
      </c>
    </row>
    <row r="589" spans="2:65" s="13" customFormat="1" ht="11.25">
      <c r="B589" s="156"/>
      <c r="D589" s="150" t="s">
        <v>202</v>
      </c>
      <c r="E589" s="157" t="s">
        <v>44</v>
      </c>
      <c r="F589" s="158" t="s">
        <v>766</v>
      </c>
      <c r="H589" s="159">
        <v>2</v>
      </c>
      <c r="I589" s="160"/>
      <c r="L589" s="156"/>
      <c r="M589" s="161"/>
      <c r="T589" s="162"/>
      <c r="AT589" s="157" t="s">
        <v>202</v>
      </c>
      <c r="AU589" s="157" t="s">
        <v>93</v>
      </c>
      <c r="AV589" s="13" t="s">
        <v>93</v>
      </c>
      <c r="AW589" s="13" t="s">
        <v>42</v>
      </c>
      <c r="AX589" s="13" t="s">
        <v>82</v>
      </c>
      <c r="AY589" s="157" t="s">
        <v>192</v>
      </c>
    </row>
    <row r="590" spans="2:65" s="14" customFormat="1" ht="11.25">
      <c r="B590" s="163"/>
      <c r="D590" s="150" t="s">
        <v>202</v>
      </c>
      <c r="E590" s="164" t="s">
        <v>44</v>
      </c>
      <c r="F590" s="165" t="s">
        <v>205</v>
      </c>
      <c r="H590" s="166">
        <v>12</v>
      </c>
      <c r="I590" s="167"/>
      <c r="L590" s="163"/>
      <c r="M590" s="168"/>
      <c r="T590" s="169"/>
      <c r="AT590" s="164" t="s">
        <v>202</v>
      </c>
      <c r="AU590" s="164" t="s">
        <v>93</v>
      </c>
      <c r="AV590" s="14" t="s">
        <v>199</v>
      </c>
      <c r="AW590" s="14" t="s">
        <v>42</v>
      </c>
      <c r="AX590" s="14" t="s">
        <v>90</v>
      </c>
      <c r="AY590" s="164" t="s">
        <v>192</v>
      </c>
    </row>
    <row r="591" spans="2:65" s="1" customFormat="1" ht="16.5" customHeight="1">
      <c r="B591" s="33"/>
      <c r="C591" s="170" t="s">
        <v>768</v>
      </c>
      <c r="D591" s="170" t="s">
        <v>245</v>
      </c>
      <c r="E591" s="171" t="s">
        <v>769</v>
      </c>
      <c r="F591" s="172" t="s">
        <v>770</v>
      </c>
      <c r="G591" s="173" t="s">
        <v>282</v>
      </c>
      <c r="H591" s="174">
        <v>22.608000000000001</v>
      </c>
      <c r="I591" s="175"/>
      <c r="J591" s="176">
        <f>ROUND(I591*H591,2)</f>
        <v>0</v>
      </c>
      <c r="K591" s="172" t="s">
        <v>198</v>
      </c>
      <c r="L591" s="177"/>
      <c r="M591" s="178" t="s">
        <v>44</v>
      </c>
      <c r="N591" s="179" t="s">
        <v>53</v>
      </c>
      <c r="P591" s="141">
        <f>O591*H591</f>
        <v>0</v>
      </c>
      <c r="Q591" s="141">
        <v>8.0000000000000007E-5</v>
      </c>
      <c r="R591" s="141">
        <f>Q591*H591</f>
        <v>1.8086400000000002E-3</v>
      </c>
      <c r="S591" s="141">
        <v>0</v>
      </c>
      <c r="T591" s="142">
        <f>S591*H591</f>
        <v>0</v>
      </c>
      <c r="AR591" s="143" t="s">
        <v>219</v>
      </c>
      <c r="AT591" s="143" t="s">
        <v>245</v>
      </c>
      <c r="AU591" s="143" t="s">
        <v>93</v>
      </c>
      <c r="AY591" s="17" t="s">
        <v>192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7" t="s">
        <v>90</v>
      </c>
      <c r="BK591" s="144">
        <f>ROUND(I591*H591,2)</f>
        <v>0</v>
      </c>
      <c r="BL591" s="17" t="s">
        <v>199</v>
      </c>
      <c r="BM591" s="143" t="s">
        <v>771</v>
      </c>
    </row>
    <row r="592" spans="2:65" s="12" customFormat="1" ht="11.25">
      <c r="B592" s="149"/>
      <c r="D592" s="150" t="s">
        <v>202</v>
      </c>
      <c r="E592" s="151" t="s">
        <v>44</v>
      </c>
      <c r="F592" s="152" t="s">
        <v>426</v>
      </c>
      <c r="H592" s="151" t="s">
        <v>44</v>
      </c>
      <c r="I592" s="153"/>
      <c r="L592" s="149"/>
      <c r="M592" s="154"/>
      <c r="T592" s="155"/>
      <c r="AT592" s="151" t="s">
        <v>202</v>
      </c>
      <c r="AU592" s="151" t="s">
        <v>93</v>
      </c>
      <c r="AV592" s="12" t="s">
        <v>90</v>
      </c>
      <c r="AW592" s="12" t="s">
        <v>42</v>
      </c>
      <c r="AX592" s="12" t="s">
        <v>82</v>
      </c>
      <c r="AY592" s="151" t="s">
        <v>192</v>
      </c>
    </row>
    <row r="593" spans="2:65" s="12" customFormat="1" ht="11.25">
      <c r="B593" s="149"/>
      <c r="D593" s="150" t="s">
        <v>202</v>
      </c>
      <c r="E593" s="151" t="s">
        <v>44</v>
      </c>
      <c r="F593" s="152" t="s">
        <v>583</v>
      </c>
      <c r="H593" s="151" t="s">
        <v>44</v>
      </c>
      <c r="I593" s="153"/>
      <c r="L593" s="149"/>
      <c r="M593" s="154"/>
      <c r="T593" s="155"/>
      <c r="AT593" s="151" t="s">
        <v>202</v>
      </c>
      <c r="AU593" s="151" t="s">
        <v>93</v>
      </c>
      <c r="AV593" s="12" t="s">
        <v>90</v>
      </c>
      <c r="AW593" s="12" t="s">
        <v>42</v>
      </c>
      <c r="AX593" s="12" t="s">
        <v>82</v>
      </c>
      <c r="AY593" s="151" t="s">
        <v>192</v>
      </c>
    </row>
    <row r="594" spans="2:65" s="12" customFormat="1" ht="11.25">
      <c r="B594" s="149"/>
      <c r="D594" s="150" t="s">
        <v>202</v>
      </c>
      <c r="E594" s="151" t="s">
        <v>44</v>
      </c>
      <c r="F594" s="152" t="s">
        <v>759</v>
      </c>
      <c r="H594" s="151" t="s">
        <v>44</v>
      </c>
      <c r="I594" s="153"/>
      <c r="L594" s="149"/>
      <c r="M594" s="154"/>
      <c r="T594" s="155"/>
      <c r="AT594" s="151" t="s">
        <v>202</v>
      </c>
      <c r="AU594" s="151" t="s">
        <v>93</v>
      </c>
      <c r="AV594" s="12" t="s">
        <v>90</v>
      </c>
      <c r="AW594" s="12" t="s">
        <v>42</v>
      </c>
      <c r="AX594" s="12" t="s">
        <v>82</v>
      </c>
      <c r="AY594" s="151" t="s">
        <v>192</v>
      </c>
    </row>
    <row r="595" spans="2:65" s="13" customFormat="1" ht="11.25">
      <c r="B595" s="156"/>
      <c r="D595" s="150" t="s">
        <v>202</v>
      </c>
      <c r="E595" s="157" t="s">
        <v>44</v>
      </c>
      <c r="F595" s="158" t="s">
        <v>772</v>
      </c>
      <c r="H595" s="159">
        <v>3.7679999999999998</v>
      </c>
      <c r="I595" s="160"/>
      <c r="L595" s="156"/>
      <c r="M595" s="161"/>
      <c r="T595" s="162"/>
      <c r="AT595" s="157" t="s">
        <v>202</v>
      </c>
      <c r="AU595" s="157" t="s">
        <v>93</v>
      </c>
      <c r="AV595" s="13" t="s">
        <v>93</v>
      </c>
      <c r="AW595" s="13" t="s">
        <v>42</v>
      </c>
      <c r="AX595" s="13" t="s">
        <v>82</v>
      </c>
      <c r="AY595" s="157" t="s">
        <v>192</v>
      </c>
    </row>
    <row r="596" spans="2:65" s="12" customFormat="1" ht="11.25">
      <c r="B596" s="149"/>
      <c r="D596" s="150" t="s">
        <v>202</v>
      </c>
      <c r="E596" s="151" t="s">
        <v>44</v>
      </c>
      <c r="F596" s="152" t="s">
        <v>760</v>
      </c>
      <c r="H596" s="151" t="s">
        <v>44</v>
      </c>
      <c r="I596" s="153"/>
      <c r="L596" s="149"/>
      <c r="M596" s="154"/>
      <c r="T596" s="155"/>
      <c r="AT596" s="151" t="s">
        <v>202</v>
      </c>
      <c r="AU596" s="151" t="s">
        <v>93</v>
      </c>
      <c r="AV596" s="12" t="s">
        <v>90</v>
      </c>
      <c r="AW596" s="12" t="s">
        <v>42</v>
      </c>
      <c r="AX596" s="12" t="s">
        <v>82</v>
      </c>
      <c r="AY596" s="151" t="s">
        <v>192</v>
      </c>
    </row>
    <row r="597" spans="2:65" s="13" customFormat="1" ht="11.25">
      <c r="B597" s="156"/>
      <c r="D597" s="150" t="s">
        <v>202</v>
      </c>
      <c r="E597" s="157" t="s">
        <v>44</v>
      </c>
      <c r="F597" s="158" t="s">
        <v>773</v>
      </c>
      <c r="H597" s="159">
        <v>11.304</v>
      </c>
      <c r="I597" s="160"/>
      <c r="L597" s="156"/>
      <c r="M597" s="161"/>
      <c r="T597" s="162"/>
      <c r="AT597" s="157" t="s">
        <v>202</v>
      </c>
      <c r="AU597" s="157" t="s">
        <v>93</v>
      </c>
      <c r="AV597" s="13" t="s">
        <v>93</v>
      </c>
      <c r="AW597" s="13" t="s">
        <v>42</v>
      </c>
      <c r="AX597" s="13" t="s">
        <v>82</v>
      </c>
      <c r="AY597" s="157" t="s">
        <v>192</v>
      </c>
    </row>
    <row r="598" spans="2:65" s="12" customFormat="1" ht="11.25">
      <c r="B598" s="149"/>
      <c r="D598" s="150" t="s">
        <v>202</v>
      </c>
      <c r="E598" s="151" t="s">
        <v>44</v>
      </c>
      <c r="F598" s="152" t="s">
        <v>761</v>
      </c>
      <c r="H598" s="151" t="s">
        <v>44</v>
      </c>
      <c r="I598" s="153"/>
      <c r="L598" s="149"/>
      <c r="M598" s="154"/>
      <c r="T598" s="155"/>
      <c r="AT598" s="151" t="s">
        <v>202</v>
      </c>
      <c r="AU598" s="151" t="s">
        <v>93</v>
      </c>
      <c r="AV598" s="12" t="s">
        <v>90</v>
      </c>
      <c r="AW598" s="12" t="s">
        <v>42</v>
      </c>
      <c r="AX598" s="12" t="s">
        <v>82</v>
      </c>
      <c r="AY598" s="151" t="s">
        <v>192</v>
      </c>
    </row>
    <row r="599" spans="2:65" s="13" customFormat="1" ht="11.25">
      <c r="B599" s="156"/>
      <c r="D599" s="150" t="s">
        <v>202</v>
      </c>
      <c r="E599" s="157" t="s">
        <v>44</v>
      </c>
      <c r="F599" s="158" t="s">
        <v>772</v>
      </c>
      <c r="H599" s="159">
        <v>3.7679999999999998</v>
      </c>
      <c r="I599" s="160"/>
      <c r="L599" s="156"/>
      <c r="M599" s="161"/>
      <c r="T599" s="162"/>
      <c r="AT599" s="157" t="s">
        <v>202</v>
      </c>
      <c r="AU599" s="157" t="s">
        <v>93</v>
      </c>
      <c r="AV599" s="13" t="s">
        <v>93</v>
      </c>
      <c r="AW599" s="13" t="s">
        <v>42</v>
      </c>
      <c r="AX599" s="13" t="s">
        <v>82</v>
      </c>
      <c r="AY599" s="157" t="s">
        <v>192</v>
      </c>
    </row>
    <row r="600" spans="2:65" s="12" customFormat="1" ht="11.25">
      <c r="B600" s="149"/>
      <c r="D600" s="150" t="s">
        <v>202</v>
      </c>
      <c r="E600" s="151" t="s">
        <v>44</v>
      </c>
      <c r="F600" s="152" t="s">
        <v>762</v>
      </c>
      <c r="H600" s="151" t="s">
        <v>44</v>
      </c>
      <c r="I600" s="153"/>
      <c r="L600" s="149"/>
      <c r="M600" s="154"/>
      <c r="T600" s="155"/>
      <c r="AT600" s="151" t="s">
        <v>202</v>
      </c>
      <c r="AU600" s="151" t="s">
        <v>93</v>
      </c>
      <c r="AV600" s="12" t="s">
        <v>90</v>
      </c>
      <c r="AW600" s="12" t="s">
        <v>42</v>
      </c>
      <c r="AX600" s="12" t="s">
        <v>82</v>
      </c>
      <c r="AY600" s="151" t="s">
        <v>192</v>
      </c>
    </row>
    <row r="601" spans="2:65" s="13" customFormat="1" ht="11.25">
      <c r="B601" s="156"/>
      <c r="D601" s="150" t="s">
        <v>202</v>
      </c>
      <c r="E601" s="157" t="s">
        <v>44</v>
      </c>
      <c r="F601" s="158" t="s">
        <v>772</v>
      </c>
      <c r="H601" s="159">
        <v>3.7679999999999998</v>
      </c>
      <c r="I601" s="160"/>
      <c r="L601" s="156"/>
      <c r="M601" s="161"/>
      <c r="T601" s="162"/>
      <c r="AT601" s="157" t="s">
        <v>202</v>
      </c>
      <c r="AU601" s="157" t="s">
        <v>93</v>
      </c>
      <c r="AV601" s="13" t="s">
        <v>93</v>
      </c>
      <c r="AW601" s="13" t="s">
        <v>42</v>
      </c>
      <c r="AX601" s="13" t="s">
        <v>82</v>
      </c>
      <c r="AY601" s="157" t="s">
        <v>192</v>
      </c>
    </row>
    <row r="602" spans="2:65" s="14" customFormat="1" ht="11.25">
      <c r="B602" s="163"/>
      <c r="D602" s="150" t="s">
        <v>202</v>
      </c>
      <c r="E602" s="164" t="s">
        <v>44</v>
      </c>
      <c r="F602" s="165" t="s">
        <v>205</v>
      </c>
      <c r="H602" s="166">
        <v>22.608000000000001</v>
      </c>
      <c r="I602" s="167"/>
      <c r="L602" s="163"/>
      <c r="M602" s="168"/>
      <c r="T602" s="169"/>
      <c r="AT602" s="164" t="s">
        <v>202</v>
      </c>
      <c r="AU602" s="164" t="s">
        <v>93</v>
      </c>
      <c r="AV602" s="14" t="s">
        <v>199</v>
      </c>
      <c r="AW602" s="14" t="s">
        <v>42</v>
      </c>
      <c r="AX602" s="14" t="s">
        <v>90</v>
      </c>
      <c r="AY602" s="164" t="s">
        <v>192</v>
      </c>
    </row>
    <row r="603" spans="2:65" s="1" customFormat="1" ht="24.2" customHeight="1">
      <c r="B603" s="33"/>
      <c r="C603" s="170" t="s">
        <v>360</v>
      </c>
      <c r="D603" s="170" t="s">
        <v>245</v>
      </c>
      <c r="E603" s="171" t="s">
        <v>774</v>
      </c>
      <c r="F603" s="172" t="s">
        <v>775</v>
      </c>
      <c r="G603" s="173" t="s">
        <v>776</v>
      </c>
      <c r="H603" s="174">
        <v>0.12</v>
      </c>
      <c r="I603" s="175"/>
      <c r="J603" s="176">
        <f>ROUND(I603*H603,2)</f>
        <v>0</v>
      </c>
      <c r="K603" s="172" t="s">
        <v>198</v>
      </c>
      <c r="L603" s="177"/>
      <c r="M603" s="178" t="s">
        <v>44</v>
      </c>
      <c r="N603" s="179" t="s">
        <v>53</v>
      </c>
      <c r="P603" s="141">
        <f>O603*H603</f>
        <v>0</v>
      </c>
      <c r="Q603" s="141">
        <v>5.0000000000000001E-4</v>
      </c>
      <c r="R603" s="141">
        <f>Q603*H603</f>
        <v>6.0000000000000002E-5</v>
      </c>
      <c r="S603" s="141">
        <v>0</v>
      </c>
      <c r="T603" s="142">
        <f>S603*H603</f>
        <v>0</v>
      </c>
      <c r="AR603" s="143" t="s">
        <v>219</v>
      </c>
      <c r="AT603" s="143" t="s">
        <v>245</v>
      </c>
      <c r="AU603" s="143" t="s">
        <v>93</v>
      </c>
      <c r="AY603" s="17" t="s">
        <v>192</v>
      </c>
      <c r="BE603" s="144">
        <f>IF(N603="základní",J603,0)</f>
        <v>0</v>
      </c>
      <c r="BF603" s="144">
        <f>IF(N603="snížená",J603,0)</f>
        <v>0</v>
      </c>
      <c r="BG603" s="144">
        <f>IF(N603="zákl. přenesená",J603,0)</f>
        <v>0</v>
      </c>
      <c r="BH603" s="144">
        <f>IF(N603="sníž. přenesená",J603,0)</f>
        <v>0</v>
      </c>
      <c r="BI603" s="144">
        <f>IF(N603="nulová",J603,0)</f>
        <v>0</v>
      </c>
      <c r="BJ603" s="17" t="s">
        <v>90</v>
      </c>
      <c r="BK603" s="144">
        <f>ROUND(I603*H603,2)</f>
        <v>0</v>
      </c>
      <c r="BL603" s="17" t="s">
        <v>199</v>
      </c>
      <c r="BM603" s="143" t="s">
        <v>777</v>
      </c>
    </row>
    <row r="604" spans="2:65" s="12" customFormat="1" ht="11.25">
      <c r="B604" s="149"/>
      <c r="D604" s="150" t="s">
        <v>202</v>
      </c>
      <c r="E604" s="151" t="s">
        <v>44</v>
      </c>
      <c r="F604" s="152" t="s">
        <v>426</v>
      </c>
      <c r="H604" s="151" t="s">
        <v>44</v>
      </c>
      <c r="I604" s="153"/>
      <c r="L604" s="149"/>
      <c r="M604" s="154"/>
      <c r="T604" s="155"/>
      <c r="AT604" s="151" t="s">
        <v>202</v>
      </c>
      <c r="AU604" s="151" t="s">
        <v>93</v>
      </c>
      <c r="AV604" s="12" t="s">
        <v>90</v>
      </c>
      <c r="AW604" s="12" t="s">
        <v>42</v>
      </c>
      <c r="AX604" s="12" t="s">
        <v>82</v>
      </c>
      <c r="AY604" s="151" t="s">
        <v>192</v>
      </c>
    </row>
    <row r="605" spans="2:65" s="12" customFormat="1" ht="11.25">
      <c r="B605" s="149"/>
      <c r="D605" s="150" t="s">
        <v>202</v>
      </c>
      <c r="E605" s="151" t="s">
        <v>44</v>
      </c>
      <c r="F605" s="152" t="s">
        <v>583</v>
      </c>
      <c r="H605" s="151" t="s">
        <v>44</v>
      </c>
      <c r="I605" s="153"/>
      <c r="L605" s="149"/>
      <c r="M605" s="154"/>
      <c r="T605" s="155"/>
      <c r="AT605" s="151" t="s">
        <v>202</v>
      </c>
      <c r="AU605" s="151" t="s">
        <v>93</v>
      </c>
      <c r="AV605" s="12" t="s">
        <v>90</v>
      </c>
      <c r="AW605" s="12" t="s">
        <v>42</v>
      </c>
      <c r="AX605" s="12" t="s">
        <v>82</v>
      </c>
      <c r="AY605" s="151" t="s">
        <v>192</v>
      </c>
    </row>
    <row r="606" spans="2:65" s="12" customFormat="1" ht="11.25">
      <c r="B606" s="149"/>
      <c r="D606" s="150" t="s">
        <v>202</v>
      </c>
      <c r="E606" s="151" t="s">
        <v>44</v>
      </c>
      <c r="F606" s="152" t="s">
        <v>759</v>
      </c>
      <c r="H606" s="151" t="s">
        <v>44</v>
      </c>
      <c r="I606" s="153"/>
      <c r="L606" s="149"/>
      <c r="M606" s="154"/>
      <c r="T606" s="155"/>
      <c r="AT606" s="151" t="s">
        <v>202</v>
      </c>
      <c r="AU606" s="151" t="s">
        <v>93</v>
      </c>
      <c r="AV606" s="12" t="s">
        <v>90</v>
      </c>
      <c r="AW606" s="12" t="s">
        <v>42</v>
      </c>
      <c r="AX606" s="12" t="s">
        <v>82</v>
      </c>
      <c r="AY606" s="151" t="s">
        <v>192</v>
      </c>
    </row>
    <row r="607" spans="2:65" s="13" customFormat="1" ht="11.25">
      <c r="B607" s="156"/>
      <c r="D607" s="150" t="s">
        <v>202</v>
      </c>
      <c r="E607" s="157" t="s">
        <v>44</v>
      </c>
      <c r="F607" s="158" t="s">
        <v>778</v>
      </c>
      <c r="H607" s="159">
        <v>0.02</v>
      </c>
      <c r="I607" s="160"/>
      <c r="L607" s="156"/>
      <c r="M607" s="161"/>
      <c r="T607" s="162"/>
      <c r="AT607" s="157" t="s">
        <v>202</v>
      </c>
      <c r="AU607" s="157" t="s">
        <v>93</v>
      </c>
      <c r="AV607" s="13" t="s">
        <v>93</v>
      </c>
      <c r="AW607" s="13" t="s">
        <v>42</v>
      </c>
      <c r="AX607" s="13" t="s">
        <v>82</v>
      </c>
      <c r="AY607" s="157" t="s">
        <v>192</v>
      </c>
    </row>
    <row r="608" spans="2:65" s="12" customFormat="1" ht="11.25">
      <c r="B608" s="149"/>
      <c r="D608" s="150" t="s">
        <v>202</v>
      </c>
      <c r="E608" s="151" t="s">
        <v>44</v>
      </c>
      <c r="F608" s="152" t="s">
        <v>760</v>
      </c>
      <c r="H608" s="151" t="s">
        <v>44</v>
      </c>
      <c r="I608" s="153"/>
      <c r="L608" s="149"/>
      <c r="M608" s="154"/>
      <c r="T608" s="155"/>
      <c r="AT608" s="151" t="s">
        <v>202</v>
      </c>
      <c r="AU608" s="151" t="s">
        <v>93</v>
      </c>
      <c r="AV608" s="12" t="s">
        <v>90</v>
      </c>
      <c r="AW608" s="12" t="s">
        <v>42</v>
      </c>
      <c r="AX608" s="12" t="s">
        <v>82</v>
      </c>
      <c r="AY608" s="151" t="s">
        <v>192</v>
      </c>
    </row>
    <row r="609" spans="2:65" s="13" customFormat="1" ht="11.25">
      <c r="B609" s="156"/>
      <c r="D609" s="150" t="s">
        <v>202</v>
      </c>
      <c r="E609" s="157" t="s">
        <v>44</v>
      </c>
      <c r="F609" s="158" t="s">
        <v>779</v>
      </c>
      <c r="H609" s="159">
        <v>0.06</v>
      </c>
      <c r="I609" s="160"/>
      <c r="L609" s="156"/>
      <c r="M609" s="161"/>
      <c r="T609" s="162"/>
      <c r="AT609" s="157" t="s">
        <v>202</v>
      </c>
      <c r="AU609" s="157" t="s">
        <v>93</v>
      </c>
      <c r="AV609" s="13" t="s">
        <v>93</v>
      </c>
      <c r="AW609" s="13" t="s">
        <v>42</v>
      </c>
      <c r="AX609" s="13" t="s">
        <v>82</v>
      </c>
      <c r="AY609" s="157" t="s">
        <v>192</v>
      </c>
    </row>
    <row r="610" spans="2:65" s="12" customFormat="1" ht="11.25">
      <c r="B610" s="149"/>
      <c r="D610" s="150" t="s">
        <v>202</v>
      </c>
      <c r="E610" s="151" t="s">
        <v>44</v>
      </c>
      <c r="F610" s="152" t="s">
        <v>761</v>
      </c>
      <c r="H610" s="151" t="s">
        <v>44</v>
      </c>
      <c r="I610" s="153"/>
      <c r="L610" s="149"/>
      <c r="M610" s="154"/>
      <c r="T610" s="155"/>
      <c r="AT610" s="151" t="s">
        <v>202</v>
      </c>
      <c r="AU610" s="151" t="s">
        <v>93</v>
      </c>
      <c r="AV610" s="12" t="s">
        <v>90</v>
      </c>
      <c r="AW610" s="12" t="s">
        <v>42</v>
      </c>
      <c r="AX610" s="12" t="s">
        <v>82</v>
      </c>
      <c r="AY610" s="151" t="s">
        <v>192</v>
      </c>
    </row>
    <row r="611" spans="2:65" s="13" customFormat="1" ht="11.25">
      <c r="B611" s="156"/>
      <c r="D611" s="150" t="s">
        <v>202</v>
      </c>
      <c r="E611" s="157" t="s">
        <v>44</v>
      </c>
      <c r="F611" s="158" t="s">
        <v>778</v>
      </c>
      <c r="H611" s="159">
        <v>0.02</v>
      </c>
      <c r="I611" s="160"/>
      <c r="L611" s="156"/>
      <c r="M611" s="161"/>
      <c r="T611" s="162"/>
      <c r="AT611" s="157" t="s">
        <v>202</v>
      </c>
      <c r="AU611" s="157" t="s">
        <v>93</v>
      </c>
      <c r="AV611" s="13" t="s">
        <v>93</v>
      </c>
      <c r="AW611" s="13" t="s">
        <v>42</v>
      </c>
      <c r="AX611" s="13" t="s">
        <v>82</v>
      </c>
      <c r="AY611" s="157" t="s">
        <v>192</v>
      </c>
    </row>
    <row r="612" spans="2:65" s="12" customFormat="1" ht="11.25">
      <c r="B612" s="149"/>
      <c r="D612" s="150" t="s">
        <v>202</v>
      </c>
      <c r="E612" s="151" t="s">
        <v>44</v>
      </c>
      <c r="F612" s="152" t="s">
        <v>762</v>
      </c>
      <c r="H612" s="151" t="s">
        <v>44</v>
      </c>
      <c r="I612" s="153"/>
      <c r="L612" s="149"/>
      <c r="M612" s="154"/>
      <c r="T612" s="155"/>
      <c r="AT612" s="151" t="s">
        <v>202</v>
      </c>
      <c r="AU612" s="151" t="s">
        <v>93</v>
      </c>
      <c r="AV612" s="12" t="s">
        <v>90</v>
      </c>
      <c r="AW612" s="12" t="s">
        <v>42</v>
      </c>
      <c r="AX612" s="12" t="s">
        <v>82</v>
      </c>
      <c r="AY612" s="151" t="s">
        <v>192</v>
      </c>
    </row>
    <row r="613" spans="2:65" s="13" customFormat="1" ht="11.25">
      <c r="B613" s="156"/>
      <c r="D613" s="150" t="s">
        <v>202</v>
      </c>
      <c r="E613" s="157" t="s">
        <v>44</v>
      </c>
      <c r="F613" s="158" t="s">
        <v>778</v>
      </c>
      <c r="H613" s="159">
        <v>0.02</v>
      </c>
      <c r="I613" s="160"/>
      <c r="L613" s="156"/>
      <c r="M613" s="161"/>
      <c r="T613" s="162"/>
      <c r="AT613" s="157" t="s">
        <v>202</v>
      </c>
      <c r="AU613" s="157" t="s">
        <v>93</v>
      </c>
      <c r="AV613" s="13" t="s">
        <v>93</v>
      </c>
      <c r="AW613" s="13" t="s">
        <v>42</v>
      </c>
      <c r="AX613" s="13" t="s">
        <v>82</v>
      </c>
      <c r="AY613" s="157" t="s">
        <v>192</v>
      </c>
    </row>
    <row r="614" spans="2:65" s="14" customFormat="1" ht="11.25">
      <c r="B614" s="163"/>
      <c r="D614" s="150" t="s">
        <v>202</v>
      </c>
      <c r="E614" s="164" t="s">
        <v>44</v>
      </c>
      <c r="F614" s="165" t="s">
        <v>205</v>
      </c>
      <c r="H614" s="166">
        <v>0.12000000000000001</v>
      </c>
      <c r="I614" s="167"/>
      <c r="L614" s="163"/>
      <c r="M614" s="168"/>
      <c r="T614" s="169"/>
      <c r="AT614" s="164" t="s">
        <v>202</v>
      </c>
      <c r="AU614" s="164" t="s">
        <v>93</v>
      </c>
      <c r="AV614" s="14" t="s">
        <v>199</v>
      </c>
      <c r="AW614" s="14" t="s">
        <v>42</v>
      </c>
      <c r="AX614" s="14" t="s">
        <v>90</v>
      </c>
      <c r="AY614" s="164" t="s">
        <v>192</v>
      </c>
    </row>
    <row r="615" spans="2:65" s="1" customFormat="1" ht="33" customHeight="1">
      <c r="B615" s="33"/>
      <c r="C615" s="132" t="s">
        <v>780</v>
      </c>
      <c r="D615" s="132" t="s">
        <v>194</v>
      </c>
      <c r="E615" s="133" t="s">
        <v>781</v>
      </c>
      <c r="F615" s="134" t="s">
        <v>782</v>
      </c>
      <c r="G615" s="135" t="s">
        <v>783</v>
      </c>
      <c r="H615" s="136">
        <v>16</v>
      </c>
      <c r="I615" s="137"/>
      <c r="J615" s="138">
        <f>ROUND(I615*H615,2)</f>
        <v>0</v>
      </c>
      <c r="K615" s="134" t="s">
        <v>198</v>
      </c>
      <c r="L615" s="33"/>
      <c r="M615" s="139" t="s">
        <v>44</v>
      </c>
      <c r="N615" s="140" t="s">
        <v>53</v>
      </c>
      <c r="P615" s="141">
        <f>O615*H615</f>
        <v>0</v>
      </c>
      <c r="Q615" s="141">
        <v>0</v>
      </c>
      <c r="R615" s="141">
        <f>Q615*H615</f>
        <v>0</v>
      </c>
      <c r="S615" s="141">
        <v>0</v>
      </c>
      <c r="T615" s="142">
        <f>S615*H615</f>
        <v>0</v>
      </c>
      <c r="AR615" s="143" t="s">
        <v>199</v>
      </c>
      <c r="AT615" s="143" t="s">
        <v>194</v>
      </c>
      <c r="AU615" s="143" t="s">
        <v>93</v>
      </c>
      <c r="AY615" s="17" t="s">
        <v>192</v>
      </c>
      <c r="BE615" s="144">
        <f>IF(N615="základní",J615,0)</f>
        <v>0</v>
      </c>
      <c r="BF615" s="144">
        <f>IF(N615="snížená",J615,0)</f>
        <v>0</v>
      </c>
      <c r="BG615" s="144">
        <f>IF(N615="zákl. přenesená",J615,0)</f>
        <v>0</v>
      </c>
      <c r="BH615" s="144">
        <f>IF(N615="sníž. přenesená",J615,0)</f>
        <v>0</v>
      </c>
      <c r="BI615" s="144">
        <f>IF(N615="nulová",J615,0)</f>
        <v>0</v>
      </c>
      <c r="BJ615" s="17" t="s">
        <v>90</v>
      </c>
      <c r="BK615" s="144">
        <f>ROUND(I615*H615,2)</f>
        <v>0</v>
      </c>
      <c r="BL615" s="17" t="s">
        <v>199</v>
      </c>
      <c r="BM615" s="143" t="s">
        <v>784</v>
      </c>
    </row>
    <row r="616" spans="2:65" s="1" customFormat="1" ht="11.25">
      <c r="B616" s="33"/>
      <c r="D616" s="145" t="s">
        <v>200</v>
      </c>
      <c r="F616" s="146" t="s">
        <v>785</v>
      </c>
      <c r="I616" s="147"/>
      <c r="L616" s="33"/>
      <c r="M616" s="148"/>
      <c r="T616" s="54"/>
      <c r="AT616" s="17" t="s">
        <v>200</v>
      </c>
      <c r="AU616" s="17" t="s">
        <v>93</v>
      </c>
    </row>
    <row r="617" spans="2:65" s="12" customFormat="1" ht="11.25">
      <c r="B617" s="149"/>
      <c r="D617" s="150" t="s">
        <v>202</v>
      </c>
      <c r="E617" s="151" t="s">
        <v>44</v>
      </c>
      <c r="F617" s="152" t="s">
        <v>455</v>
      </c>
      <c r="H617" s="151" t="s">
        <v>44</v>
      </c>
      <c r="I617" s="153"/>
      <c r="L617" s="149"/>
      <c r="M617" s="154"/>
      <c r="T617" s="155"/>
      <c r="AT617" s="151" t="s">
        <v>202</v>
      </c>
      <c r="AU617" s="151" t="s">
        <v>93</v>
      </c>
      <c r="AV617" s="12" t="s">
        <v>90</v>
      </c>
      <c r="AW617" s="12" t="s">
        <v>42</v>
      </c>
      <c r="AX617" s="12" t="s">
        <v>82</v>
      </c>
      <c r="AY617" s="151" t="s">
        <v>192</v>
      </c>
    </row>
    <row r="618" spans="2:65" s="13" customFormat="1" ht="11.25">
      <c r="B618" s="156"/>
      <c r="D618" s="150" t="s">
        <v>202</v>
      </c>
      <c r="E618" s="157" t="s">
        <v>44</v>
      </c>
      <c r="F618" s="158" t="s">
        <v>300</v>
      </c>
      <c r="H618" s="159">
        <v>16</v>
      </c>
      <c r="I618" s="160"/>
      <c r="L618" s="156"/>
      <c r="M618" s="161"/>
      <c r="T618" s="162"/>
      <c r="AT618" s="157" t="s">
        <v>202</v>
      </c>
      <c r="AU618" s="157" t="s">
        <v>93</v>
      </c>
      <c r="AV618" s="13" t="s">
        <v>93</v>
      </c>
      <c r="AW618" s="13" t="s">
        <v>42</v>
      </c>
      <c r="AX618" s="13" t="s">
        <v>90</v>
      </c>
      <c r="AY618" s="157" t="s">
        <v>192</v>
      </c>
    </row>
    <row r="619" spans="2:65" s="11" customFormat="1" ht="22.9" customHeight="1">
      <c r="B619" s="120"/>
      <c r="D619" s="121" t="s">
        <v>81</v>
      </c>
      <c r="E619" s="130" t="s">
        <v>364</v>
      </c>
      <c r="F619" s="130" t="s">
        <v>786</v>
      </c>
      <c r="I619" s="123"/>
      <c r="J619" s="131">
        <f>BK619</f>
        <v>0</v>
      </c>
      <c r="L619" s="120"/>
      <c r="M619" s="125"/>
      <c r="P619" s="126">
        <f>SUM(P620:P699)</f>
        <v>0</v>
      </c>
      <c r="R619" s="126">
        <f>SUM(R620:R699)</f>
        <v>0</v>
      </c>
      <c r="T619" s="127">
        <f>SUM(T620:T699)</f>
        <v>0</v>
      </c>
      <c r="AR619" s="121" t="s">
        <v>90</v>
      </c>
      <c r="AT619" s="128" t="s">
        <v>81</v>
      </c>
      <c r="AU619" s="128" t="s">
        <v>90</v>
      </c>
      <c r="AY619" s="121" t="s">
        <v>192</v>
      </c>
      <c r="BK619" s="129">
        <f>SUM(BK620:BK699)</f>
        <v>0</v>
      </c>
    </row>
    <row r="620" spans="2:65" s="1" customFormat="1" ht="37.9" customHeight="1">
      <c r="B620" s="33"/>
      <c r="C620" s="132" t="s">
        <v>310</v>
      </c>
      <c r="D620" s="132" t="s">
        <v>194</v>
      </c>
      <c r="E620" s="133" t="s">
        <v>384</v>
      </c>
      <c r="F620" s="134" t="s">
        <v>385</v>
      </c>
      <c r="G620" s="135" t="s">
        <v>218</v>
      </c>
      <c r="H620" s="136">
        <v>21.972000000000001</v>
      </c>
      <c r="I620" s="137"/>
      <c r="J620" s="138">
        <f>ROUND(I620*H620,2)</f>
        <v>0</v>
      </c>
      <c r="K620" s="134" t="s">
        <v>198</v>
      </c>
      <c r="L620" s="33"/>
      <c r="M620" s="139" t="s">
        <v>44</v>
      </c>
      <c r="N620" s="140" t="s">
        <v>53</v>
      </c>
      <c r="P620" s="141">
        <f>O620*H620</f>
        <v>0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199</v>
      </c>
      <c r="AT620" s="143" t="s">
        <v>194</v>
      </c>
      <c r="AU620" s="143" t="s">
        <v>93</v>
      </c>
      <c r="AY620" s="17" t="s">
        <v>192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7" t="s">
        <v>90</v>
      </c>
      <c r="BK620" s="144">
        <f>ROUND(I620*H620,2)</f>
        <v>0</v>
      </c>
      <c r="BL620" s="17" t="s">
        <v>199</v>
      </c>
      <c r="BM620" s="143" t="s">
        <v>787</v>
      </c>
    </row>
    <row r="621" spans="2:65" s="1" customFormat="1" ht="11.25">
      <c r="B621" s="33"/>
      <c r="D621" s="145" t="s">
        <v>200</v>
      </c>
      <c r="F621" s="146" t="s">
        <v>387</v>
      </c>
      <c r="I621" s="147"/>
      <c r="L621" s="33"/>
      <c r="M621" s="148"/>
      <c r="T621" s="54"/>
      <c r="AT621" s="17" t="s">
        <v>200</v>
      </c>
      <c r="AU621" s="17" t="s">
        <v>93</v>
      </c>
    </row>
    <row r="622" spans="2:65" s="12" customFormat="1" ht="11.25">
      <c r="B622" s="149"/>
      <c r="D622" s="150" t="s">
        <v>202</v>
      </c>
      <c r="E622" s="151" t="s">
        <v>44</v>
      </c>
      <c r="F622" s="152" t="s">
        <v>426</v>
      </c>
      <c r="H622" s="151" t="s">
        <v>44</v>
      </c>
      <c r="I622" s="153"/>
      <c r="L622" s="149"/>
      <c r="M622" s="154"/>
      <c r="T622" s="155"/>
      <c r="AT622" s="151" t="s">
        <v>202</v>
      </c>
      <c r="AU622" s="151" t="s">
        <v>93</v>
      </c>
      <c r="AV622" s="12" t="s">
        <v>90</v>
      </c>
      <c r="AW622" s="12" t="s">
        <v>42</v>
      </c>
      <c r="AX622" s="12" t="s">
        <v>82</v>
      </c>
      <c r="AY622" s="151" t="s">
        <v>192</v>
      </c>
    </row>
    <row r="623" spans="2:65" s="12" customFormat="1" ht="22.5">
      <c r="B623" s="149"/>
      <c r="D623" s="150" t="s">
        <v>202</v>
      </c>
      <c r="E623" s="151" t="s">
        <v>44</v>
      </c>
      <c r="F623" s="152" t="s">
        <v>788</v>
      </c>
      <c r="H623" s="151" t="s">
        <v>44</v>
      </c>
      <c r="I623" s="153"/>
      <c r="L623" s="149"/>
      <c r="M623" s="154"/>
      <c r="T623" s="155"/>
      <c r="AT623" s="151" t="s">
        <v>202</v>
      </c>
      <c r="AU623" s="151" t="s">
        <v>93</v>
      </c>
      <c r="AV623" s="12" t="s">
        <v>90</v>
      </c>
      <c r="AW623" s="12" t="s">
        <v>42</v>
      </c>
      <c r="AX623" s="12" t="s">
        <v>82</v>
      </c>
      <c r="AY623" s="151" t="s">
        <v>192</v>
      </c>
    </row>
    <row r="624" spans="2:65" s="13" customFormat="1" ht="11.25">
      <c r="B624" s="156"/>
      <c r="D624" s="150" t="s">
        <v>202</v>
      </c>
      <c r="E624" s="157" t="s">
        <v>44</v>
      </c>
      <c r="F624" s="158" t="s">
        <v>789</v>
      </c>
      <c r="H624" s="159">
        <v>2.294</v>
      </c>
      <c r="I624" s="160"/>
      <c r="L624" s="156"/>
      <c r="M624" s="161"/>
      <c r="T624" s="162"/>
      <c r="AT624" s="157" t="s">
        <v>202</v>
      </c>
      <c r="AU624" s="157" t="s">
        <v>93</v>
      </c>
      <c r="AV624" s="13" t="s">
        <v>93</v>
      </c>
      <c r="AW624" s="13" t="s">
        <v>42</v>
      </c>
      <c r="AX624" s="13" t="s">
        <v>82</v>
      </c>
      <c r="AY624" s="157" t="s">
        <v>192</v>
      </c>
    </row>
    <row r="625" spans="2:65" s="12" customFormat="1" ht="22.5">
      <c r="B625" s="149"/>
      <c r="D625" s="150" t="s">
        <v>202</v>
      </c>
      <c r="E625" s="151" t="s">
        <v>44</v>
      </c>
      <c r="F625" s="152" t="s">
        <v>790</v>
      </c>
      <c r="H625" s="151" t="s">
        <v>44</v>
      </c>
      <c r="I625" s="153"/>
      <c r="L625" s="149"/>
      <c r="M625" s="154"/>
      <c r="T625" s="155"/>
      <c r="AT625" s="151" t="s">
        <v>202</v>
      </c>
      <c r="AU625" s="151" t="s">
        <v>93</v>
      </c>
      <c r="AV625" s="12" t="s">
        <v>90</v>
      </c>
      <c r="AW625" s="12" t="s">
        <v>42</v>
      </c>
      <c r="AX625" s="12" t="s">
        <v>82</v>
      </c>
      <c r="AY625" s="151" t="s">
        <v>192</v>
      </c>
    </row>
    <row r="626" spans="2:65" s="13" customFormat="1" ht="11.25">
      <c r="B626" s="156"/>
      <c r="D626" s="150" t="s">
        <v>202</v>
      </c>
      <c r="E626" s="157" t="s">
        <v>44</v>
      </c>
      <c r="F626" s="158" t="s">
        <v>791</v>
      </c>
      <c r="H626" s="159">
        <v>2.0529999999999999</v>
      </c>
      <c r="I626" s="160"/>
      <c r="L626" s="156"/>
      <c r="M626" s="161"/>
      <c r="T626" s="162"/>
      <c r="AT626" s="157" t="s">
        <v>202</v>
      </c>
      <c r="AU626" s="157" t="s">
        <v>93</v>
      </c>
      <c r="AV626" s="13" t="s">
        <v>93</v>
      </c>
      <c r="AW626" s="13" t="s">
        <v>42</v>
      </c>
      <c r="AX626" s="13" t="s">
        <v>82</v>
      </c>
      <c r="AY626" s="157" t="s">
        <v>192</v>
      </c>
    </row>
    <row r="627" spans="2:65" s="12" customFormat="1" ht="22.5">
      <c r="B627" s="149"/>
      <c r="D627" s="150" t="s">
        <v>202</v>
      </c>
      <c r="E627" s="151" t="s">
        <v>44</v>
      </c>
      <c r="F627" s="152" t="s">
        <v>792</v>
      </c>
      <c r="H627" s="151" t="s">
        <v>44</v>
      </c>
      <c r="I627" s="153"/>
      <c r="L627" s="149"/>
      <c r="M627" s="154"/>
      <c r="T627" s="155"/>
      <c r="AT627" s="151" t="s">
        <v>202</v>
      </c>
      <c r="AU627" s="151" t="s">
        <v>93</v>
      </c>
      <c r="AV627" s="12" t="s">
        <v>90</v>
      </c>
      <c r="AW627" s="12" t="s">
        <v>42</v>
      </c>
      <c r="AX627" s="12" t="s">
        <v>82</v>
      </c>
      <c r="AY627" s="151" t="s">
        <v>192</v>
      </c>
    </row>
    <row r="628" spans="2:65" s="13" customFormat="1" ht="11.25">
      <c r="B628" s="156"/>
      <c r="D628" s="150" t="s">
        <v>202</v>
      </c>
      <c r="E628" s="157" t="s">
        <v>44</v>
      </c>
      <c r="F628" s="158" t="s">
        <v>793</v>
      </c>
      <c r="H628" s="159">
        <v>0.15</v>
      </c>
      <c r="I628" s="160"/>
      <c r="L628" s="156"/>
      <c r="M628" s="161"/>
      <c r="T628" s="162"/>
      <c r="AT628" s="157" t="s">
        <v>202</v>
      </c>
      <c r="AU628" s="157" t="s">
        <v>93</v>
      </c>
      <c r="AV628" s="13" t="s">
        <v>93</v>
      </c>
      <c r="AW628" s="13" t="s">
        <v>42</v>
      </c>
      <c r="AX628" s="13" t="s">
        <v>82</v>
      </c>
      <c r="AY628" s="157" t="s">
        <v>192</v>
      </c>
    </row>
    <row r="629" spans="2:65" s="12" customFormat="1" ht="22.5">
      <c r="B629" s="149"/>
      <c r="D629" s="150" t="s">
        <v>202</v>
      </c>
      <c r="E629" s="151" t="s">
        <v>44</v>
      </c>
      <c r="F629" s="152" t="s">
        <v>794</v>
      </c>
      <c r="H629" s="151" t="s">
        <v>44</v>
      </c>
      <c r="I629" s="153"/>
      <c r="L629" s="149"/>
      <c r="M629" s="154"/>
      <c r="T629" s="155"/>
      <c r="AT629" s="151" t="s">
        <v>202</v>
      </c>
      <c r="AU629" s="151" t="s">
        <v>93</v>
      </c>
      <c r="AV629" s="12" t="s">
        <v>90</v>
      </c>
      <c r="AW629" s="12" t="s">
        <v>42</v>
      </c>
      <c r="AX629" s="12" t="s">
        <v>82</v>
      </c>
      <c r="AY629" s="151" t="s">
        <v>192</v>
      </c>
    </row>
    <row r="630" spans="2:65" s="13" customFormat="1" ht="11.25">
      <c r="B630" s="156"/>
      <c r="D630" s="150" t="s">
        <v>202</v>
      </c>
      <c r="E630" s="157" t="s">
        <v>44</v>
      </c>
      <c r="F630" s="158" t="s">
        <v>795</v>
      </c>
      <c r="H630" s="159">
        <v>0.26700000000000002</v>
      </c>
      <c r="I630" s="160"/>
      <c r="L630" s="156"/>
      <c r="M630" s="161"/>
      <c r="T630" s="162"/>
      <c r="AT630" s="157" t="s">
        <v>202</v>
      </c>
      <c r="AU630" s="157" t="s">
        <v>93</v>
      </c>
      <c r="AV630" s="13" t="s">
        <v>93</v>
      </c>
      <c r="AW630" s="13" t="s">
        <v>42</v>
      </c>
      <c r="AX630" s="13" t="s">
        <v>82</v>
      </c>
      <c r="AY630" s="157" t="s">
        <v>192</v>
      </c>
    </row>
    <row r="631" spans="2:65" s="12" customFormat="1" ht="22.5">
      <c r="B631" s="149"/>
      <c r="D631" s="150" t="s">
        <v>202</v>
      </c>
      <c r="E631" s="151" t="s">
        <v>44</v>
      </c>
      <c r="F631" s="152" t="s">
        <v>796</v>
      </c>
      <c r="H631" s="151" t="s">
        <v>44</v>
      </c>
      <c r="I631" s="153"/>
      <c r="L631" s="149"/>
      <c r="M631" s="154"/>
      <c r="T631" s="155"/>
      <c r="AT631" s="151" t="s">
        <v>202</v>
      </c>
      <c r="AU631" s="151" t="s">
        <v>93</v>
      </c>
      <c r="AV631" s="12" t="s">
        <v>90</v>
      </c>
      <c r="AW631" s="12" t="s">
        <v>42</v>
      </c>
      <c r="AX631" s="12" t="s">
        <v>82</v>
      </c>
      <c r="AY631" s="151" t="s">
        <v>192</v>
      </c>
    </row>
    <row r="632" spans="2:65" s="13" customFormat="1" ht="11.25">
      <c r="B632" s="156"/>
      <c r="D632" s="150" t="s">
        <v>202</v>
      </c>
      <c r="E632" s="157" t="s">
        <v>44</v>
      </c>
      <c r="F632" s="158" t="s">
        <v>797</v>
      </c>
      <c r="H632" s="159">
        <v>12.24</v>
      </c>
      <c r="I632" s="160"/>
      <c r="L632" s="156"/>
      <c r="M632" s="161"/>
      <c r="T632" s="162"/>
      <c r="AT632" s="157" t="s">
        <v>202</v>
      </c>
      <c r="AU632" s="157" t="s">
        <v>93</v>
      </c>
      <c r="AV632" s="13" t="s">
        <v>93</v>
      </c>
      <c r="AW632" s="13" t="s">
        <v>42</v>
      </c>
      <c r="AX632" s="13" t="s">
        <v>82</v>
      </c>
      <c r="AY632" s="157" t="s">
        <v>192</v>
      </c>
    </row>
    <row r="633" spans="2:65" s="12" customFormat="1" ht="22.5">
      <c r="B633" s="149"/>
      <c r="D633" s="150" t="s">
        <v>202</v>
      </c>
      <c r="E633" s="151" t="s">
        <v>44</v>
      </c>
      <c r="F633" s="152" t="s">
        <v>798</v>
      </c>
      <c r="H633" s="151" t="s">
        <v>44</v>
      </c>
      <c r="I633" s="153"/>
      <c r="L633" s="149"/>
      <c r="M633" s="154"/>
      <c r="T633" s="155"/>
      <c r="AT633" s="151" t="s">
        <v>202</v>
      </c>
      <c r="AU633" s="151" t="s">
        <v>93</v>
      </c>
      <c r="AV633" s="12" t="s">
        <v>90</v>
      </c>
      <c r="AW633" s="12" t="s">
        <v>42</v>
      </c>
      <c r="AX633" s="12" t="s">
        <v>82</v>
      </c>
      <c r="AY633" s="151" t="s">
        <v>192</v>
      </c>
    </row>
    <row r="634" spans="2:65" s="13" customFormat="1" ht="11.25">
      <c r="B634" s="156"/>
      <c r="D634" s="150" t="s">
        <v>202</v>
      </c>
      <c r="E634" s="157" t="s">
        <v>44</v>
      </c>
      <c r="F634" s="158" t="s">
        <v>799</v>
      </c>
      <c r="H634" s="159">
        <v>1.944</v>
      </c>
      <c r="I634" s="160"/>
      <c r="L634" s="156"/>
      <c r="M634" s="161"/>
      <c r="T634" s="162"/>
      <c r="AT634" s="157" t="s">
        <v>202</v>
      </c>
      <c r="AU634" s="157" t="s">
        <v>93</v>
      </c>
      <c r="AV634" s="13" t="s">
        <v>93</v>
      </c>
      <c r="AW634" s="13" t="s">
        <v>42</v>
      </c>
      <c r="AX634" s="13" t="s">
        <v>82</v>
      </c>
      <c r="AY634" s="157" t="s">
        <v>192</v>
      </c>
    </row>
    <row r="635" spans="2:65" s="12" customFormat="1" ht="22.5">
      <c r="B635" s="149"/>
      <c r="D635" s="150" t="s">
        <v>202</v>
      </c>
      <c r="E635" s="151" t="s">
        <v>44</v>
      </c>
      <c r="F635" s="152" t="s">
        <v>800</v>
      </c>
      <c r="H635" s="151" t="s">
        <v>44</v>
      </c>
      <c r="I635" s="153"/>
      <c r="L635" s="149"/>
      <c r="M635" s="154"/>
      <c r="T635" s="155"/>
      <c r="AT635" s="151" t="s">
        <v>202</v>
      </c>
      <c r="AU635" s="151" t="s">
        <v>93</v>
      </c>
      <c r="AV635" s="12" t="s">
        <v>90</v>
      </c>
      <c r="AW635" s="12" t="s">
        <v>42</v>
      </c>
      <c r="AX635" s="12" t="s">
        <v>82</v>
      </c>
      <c r="AY635" s="151" t="s">
        <v>192</v>
      </c>
    </row>
    <row r="636" spans="2:65" s="13" customFormat="1" ht="11.25">
      <c r="B636" s="156"/>
      <c r="D636" s="150" t="s">
        <v>202</v>
      </c>
      <c r="E636" s="157" t="s">
        <v>44</v>
      </c>
      <c r="F636" s="158" t="s">
        <v>801</v>
      </c>
      <c r="H636" s="159">
        <v>2.16</v>
      </c>
      <c r="I636" s="160"/>
      <c r="L636" s="156"/>
      <c r="M636" s="161"/>
      <c r="T636" s="162"/>
      <c r="AT636" s="157" t="s">
        <v>202</v>
      </c>
      <c r="AU636" s="157" t="s">
        <v>93</v>
      </c>
      <c r="AV636" s="13" t="s">
        <v>93</v>
      </c>
      <c r="AW636" s="13" t="s">
        <v>42</v>
      </c>
      <c r="AX636" s="13" t="s">
        <v>82</v>
      </c>
      <c r="AY636" s="157" t="s">
        <v>192</v>
      </c>
    </row>
    <row r="637" spans="2:65" s="12" customFormat="1" ht="11.25">
      <c r="B637" s="149"/>
      <c r="D637" s="150" t="s">
        <v>202</v>
      </c>
      <c r="E637" s="151" t="s">
        <v>44</v>
      </c>
      <c r="F637" s="152" t="s">
        <v>802</v>
      </c>
      <c r="H637" s="151" t="s">
        <v>44</v>
      </c>
      <c r="I637" s="153"/>
      <c r="L637" s="149"/>
      <c r="M637" s="154"/>
      <c r="T637" s="155"/>
      <c r="AT637" s="151" t="s">
        <v>202</v>
      </c>
      <c r="AU637" s="151" t="s">
        <v>93</v>
      </c>
      <c r="AV637" s="12" t="s">
        <v>90</v>
      </c>
      <c r="AW637" s="12" t="s">
        <v>42</v>
      </c>
      <c r="AX637" s="12" t="s">
        <v>82</v>
      </c>
      <c r="AY637" s="151" t="s">
        <v>192</v>
      </c>
    </row>
    <row r="638" spans="2:65" s="13" customFormat="1" ht="11.25">
      <c r="B638" s="156"/>
      <c r="D638" s="150" t="s">
        <v>202</v>
      </c>
      <c r="E638" s="157" t="s">
        <v>44</v>
      </c>
      <c r="F638" s="158" t="s">
        <v>803</v>
      </c>
      <c r="H638" s="159">
        <v>0.86399999999999999</v>
      </c>
      <c r="I638" s="160"/>
      <c r="L638" s="156"/>
      <c r="M638" s="161"/>
      <c r="T638" s="162"/>
      <c r="AT638" s="157" t="s">
        <v>202</v>
      </c>
      <c r="AU638" s="157" t="s">
        <v>93</v>
      </c>
      <c r="AV638" s="13" t="s">
        <v>93</v>
      </c>
      <c r="AW638" s="13" t="s">
        <v>42</v>
      </c>
      <c r="AX638" s="13" t="s">
        <v>82</v>
      </c>
      <c r="AY638" s="157" t="s">
        <v>192</v>
      </c>
    </row>
    <row r="639" spans="2:65" s="14" customFormat="1" ht="11.25">
      <c r="B639" s="163"/>
      <c r="D639" s="150" t="s">
        <v>202</v>
      </c>
      <c r="E639" s="164" t="s">
        <v>44</v>
      </c>
      <c r="F639" s="165" t="s">
        <v>205</v>
      </c>
      <c r="H639" s="166">
        <v>21.972000000000001</v>
      </c>
      <c r="I639" s="167"/>
      <c r="L639" s="163"/>
      <c r="M639" s="168"/>
      <c r="T639" s="169"/>
      <c r="AT639" s="164" t="s">
        <v>202</v>
      </c>
      <c r="AU639" s="164" t="s">
        <v>93</v>
      </c>
      <c r="AV639" s="14" t="s">
        <v>199</v>
      </c>
      <c r="AW639" s="14" t="s">
        <v>42</v>
      </c>
      <c r="AX639" s="14" t="s">
        <v>90</v>
      </c>
      <c r="AY639" s="164" t="s">
        <v>192</v>
      </c>
    </row>
    <row r="640" spans="2:65" s="1" customFormat="1" ht="37.9" customHeight="1">
      <c r="B640" s="33"/>
      <c r="C640" s="132" t="s">
        <v>804</v>
      </c>
      <c r="D640" s="132" t="s">
        <v>194</v>
      </c>
      <c r="E640" s="133" t="s">
        <v>390</v>
      </c>
      <c r="F640" s="134" t="s">
        <v>391</v>
      </c>
      <c r="G640" s="135" t="s">
        <v>218</v>
      </c>
      <c r="H640" s="136">
        <v>394.85</v>
      </c>
      <c r="I640" s="137"/>
      <c r="J640" s="138">
        <f>ROUND(I640*H640,2)</f>
        <v>0</v>
      </c>
      <c r="K640" s="134" t="s">
        <v>198</v>
      </c>
      <c r="L640" s="33"/>
      <c r="M640" s="139" t="s">
        <v>44</v>
      </c>
      <c r="N640" s="140" t="s">
        <v>53</v>
      </c>
      <c r="P640" s="141">
        <f>O640*H640</f>
        <v>0</v>
      </c>
      <c r="Q640" s="141">
        <v>0</v>
      </c>
      <c r="R640" s="141">
        <f>Q640*H640</f>
        <v>0</v>
      </c>
      <c r="S640" s="141">
        <v>0</v>
      </c>
      <c r="T640" s="142">
        <f>S640*H640</f>
        <v>0</v>
      </c>
      <c r="AR640" s="143" t="s">
        <v>199</v>
      </c>
      <c r="AT640" s="143" t="s">
        <v>194</v>
      </c>
      <c r="AU640" s="143" t="s">
        <v>93</v>
      </c>
      <c r="AY640" s="17" t="s">
        <v>192</v>
      </c>
      <c r="BE640" s="144">
        <f>IF(N640="základní",J640,0)</f>
        <v>0</v>
      </c>
      <c r="BF640" s="144">
        <f>IF(N640="snížená",J640,0)</f>
        <v>0</v>
      </c>
      <c r="BG640" s="144">
        <f>IF(N640="zákl. přenesená",J640,0)</f>
        <v>0</v>
      </c>
      <c r="BH640" s="144">
        <f>IF(N640="sníž. přenesená",J640,0)</f>
        <v>0</v>
      </c>
      <c r="BI640" s="144">
        <f>IF(N640="nulová",J640,0)</f>
        <v>0</v>
      </c>
      <c r="BJ640" s="17" t="s">
        <v>90</v>
      </c>
      <c r="BK640" s="144">
        <f>ROUND(I640*H640,2)</f>
        <v>0</v>
      </c>
      <c r="BL640" s="17" t="s">
        <v>199</v>
      </c>
      <c r="BM640" s="143" t="s">
        <v>805</v>
      </c>
    </row>
    <row r="641" spans="2:51" s="1" customFormat="1" ht="11.25">
      <c r="B641" s="33"/>
      <c r="D641" s="145" t="s">
        <v>200</v>
      </c>
      <c r="F641" s="146" t="s">
        <v>393</v>
      </c>
      <c r="I641" s="147"/>
      <c r="L641" s="33"/>
      <c r="M641" s="148"/>
      <c r="T641" s="54"/>
      <c r="AT641" s="17" t="s">
        <v>200</v>
      </c>
      <c r="AU641" s="17" t="s">
        <v>93</v>
      </c>
    </row>
    <row r="642" spans="2:51" s="12" customFormat="1" ht="11.25">
      <c r="B642" s="149"/>
      <c r="D642" s="150" t="s">
        <v>202</v>
      </c>
      <c r="E642" s="151" t="s">
        <v>44</v>
      </c>
      <c r="F642" s="152" t="s">
        <v>426</v>
      </c>
      <c r="H642" s="151" t="s">
        <v>44</v>
      </c>
      <c r="I642" s="153"/>
      <c r="L642" s="149"/>
      <c r="M642" s="154"/>
      <c r="T642" s="155"/>
      <c r="AT642" s="151" t="s">
        <v>202</v>
      </c>
      <c r="AU642" s="151" t="s">
        <v>93</v>
      </c>
      <c r="AV642" s="12" t="s">
        <v>90</v>
      </c>
      <c r="AW642" s="12" t="s">
        <v>42</v>
      </c>
      <c r="AX642" s="12" t="s">
        <v>82</v>
      </c>
      <c r="AY642" s="151" t="s">
        <v>192</v>
      </c>
    </row>
    <row r="643" spans="2:51" s="12" customFormat="1" ht="33.75">
      <c r="B643" s="149"/>
      <c r="D643" s="150" t="s">
        <v>202</v>
      </c>
      <c r="E643" s="151" t="s">
        <v>44</v>
      </c>
      <c r="F643" s="152" t="s">
        <v>806</v>
      </c>
      <c r="H643" s="151" t="s">
        <v>44</v>
      </c>
      <c r="I643" s="153"/>
      <c r="L643" s="149"/>
      <c r="M643" s="154"/>
      <c r="T643" s="155"/>
      <c r="AT643" s="151" t="s">
        <v>202</v>
      </c>
      <c r="AU643" s="151" t="s">
        <v>93</v>
      </c>
      <c r="AV643" s="12" t="s">
        <v>90</v>
      </c>
      <c r="AW643" s="12" t="s">
        <v>42</v>
      </c>
      <c r="AX643" s="12" t="s">
        <v>82</v>
      </c>
      <c r="AY643" s="151" t="s">
        <v>192</v>
      </c>
    </row>
    <row r="644" spans="2:51" s="13" customFormat="1" ht="11.25">
      <c r="B644" s="156"/>
      <c r="D644" s="150" t="s">
        <v>202</v>
      </c>
      <c r="E644" s="157" t="s">
        <v>44</v>
      </c>
      <c r="F644" s="158" t="s">
        <v>807</v>
      </c>
      <c r="H644" s="159">
        <v>21.792999999999999</v>
      </c>
      <c r="I644" s="160"/>
      <c r="L644" s="156"/>
      <c r="M644" s="161"/>
      <c r="T644" s="162"/>
      <c r="AT644" s="157" t="s">
        <v>202</v>
      </c>
      <c r="AU644" s="157" t="s">
        <v>93</v>
      </c>
      <c r="AV644" s="13" t="s">
        <v>93</v>
      </c>
      <c r="AW644" s="13" t="s">
        <v>42</v>
      </c>
      <c r="AX644" s="13" t="s">
        <v>82</v>
      </c>
      <c r="AY644" s="157" t="s">
        <v>192</v>
      </c>
    </row>
    <row r="645" spans="2:51" s="12" customFormat="1" ht="33.75">
      <c r="B645" s="149"/>
      <c r="D645" s="150" t="s">
        <v>202</v>
      </c>
      <c r="E645" s="151" t="s">
        <v>44</v>
      </c>
      <c r="F645" s="152" t="s">
        <v>808</v>
      </c>
      <c r="H645" s="151" t="s">
        <v>44</v>
      </c>
      <c r="I645" s="153"/>
      <c r="L645" s="149"/>
      <c r="M645" s="154"/>
      <c r="T645" s="155"/>
      <c r="AT645" s="151" t="s">
        <v>202</v>
      </c>
      <c r="AU645" s="151" t="s">
        <v>93</v>
      </c>
      <c r="AV645" s="12" t="s">
        <v>90</v>
      </c>
      <c r="AW645" s="12" t="s">
        <v>42</v>
      </c>
      <c r="AX645" s="12" t="s">
        <v>82</v>
      </c>
      <c r="AY645" s="151" t="s">
        <v>192</v>
      </c>
    </row>
    <row r="646" spans="2:51" s="13" customFormat="1" ht="11.25">
      <c r="B646" s="156"/>
      <c r="D646" s="150" t="s">
        <v>202</v>
      </c>
      <c r="E646" s="157" t="s">
        <v>44</v>
      </c>
      <c r="F646" s="158" t="s">
        <v>809</v>
      </c>
      <c r="H646" s="159">
        <v>39.015999999999998</v>
      </c>
      <c r="I646" s="160"/>
      <c r="L646" s="156"/>
      <c r="M646" s="161"/>
      <c r="T646" s="162"/>
      <c r="AT646" s="157" t="s">
        <v>202</v>
      </c>
      <c r="AU646" s="157" t="s">
        <v>93</v>
      </c>
      <c r="AV646" s="13" t="s">
        <v>93</v>
      </c>
      <c r="AW646" s="13" t="s">
        <v>42</v>
      </c>
      <c r="AX646" s="13" t="s">
        <v>82</v>
      </c>
      <c r="AY646" s="157" t="s">
        <v>192</v>
      </c>
    </row>
    <row r="647" spans="2:51" s="12" customFormat="1" ht="22.5">
      <c r="B647" s="149"/>
      <c r="D647" s="150" t="s">
        <v>202</v>
      </c>
      <c r="E647" s="151" t="s">
        <v>44</v>
      </c>
      <c r="F647" s="152" t="s">
        <v>810</v>
      </c>
      <c r="H647" s="151" t="s">
        <v>44</v>
      </c>
      <c r="I647" s="153"/>
      <c r="L647" s="149"/>
      <c r="M647" s="154"/>
      <c r="T647" s="155"/>
      <c r="AT647" s="151" t="s">
        <v>202</v>
      </c>
      <c r="AU647" s="151" t="s">
        <v>93</v>
      </c>
      <c r="AV647" s="12" t="s">
        <v>90</v>
      </c>
      <c r="AW647" s="12" t="s">
        <v>42</v>
      </c>
      <c r="AX647" s="12" t="s">
        <v>82</v>
      </c>
      <c r="AY647" s="151" t="s">
        <v>192</v>
      </c>
    </row>
    <row r="648" spans="2:51" s="13" customFormat="1" ht="11.25">
      <c r="B648" s="156"/>
      <c r="D648" s="150" t="s">
        <v>202</v>
      </c>
      <c r="E648" s="157" t="s">
        <v>44</v>
      </c>
      <c r="F648" s="158" t="s">
        <v>811</v>
      </c>
      <c r="H648" s="159">
        <v>2.8580000000000001</v>
      </c>
      <c r="I648" s="160"/>
      <c r="L648" s="156"/>
      <c r="M648" s="161"/>
      <c r="T648" s="162"/>
      <c r="AT648" s="157" t="s">
        <v>202</v>
      </c>
      <c r="AU648" s="157" t="s">
        <v>93</v>
      </c>
      <c r="AV648" s="13" t="s">
        <v>93</v>
      </c>
      <c r="AW648" s="13" t="s">
        <v>42</v>
      </c>
      <c r="AX648" s="13" t="s">
        <v>82</v>
      </c>
      <c r="AY648" s="157" t="s">
        <v>192</v>
      </c>
    </row>
    <row r="649" spans="2:51" s="12" customFormat="1" ht="22.5">
      <c r="B649" s="149"/>
      <c r="D649" s="150" t="s">
        <v>202</v>
      </c>
      <c r="E649" s="151" t="s">
        <v>44</v>
      </c>
      <c r="F649" s="152" t="s">
        <v>812</v>
      </c>
      <c r="H649" s="151" t="s">
        <v>44</v>
      </c>
      <c r="I649" s="153"/>
      <c r="L649" s="149"/>
      <c r="M649" s="154"/>
      <c r="T649" s="155"/>
      <c r="AT649" s="151" t="s">
        <v>202</v>
      </c>
      <c r="AU649" s="151" t="s">
        <v>93</v>
      </c>
      <c r="AV649" s="12" t="s">
        <v>90</v>
      </c>
      <c r="AW649" s="12" t="s">
        <v>42</v>
      </c>
      <c r="AX649" s="12" t="s">
        <v>82</v>
      </c>
      <c r="AY649" s="151" t="s">
        <v>192</v>
      </c>
    </row>
    <row r="650" spans="2:51" s="13" customFormat="1" ht="11.25">
      <c r="B650" s="156"/>
      <c r="D650" s="150" t="s">
        <v>202</v>
      </c>
      <c r="E650" s="157" t="s">
        <v>44</v>
      </c>
      <c r="F650" s="158" t="s">
        <v>813</v>
      </c>
      <c r="H650" s="159">
        <v>4.2309999999999999</v>
      </c>
      <c r="I650" s="160"/>
      <c r="L650" s="156"/>
      <c r="M650" s="161"/>
      <c r="T650" s="162"/>
      <c r="AT650" s="157" t="s">
        <v>202</v>
      </c>
      <c r="AU650" s="157" t="s">
        <v>93</v>
      </c>
      <c r="AV650" s="13" t="s">
        <v>93</v>
      </c>
      <c r="AW650" s="13" t="s">
        <v>42</v>
      </c>
      <c r="AX650" s="13" t="s">
        <v>82</v>
      </c>
      <c r="AY650" s="157" t="s">
        <v>192</v>
      </c>
    </row>
    <row r="651" spans="2:51" s="12" customFormat="1" ht="22.5">
      <c r="B651" s="149"/>
      <c r="D651" s="150" t="s">
        <v>202</v>
      </c>
      <c r="E651" s="151" t="s">
        <v>44</v>
      </c>
      <c r="F651" s="152" t="s">
        <v>814</v>
      </c>
      <c r="H651" s="151" t="s">
        <v>44</v>
      </c>
      <c r="I651" s="153"/>
      <c r="L651" s="149"/>
      <c r="M651" s="154"/>
      <c r="T651" s="155"/>
      <c r="AT651" s="151" t="s">
        <v>202</v>
      </c>
      <c r="AU651" s="151" t="s">
        <v>93</v>
      </c>
      <c r="AV651" s="12" t="s">
        <v>90</v>
      </c>
      <c r="AW651" s="12" t="s">
        <v>42</v>
      </c>
      <c r="AX651" s="12" t="s">
        <v>82</v>
      </c>
      <c r="AY651" s="151" t="s">
        <v>192</v>
      </c>
    </row>
    <row r="652" spans="2:51" s="13" customFormat="1" ht="11.25">
      <c r="B652" s="156"/>
      <c r="D652" s="150" t="s">
        <v>202</v>
      </c>
      <c r="E652" s="157" t="s">
        <v>44</v>
      </c>
      <c r="F652" s="158" t="s">
        <v>815</v>
      </c>
      <c r="H652" s="159">
        <v>232.56</v>
      </c>
      <c r="I652" s="160"/>
      <c r="L652" s="156"/>
      <c r="M652" s="161"/>
      <c r="T652" s="162"/>
      <c r="AT652" s="157" t="s">
        <v>202</v>
      </c>
      <c r="AU652" s="157" t="s">
        <v>93</v>
      </c>
      <c r="AV652" s="13" t="s">
        <v>93</v>
      </c>
      <c r="AW652" s="13" t="s">
        <v>42</v>
      </c>
      <c r="AX652" s="13" t="s">
        <v>82</v>
      </c>
      <c r="AY652" s="157" t="s">
        <v>192</v>
      </c>
    </row>
    <row r="653" spans="2:51" s="12" customFormat="1" ht="22.5">
      <c r="B653" s="149"/>
      <c r="D653" s="150" t="s">
        <v>202</v>
      </c>
      <c r="E653" s="151" t="s">
        <v>44</v>
      </c>
      <c r="F653" s="152" t="s">
        <v>816</v>
      </c>
      <c r="H653" s="151" t="s">
        <v>44</v>
      </c>
      <c r="I653" s="153"/>
      <c r="L653" s="149"/>
      <c r="M653" s="154"/>
      <c r="T653" s="155"/>
      <c r="AT653" s="151" t="s">
        <v>202</v>
      </c>
      <c r="AU653" s="151" t="s">
        <v>93</v>
      </c>
      <c r="AV653" s="12" t="s">
        <v>90</v>
      </c>
      <c r="AW653" s="12" t="s">
        <v>42</v>
      </c>
      <c r="AX653" s="12" t="s">
        <v>82</v>
      </c>
      <c r="AY653" s="151" t="s">
        <v>192</v>
      </c>
    </row>
    <row r="654" spans="2:51" s="13" customFormat="1" ht="11.25">
      <c r="B654" s="156"/>
      <c r="D654" s="150" t="s">
        <v>202</v>
      </c>
      <c r="E654" s="157" t="s">
        <v>44</v>
      </c>
      <c r="F654" s="158" t="s">
        <v>817</v>
      </c>
      <c r="H654" s="159">
        <v>36.936</v>
      </c>
      <c r="I654" s="160"/>
      <c r="L654" s="156"/>
      <c r="M654" s="161"/>
      <c r="T654" s="162"/>
      <c r="AT654" s="157" t="s">
        <v>202</v>
      </c>
      <c r="AU654" s="157" t="s">
        <v>93</v>
      </c>
      <c r="AV654" s="13" t="s">
        <v>93</v>
      </c>
      <c r="AW654" s="13" t="s">
        <v>42</v>
      </c>
      <c r="AX654" s="13" t="s">
        <v>82</v>
      </c>
      <c r="AY654" s="157" t="s">
        <v>192</v>
      </c>
    </row>
    <row r="655" spans="2:51" s="12" customFormat="1" ht="22.5">
      <c r="B655" s="149"/>
      <c r="D655" s="150" t="s">
        <v>202</v>
      </c>
      <c r="E655" s="151" t="s">
        <v>44</v>
      </c>
      <c r="F655" s="152" t="s">
        <v>818</v>
      </c>
      <c r="H655" s="151" t="s">
        <v>44</v>
      </c>
      <c r="I655" s="153"/>
      <c r="L655" s="149"/>
      <c r="M655" s="154"/>
      <c r="T655" s="155"/>
      <c r="AT655" s="151" t="s">
        <v>202</v>
      </c>
      <c r="AU655" s="151" t="s">
        <v>93</v>
      </c>
      <c r="AV655" s="12" t="s">
        <v>90</v>
      </c>
      <c r="AW655" s="12" t="s">
        <v>42</v>
      </c>
      <c r="AX655" s="12" t="s">
        <v>82</v>
      </c>
      <c r="AY655" s="151" t="s">
        <v>192</v>
      </c>
    </row>
    <row r="656" spans="2:51" s="13" customFormat="1" ht="11.25">
      <c r="B656" s="156"/>
      <c r="D656" s="150" t="s">
        <v>202</v>
      </c>
      <c r="E656" s="157" t="s">
        <v>44</v>
      </c>
      <c r="F656" s="158" t="s">
        <v>819</v>
      </c>
      <c r="H656" s="159">
        <v>41.04</v>
      </c>
      <c r="I656" s="160"/>
      <c r="L656" s="156"/>
      <c r="M656" s="161"/>
      <c r="T656" s="162"/>
      <c r="AT656" s="157" t="s">
        <v>202</v>
      </c>
      <c r="AU656" s="157" t="s">
        <v>93</v>
      </c>
      <c r="AV656" s="13" t="s">
        <v>93</v>
      </c>
      <c r="AW656" s="13" t="s">
        <v>42</v>
      </c>
      <c r="AX656" s="13" t="s">
        <v>82</v>
      </c>
      <c r="AY656" s="157" t="s">
        <v>192</v>
      </c>
    </row>
    <row r="657" spans="2:65" s="12" customFormat="1" ht="22.5">
      <c r="B657" s="149"/>
      <c r="D657" s="150" t="s">
        <v>202</v>
      </c>
      <c r="E657" s="151" t="s">
        <v>44</v>
      </c>
      <c r="F657" s="152" t="s">
        <v>820</v>
      </c>
      <c r="H657" s="151" t="s">
        <v>44</v>
      </c>
      <c r="I657" s="153"/>
      <c r="L657" s="149"/>
      <c r="M657" s="154"/>
      <c r="T657" s="155"/>
      <c r="AT657" s="151" t="s">
        <v>202</v>
      </c>
      <c r="AU657" s="151" t="s">
        <v>93</v>
      </c>
      <c r="AV657" s="12" t="s">
        <v>90</v>
      </c>
      <c r="AW657" s="12" t="s">
        <v>42</v>
      </c>
      <c r="AX657" s="12" t="s">
        <v>82</v>
      </c>
      <c r="AY657" s="151" t="s">
        <v>192</v>
      </c>
    </row>
    <row r="658" spans="2:65" s="13" customFormat="1" ht="11.25">
      <c r="B658" s="156"/>
      <c r="D658" s="150" t="s">
        <v>202</v>
      </c>
      <c r="E658" s="157" t="s">
        <v>44</v>
      </c>
      <c r="F658" s="158" t="s">
        <v>821</v>
      </c>
      <c r="H658" s="159">
        <v>16.416</v>
      </c>
      <c r="I658" s="160"/>
      <c r="L658" s="156"/>
      <c r="M658" s="161"/>
      <c r="T658" s="162"/>
      <c r="AT658" s="157" t="s">
        <v>202</v>
      </c>
      <c r="AU658" s="157" t="s">
        <v>93</v>
      </c>
      <c r="AV658" s="13" t="s">
        <v>93</v>
      </c>
      <c r="AW658" s="13" t="s">
        <v>42</v>
      </c>
      <c r="AX658" s="13" t="s">
        <v>82</v>
      </c>
      <c r="AY658" s="157" t="s">
        <v>192</v>
      </c>
    </row>
    <row r="659" spans="2:65" s="14" customFormat="1" ht="11.25">
      <c r="B659" s="163"/>
      <c r="D659" s="150" t="s">
        <v>202</v>
      </c>
      <c r="E659" s="164" t="s">
        <v>44</v>
      </c>
      <c r="F659" s="165" t="s">
        <v>205</v>
      </c>
      <c r="H659" s="166">
        <v>394.84999999999997</v>
      </c>
      <c r="I659" s="167"/>
      <c r="L659" s="163"/>
      <c r="M659" s="168"/>
      <c r="T659" s="169"/>
      <c r="AT659" s="164" t="s">
        <v>202</v>
      </c>
      <c r="AU659" s="164" t="s">
        <v>93</v>
      </c>
      <c r="AV659" s="14" t="s">
        <v>199</v>
      </c>
      <c r="AW659" s="14" t="s">
        <v>42</v>
      </c>
      <c r="AX659" s="14" t="s">
        <v>90</v>
      </c>
      <c r="AY659" s="164" t="s">
        <v>192</v>
      </c>
    </row>
    <row r="660" spans="2:65" s="1" customFormat="1" ht="24.2" customHeight="1">
      <c r="B660" s="33"/>
      <c r="C660" s="132" t="s">
        <v>822</v>
      </c>
      <c r="D660" s="132" t="s">
        <v>194</v>
      </c>
      <c r="E660" s="133" t="s">
        <v>823</v>
      </c>
      <c r="F660" s="134" t="s">
        <v>824</v>
      </c>
      <c r="G660" s="135" t="s">
        <v>218</v>
      </c>
      <c r="H660" s="136">
        <v>21.972000000000001</v>
      </c>
      <c r="I660" s="137"/>
      <c r="J660" s="138">
        <f>ROUND(I660*H660,2)</f>
        <v>0</v>
      </c>
      <c r="K660" s="134" t="s">
        <v>198</v>
      </c>
      <c r="L660" s="33"/>
      <c r="M660" s="139" t="s">
        <v>44</v>
      </c>
      <c r="N660" s="140" t="s">
        <v>53</v>
      </c>
      <c r="P660" s="141">
        <f>O660*H660</f>
        <v>0</v>
      </c>
      <c r="Q660" s="141">
        <v>0</v>
      </c>
      <c r="R660" s="141">
        <f>Q660*H660</f>
        <v>0</v>
      </c>
      <c r="S660" s="141">
        <v>0</v>
      </c>
      <c r="T660" s="142">
        <f>S660*H660</f>
        <v>0</v>
      </c>
      <c r="AR660" s="143" t="s">
        <v>199</v>
      </c>
      <c r="AT660" s="143" t="s">
        <v>194</v>
      </c>
      <c r="AU660" s="143" t="s">
        <v>93</v>
      </c>
      <c r="AY660" s="17" t="s">
        <v>192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90</v>
      </c>
      <c r="BK660" s="144">
        <f>ROUND(I660*H660,2)</f>
        <v>0</v>
      </c>
      <c r="BL660" s="17" t="s">
        <v>199</v>
      </c>
      <c r="BM660" s="143" t="s">
        <v>825</v>
      </c>
    </row>
    <row r="661" spans="2:65" s="1" customFormat="1" ht="11.25">
      <c r="B661" s="33"/>
      <c r="D661" s="145" t="s">
        <v>200</v>
      </c>
      <c r="F661" s="146" t="s">
        <v>826</v>
      </c>
      <c r="I661" s="147"/>
      <c r="L661" s="33"/>
      <c r="M661" s="148"/>
      <c r="T661" s="54"/>
      <c r="AT661" s="17" t="s">
        <v>200</v>
      </c>
      <c r="AU661" s="17" t="s">
        <v>93</v>
      </c>
    </row>
    <row r="662" spans="2:65" s="12" customFormat="1" ht="11.25">
      <c r="B662" s="149"/>
      <c r="D662" s="150" t="s">
        <v>202</v>
      </c>
      <c r="E662" s="151" t="s">
        <v>44</v>
      </c>
      <c r="F662" s="152" t="s">
        <v>426</v>
      </c>
      <c r="H662" s="151" t="s">
        <v>44</v>
      </c>
      <c r="I662" s="153"/>
      <c r="L662" s="149"/>
      <c r="M662" s="154"/>
      <c r="T662" s="155"/>
      <c r="AT662" s="151" t="s">
        <v>202</v>
      </c>
      <c r="AU662" s="151" t="s">
        <v>93</v>
      </c>
      <c r="AV662" s="12" t="s">
        <v>90</v>
      </c>
      <c r="AW662" s="12" t="s">
        <v>42</v>
      </c>
      <c r="AX662" s="12" t="s">
        <v>82</v>
      </c>
      <c r="AY662" s="151" t="s">
        <v>192</v>
      </c>
    </row>
    <row r="663" spans="2:65" s="12" customFormat="1" ht="22.5">
      <c r="B663" s="149"/>
      <c r="D663" s="150" t="s">
        <v>202</v>
      </c>
      <c r="E663" s="151" t="s">
        <v>44</v>
      </c>
      <c r="F663" s="152" t="s">
        <v>827</v>
      </c>
      <c r="H663" s="151" t="s">
        <v>44</v>
      </c>
      <c r="I663" s="153"/>
      <c r="L663" s="149"/>
      <c r="M663" s="154"/>
      <c r="T663" s="155"/>
      <c r="AT663" s="151" t="s">
        <v>202</v>
      </c>
      <c r="AU663" s="151" t="s">
        <v>93</v>
      </c>
      <c r="AV663" s="12" t="s">
        <v>90</v>
      </c>
      <c r="AW663" s="12" t="s">
        <v>42</v>
      </c>
      <c r="AX663" s="12" t="s">
        <v>82</v>
      </c>
      <c r="AY663" s="151" t="s">
        <v>192</v>
      </c>
    </row>
    <row r="664" spans="2:65" s="13" customFormat="1" ht="11.25">
      <c r="B664" s="156"/>
      <c r="D664" s="150" t="s">
        <v>202</v>
      </c>
      <c r="E664" s="157" t="s">
        <v>44</v>
      </c>
      <c r="F664" s="158" t="s">
        <v>789</v>
      </c>
      <c r="H664" s="159">
        <v>2.294</v>
      </c>
      <c r="I664" s="160"/>
      <c r="L664" s="156"/>
      <c r="M664" s="161"/>
      <c r="T664" s="162"/>
      <c r="AT664" s="157" t="s">
        <v>202</v>
      </c>
      <c r="AU664" s="157" t="s">
        <v>93</v>
      </c>
      <c r="AV664" s="13" t="s">
        <v>93</v>
      </c>
      <c r="AW664" s="13" t="s">
        <v>42</v>
      </c>
      <c r="AX664" s="13" t="s">
        <v>82</v>
      </c>
      <c r="AY664" s="157" t="s">
        <v>192</v>
      </c>
    </row>
    <row r="665" spans="2:65" s="12" customFormat="1" ht="22.5">
      <c r="B665" s="149"/>
      <c r="D665" s="150" t="s">
        <v>202</v>
      </c>
      <c r="E665" s="151" t="s">
        <v>44</v>
      </c>
      <c r="F665" s="152" t="s">
        <v>828</v>
      </c>
      <c r="H665" s="151" t="s">
        <v>44</v>
      </c>
      <c r="I665" s="153"/>
      <c r="L665" s="149"/>
      <c r="M665" s="154"/>
      <c r="T665" s="155"/>
      <c r="AT665" s="151" t="s">
        <v>202</v>
      </c>
      <c r="AU665" s="151" t="s">
        <v>93</v>
      </c>
      <c r="AV665" s="12" t="s">
        <v>90</v>
      </c>
      <c r="AW665" s="12" t="s">
        <v>42</v>
      </c>
      <c r="AX665" s="12" t="s">
        <v>82</v>
      </c>
      <c r="AY665" s="151" t="s">
        <v>192</v>
      </c>
    </row>
    <row r="666" spans="2:65" s="13" customFormat="1" ht="11.25">
      <c r="B666" s="156"/>
      <c r="D666" s="150" t="s">
        <v>202</v>
      </c>
      <c r="E666" s="157" t="s">
        <v>44</v>
      </c>
      <c r="F666" s="158" t="s">
        <v>791</v>
      </c>
      <c r="H666" s="159">
        <v>2.0529999999999999</v>
      </c>
      <c r="I666" s="160"/>
      <c r="L666" s="156"/>
      <c r="M666" s="161"/>
      <c r="T666" s="162"/>
      <c r="AT666" s="157" t="s">
        <v>202</v>
      </c>
      <c r="AU666" s="157" t="s">
        <v>93</v>
      </c>
      <c r="AV666" s="13" t="s">
        <v>93</v>
      </c>
      <c r="AW666" s="13" t="s">
        <v>42</v>
      </c>
      <c r="AX666" s="13" t="s">
        <v>82</v>
      </c>
      <c r="AY666" s="157" t="s">
        <v>192</v>
      </c>
    </row>
    <row r="667" spans="2:65" s="12" customFormat="1" ht="22.5">
      <c r="B667" s="149"/>
      <c r="D667" s="150" t="s">
        <v>202</v>
      </c>
      <c r="E667" s="151" t="s">
        <v>44</v>
      </c>
      <c r="F667" s="152" t="s">
        <v>829</v>
      </c>
      <c r="H667" s="151" t="s">
        <v>44</v>
      </c>
      <c r="I667" s="153"/>
      <c r="L667" s="149"/>
      <c r="M667" s="154"/>
      <c r="T667" s="155"/>
      <c r="AT667" s="151" t="s">
        <v>202</v>
      </c>
      <c r="AU667" s="151" t="s">
        <v>93</v>
      </c>
      <c r="AV667" s="12" t="s">
        <v>90</v>
      </c>
      <c r="AW667" s="12" t="s">
        <v>42</v>
      </c>
      <c r="AX667" s="12" t="s">
        <v>82</v>
      </c>
      <c r="AY667" s="151" t="s">
        <v>192</v>
      </c>
    </row>
    <row r="668" spans="2:65" s="13" customFormat="1" ht="11.25">
      <c r="B668" s="156"/>
      <c r="D668" s="150" t="s">
        <v>202</v>
      </c>
      <c r="E668" s="157" t="s">
        <v>44</v>
      </c>
      <c r="F668" s="158" t="s">
        <v>793</v>
      </c>
      <c r="H668" s="159">
        <v>0.15</v>
      </c>
      <c r="I668" s="160"/>
      <c r="L668" s="156"/>
      <c r="M668" s="161"/>
      <c r="T668" s="162"/>
      <c r="AT668" s="157" t="s">
        <v>202</v>
      </c>
      <c r="AU668" s="157" t="s">
        <v>93</v>
      </c>
      <c r="AV668" s="13" t="s">
        <v>93</v>
      </c>
      <c r="AW668" s="13" t="s">
        <v>42</v>
      </c>
      <c r="AX668" s="13" t="s">
        <v>82</v>
      </c>
      <c r="AY668" s="157" t="s">
        <v>192</v>
      </c>
    </row>
    <row r="669" spans="2:65" s="12" customFormat="1" ht="22.5">
      <c r="B669" s="149"/>
      <c r="D669" s="150" t="s">
        <v>202</v>
      </c>
      <c r="E669" s="151" t="s">
        <v>44</v>
      </c>
      <c r="F669" s="152" t="s">
        <v>830</v>
      </c>
      <c r="H669" s="151" t="s">
        <v>44</v>
      </c>
      <c r="I669" s="153"/>
      <c r="L669" s="149"/>
      <c r="M669" s="154"/>
      <c r="T669" s="155"/>
      <c r="AT669" s="151" t="s">
        <v>202</v>
      </c>
      <c r="AU669" s="151" t="s">
        <v>93</v>
      </c>
      <c r="AV669" s="12" t="s">
        <v>90</v>
      </c>
      <c r="AW669" s="12" t="s">
        <v>42</v>
      </c>
      <c r="AX669" s="12" t="s">
        <v>82</v>
      </c>
      <c r="AY669" s="151" t="s">
        <v>192</v>
      </c>
    </row>
    <row r="670" spans="2:65" s="13" customFormat="1" ht="11.25">
      <c r="B670" s="156"/>
      <c r="D670" s="150" t="s">
        <v>202</v>
      </c>
      <c r="E670" s="157" t="s">
        <v>44</v>
      </c>
      <c r="F670" s="158" t="s">
        <v>795</v>
      </c>
      <c r="H670" s="159">
        <v>0.26700000000000002</v>
      </c>
      <c r="I670" s="160"/>
      <c r="L670" s="156"/>
      <c r="M670" s="161"/>
      <c r="T670" s="162"/>
      <c r="AT670" s="157" t="s">
        <v>202</v>
      </c>
      <c r="AU670" s="157" t="s">
        <v>93</v>
      </c>
      <c r="AV670" s="13" t="s">
        <v>93</v>
      </c>
      <c r="AW670" s="13" t="s">
        <v>42</v>
      </c>
      <c r="AX670" s="13" t="s">
        <v>82</v>
      </c>
      <c r="AY670" s="157" t="s">
        <v>192</v>
      </c>
    </row>
    <row r="671" spans="2:65" s="12" customFormat="1" ht="22.5">
      <c r="B671" s="149"/>
      <c r="D671" s="150" t="s">
        <v>202</v>
      </c>
      <c r="E671" s="151" t="s">
        <v>44</v>
      </c>
      <c r="F671" s="152" t="s">
        <v>831</v>
      </c>
      <c r="H671" s="151" t="s">
        <v>44</v>
      </c>
      <c r="I671" s="153"/>
      <c r="L671" s="149"/>
      <c r="M671" s="154"/>
      <c r="T671" s="155"/>
      <c r="AT671" s="151" t="s">
        <v>202</v>
      </c>
      <c r="AU671" s="151" t="s">
        <v>93</v>
      </c>
      <c r="AV671" s="12" t="s">
        <v>90</v>
      </c>
      <c r="AW671" s="12" t="s">
        <v>42</v>
      </c>
      <c r="AX671" s="12" t="s">
        <v>82</v>
      </c>
      <c r="AY671" s="151" t="s">
        <v>192</v>
      </c>
    </row>
    <row r="672" spans="2:65" s="13" customFormat="1" ht="11.25">
      <c r="B672" s="156"/>
      <c r="D672" s="150" t="s">
        <v>202</v>
      </c>
      <c r="E672" s="157" t="s">
        <v>44</v>
      </c>
      <c r="F672" s="158" t="s">
        <v>797</v>
      </c>
      <c r="H672" s="159">
        <v>12.24</v>
      </c>
      <c r="I672" s="160"/>
      <c r="L672" s="156"/>
      <c r="M672" s="161"/>
      <c r="T672" s="162"/>
      <c r="AT672" s="157" t="s">
        <v>202</v>
      </c>
      <c r="AU672" s="157" t="s">
        <v>93</v>
      </c>
      <c r="AV672" s="13" t="s">
        <v>93</v>
      </c>
      <c r="AW672" s="13" t="s">
        <v>42</v>
      </c>
      <c r="AX672" s="13" t="s">
        <v>82</v>
      </c>
      <c r="AY672" s="157" t="s">
        <v>192</v>
      </c>
    </row>
    <row r="673" spans="2:65" s="12" customFormat="1" ht="22.5">
      <c r="B673" s="149"/>
      <c r="D673" s="150" t="s">
        <v>202</v>
      </c>
      <c r="E673" s="151" t="s">
        <v>44</v>
      </c>
      <c r="F673" s="152" t="s">
        <v>832</v>
      </c>
      <c r="H673" s="151" t="s">
        <v>44</v>
      </c>
      <c r="I673" s="153"/>
      <c r="L673" s="149"/>
      <c r="M673" s="154"/>
      <c r="T673" s="155"/>
      <c r="AT673" s="151" t="s">
        <v>202</v>
      </c>
      <c r="AU673" s="151" t="s">
        <v>93</v>
      </c>
      <c r="AV673" s="12" t="s">
        <v>90</v>
      </c>
      <c r="AW673" s="12" t="s">
        <v>42</v>
      </c>
      <c r="AX673" s="12" t="s">
        <v>82</v>
      </c>
      <c r="AY673" s="151" t="s">
        <v>192</v>
      </c>
    </row>
    <row r="674" spans="2:65" s="13" customFormat="1" ht="11.25">
      <c r="B674" s="156"/>
      <c r="D674" s="150" t="s">
        <v>202</v>
      </c>
      <c r="E674" s="157" t="s">
        <v>44</v>
      </c>
      <c r="F674" s="158" t="s">
        <v>799</v>
      </c>
      <c r="H674" s="159">
        <v>1.944</v>
      </c>
      <c r="I674" s="160"/>
      <c r="L674" s="156"/>
      <c r="M674" s="161"/>
      <c r="T674" s="162"/>
      <c r="AT674" s="157" t="s">
        <v>202</v>
      </c>
      <c r="AU674" s="157" t="s">
        <v>93</v>
      </c>
      <c r="AV674" s="13" t="s">
        <v>93</v>
      </c>
      <c r="AW674" s="13" t="s">
        <v>42</v>
      </c>
      <c r="AX674" s="13" t="s">
        <v>82</v>
      </c>
      <c r="AY674" s="157" t="s">
        <v>192</v>
      </c>
    </row>
    <row r="675" spans="2:65" s="12" customFormat="1" ht="22.5">
      <c r="B675" s="149"/>
      <c r="D675" s="150" t="s">
        <v>202</v>
      </c>
      <c r="E675" s="151" t="s">
        <v>44</v>
      </c>
      <c r="F675" s="152" t="s">
        <v>833</v>
      </c>
      <c r="H675" s="151" t="s">
        <v>44</v>
      </c>
      <c r="I675" s="153"/>
      <c r="L675" s="149"/>
      <c r="M675" s="154"/>
      <c r="T675" s="155"/>
      <c r="AT675" s="151" t="s">
        <v>202</v>
      </c>
      <c r="AU675" s="151" t="s">
        <v>93</v>
      </c>
      <c r="AV675" s="12" t="s">
        <v>90</v>
      </c>
      <c r="AW675" s="12" t="s">
        <v>42</v>
      </c>
      <c r="AX675" s="12" t="s">
        <v>82</v>
      </c>
      <c r="AY675" s="151" t="s">
        <v>192</v>
      </c>
    </row>
    <row r="676" spans="2:65" s="13" customFormat="1" ht="11.25">
      <c r="B676" s="156"/>
      <c r="D676" s="150" t="s">
        <v>202</v>
      </c>
      <c r="E676" s="157" t="s">
        <v>44</v>
      </c>
      <c r="F676" s="158" t="s">
        <v>801</v>
      </c>
      <c r="H676" s="159">
        <v>2.16</v>
      </c>
      <c r="I676" s="160"/>
      <c r="L676" s="156"/>
      <c r="M676" s="161"/>
      <c r="T676" s="162"/>
      <c r="AT676" s="157" t="s">
        <v>202</v>
      </c>
      <c r="AU676" s="157" t="s">
        <v>93</v>
      </c>
      <c r="AV676" s="13" t="s">
        <v>93</v>
      </c>
      <c r="AW676" s="13" t="s">
        <v>42</v>
      </c>
      <c r="AX676" s="13" t="s">
        <v>82</v>
      </c>
      <c r="AY676" s="157" t="s">
        <v>192</v>
      </c>
    </row>
    <row r="677" spans="2:65" s="12" customFormat="1" ht="11.25">
      <c r="B677" s="149"/>
      <c r="D677" s="150" t="s">
        <v>202</v>
      </c>
      <c r="E677" s="151" t="s">
        <v>44</v>
      </c>
      <c r="F677" s="152" t="s">
        <v>834</v>
      </c>
      <c r="H677" s="151" t="s">
        <v>44</v>
      </c>
      <c r="I677" s="153"/>
      <c r="L677" s="149"/>
      <c r="M677" s="154"/>
      <c r="T677" s="155"/>
      <c r="AT677" s="151" t="s">
        <v>202</v>
      </c>
      <c r="AU677" s="151" t="s">
        <v>93</v>
      </c>
      <c r="AV677" s="12" t="s">
        <v>90</v>
      </c>
      <c r="AW677" s="12" t="s">
        <v>42</v>
      </c>
      <c r="AX677" s="12" t="s">
        <v>82</v>
      </c>
      <c r="AY677" s="151" t="s">
        <v>192</v>
      </c>
    </row>
    <row r="678" spans="2:65" s="13" customFormat="1" ht="11.25">
      <c r="B678" s="156"/>
      <c r="D678" s="150" t="s">
        <v>202</v>
      </c>
      <c r="E678" s="157" t="s">
        <v>44</v>
      </c>
      <c r="F678" s="158" t="s">
        <v>803</v>
      </c>
      <c r="H678" s="159">
        <v>0.86399999999999999</v>
      </c>
      <c r="I678" s="160"/>
      <c r="L678" s="156"/>
      <c r="M678" s="161"/>
      <c r="T678" s="162"/>
      <c r="AT678" s="157" t="s">
        <v>202</v>
      </c>
      <c r="AU678" s="157" t="s">
        <v>93</v>
      </c>
      <c r="AV678" s="13" t="s">
        <v>93</v>
      </c>
      <c r="AW678" s="13" t="s">
        <v>42</v>
      </c>
      <c r="AX678" s="13" t="s">
        <v>82</v>
      </c>
      <c r="AY678" s="157" t="s">
        <v>192</v>
      </c>
    </row>
    <row r="679" spans="2:65" s="14" customFormat="1" ht="11.25">
      <c r="B679" s="163"/>
      <c r="D679" s="150" t="s">
        <v>202</v>
      </c>
      <c r="E679" s="164" t="s">
        <v>44</v>
      </c>
      <c r="F679" s="165" t="s">
        <v>205</v>
      </c>
      <c r="H679" s="166">
        <v>21.972000000000001</v>
      </c>
      <c r="I679" s="167"/>
      <c r="L679" s="163"/>
      <c r="M679" s="168"/>
      <c r="T679" s="169"/>
      <c r="AT679" s="164" t="s">
        <v>202</v>
      </c>
      <c r="AU679" s="164" t="s">
        <v>93</v>
      </c>
      <c r="AV679" s="14" t="s">
        <v>199</v>
      </c>
      <c r="AW679" s="14" t="s">
        <v>42</v>
      </c>
      <c r="AX679" s="14" t="s">
        <v>90</v>
      </c>
      <c r="AY679" s="164" t="s">
        <v>192</v>
      </c>
    </row>
    <row r="680" spans="2:65" s="1" customFormat="1" ht="44.25" customHeight="1">
      <c r="B680" s="33"/>
      <c r="C680" s="132" t="s">
        <v>231</v>
      </c>
      <c r="D680" s="132" t="s">
        <v>194</v>
      </c>
      <c r="E680" s="133" t="s">
        <v>403</v>
      </c>
      <c r="F680" s="134" t="s">
        <v>404</v>
      </c>
      <c r="G680" s="135" t="s">
        <v>218</v>
      </c>
      <c r="H680" s="136">
        <v>21.972000000000001</v>
      </c>
      <c r="I680" s="137"/>
      <c r="J680" s="138">
        <f>ROUND(I680*H680,2)</f>
        <v>0</v>
      </c>
      <c r="K680" s="134" t="s">
        <v>198</v>
      </c>
      <c r="L680" s="33"/>
      <c r="M680" s="139" t="s">
        <v>44</v>
      </c>
      <c r="N680" s="140" t="s">
        <v>53</v>
      </c>
      <c r="P680" s="141">
        <f>O680*H680</f>
        <v>0</v>
      </c>
      <c r="Q680" s="141">
        <v>0</v>
      </c>
      <c r="R680" s="141">
        <f>Q680*H680</f>
        <v>0</v>
      </c>
      <c r="S680" s="141">
        <v>0</v>
      </c>
      <c r="T680" s="142">
        <f>S680*H680</f>
        <v>0</v>
      </c>
      <c r="AR680" s="143" t="s">
        <v>199</v>
      </c>
      <c r="AT680" s="143" t="s">
        <v>194</v>
      </c>
      <c r="AU680" s="143" t="s">
        <v>93</v>
      </c>
      <c r="AY680" s="17" t="s">
        <v>192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7" t="s">
        <v>90</v>
      </c>
      <c r="BK680" s="144">
        <f>ROUND(I680*H680,2)</f>
        <v>0</v>
      </c>
      <c r="BL680" s="17" t="s">
        <v>199</v>
      </c>
      <c r="BM680" s="143" t="s">
        <v>835</v>
      </c>
    </row>
    <row r="681" spans="2:65" s="1" customFormat="1" ht="11.25">
      <c r="B681" s="33"/>
      <c r="D681" s="145" t="s">
        <v>200</v>
      </c>
      <c r="F681" s="146" t="s">
        <v>406</v>
      </c>
      <c r="I681" s="147"/>
      <c r="L681" s="33"/>
      <c r="M681" s="148"/>
      <c r="T681" s="54"/>
      <c r="AT681" s="17" t="s">
        <v>200</v>
      </c>
      <c r="AU681" s="17" t="s">
        <v>93</v>
      </c>
    </row>
    <row r="682" spans="2:65" s="12" customFormat="1" ht="11.25">
      <c r="B682" s="149"/>
      <c r="D682" s="150" t="s">
        <v>202</v>
      </c>
      <c r="E682" s="151" t="s">
        <v>44</v>
      </c>
      <c r="F682" s="152" t="s">
        <v>426</v>
      </c>
      <c r="H682" s="151" t="s">
        <v>44</v>
      </c>
      <c r="I682" s="153"/>
      <c r="L682" s="149"/>
      <c r="M682" s="154"/>
      <c r="T682" s="155"/>
      <c r="AT682" s="151" t="s">
        <v>202</v>
      </c>
      <c r="AU682" s="151" t="s">
        <v>93</v>
      </c>
      <c r="AV682" s="12" t="s">
        <v>90</v>
      </c>
      <c r="AW682" s="12" t="s">
        <v>42</v>
      </c>
      <c r="AX682" s="12" t="s">
        <v>82</v>
      </c>
      <c r="AY682" s="151" t="s">
        <v>192</v>
      </c>
    </row>
    <row r="683" spans="2:65" s="12" customFormat="1" ht="22.5">
      <c r="B683" s="149"/>
      <c r="D683" s="150" t="s">
        <v>202</v>
      </c>
      <c r="E683" s="151" t="s">
        <v>44</v>
      </c>
      <c r="F683" s="152" t="s">
        <v>836</v>
      </c>
      <c r="H683" s="151" t="s">
        <v>44</v>
      </c>
      <c r="I683" s="153"/>
      <c r="L683" s="149"/>
      <c r="M683" s="154"/>
      <c r="T683" s="155"/>
      <c r="AT683" s="151" t="s">
        <v>202</v>
      </c>
      <c r="AU683" s="151" t="s">
        <v>93</v>
      </c>
      <c r="AV683" s="12" t="s">
        <v>90</v>
      </c>
      <c r="AW683" s="12" t="s">
        <v>42</v>
      </c>
      <c r="AX683" s="12" t="s">
        <v>82</v>
      </c>
      <c r="AY683" s="151" t="s">
        <v>192</v>
      </c>
    </row>
    <row r="684" spans="2:65" s="13" customFormat="1" ht="11.25">
      <c r="B684" s="156"/>
      <c r="D684" s="150" t="s">
        <v>202</v>
      </c>
      <c r="E684" s="157" t="s">
        <v>44</v>
      </c>
      <c r="F684" s="158" t="s">
        <v>789</v>
      </c>
      <c r="H684" s="159">
        <v>2.294</v>
      </c>
      <c r="I684" s="160"/>
      <c r="L684" s="156"/>
      <c r="M684" s="161"/>
      <c r="T684" s="162"/>
      <c r="AT684" s="157" t="s">
        <v>202</v>
      </c>
      <c r="AU684" s="157" t="s">
        <v>93</v>
      </c>
      <c r="AV684" s="13" t="s">
        <v>93</v>
      </c>
      <c r="AW684" s="13" t="s">
        <v>42</v>
      </c>
      <c r="AX684" s="13" t="s">
        <v>82</v>
      </c>
      <c r="AY684" s="157" t="s">
        <v>192</v>
      </c>
    </row>
    <row r="685" spans="2:65" s="12" customFormat="1" ht="22.5">
      <c r="B685" s="149"/>
      <c r="D685" s="150" t="s">
        <v>202</v>
      </c>
      <c r="E685" s="151" t="s">
        <v>44</v>
      </c>
      <c r="F685" s="152" t="s">
        <v>837</v>
      </c>
      <c r="H685" s="151" t="s">
        <v>44</v>
      </c>
      <c r="I685" s="153"/>
      <c r="L685" s="149"/>
      <c r="M685" s="154"/>
      <c r="T685" s="155"/>
      <c r="AT685" s="151" t="s">
        <v>202</v>
      </c>
      <c r="AU685" s="151" t="s">
        <v>93</v>
      </c>
      <c r="AV685" s="12" t="s">
        <v>90</v>
      </c>
      <c r="AW685" s="12" t="s">
        <v>42</v>
      </c>
      <c r="AX685" s="12" t="s">
        <v>82</v>
      </c>
      <c r="AY685" s="151" t="s">
        <v>192</v>
      </c>
    </row>
    <row r="686" spans="2:65" s="13" customFormat="1" ht="11.25">
      <c r="B686" s="156"/>
      <c r="D686" s="150" t="s">
        <v>202</v>
      </c>
      <c r="E686" s="157" t="s">
        <v>44</v>
      </c>
      <c r="F686" s="158" t="s">
        <v>791</v>
      </c>
      <c r="H686" s="159">
        <v>2.0529999999999999</v>
      </c>
      <c r="I686" s="160"/>
      <c r="L686" s="156"/>
      <c r="M686" s="161"/>
      <c r="T686" s="162"/>
      <c r="AT686" s="157" t="s">
        <v>202</v>
      </c>
      <c r="AU686" s="157" t="s">
        <v>93</v>
      </c>
      <c r="AV686" s="13" t="s">
        <v>93</v>
      </c>
      <c r="AW686" s="13" t="s">
        <v>42</v>
      </c>
      <c r="AX686" s="13" t="s">
        <v>82</v>
      </c>
      <c r="AY686" s="157" t="s">
        <v>192</v>
      </c>
    </row>
    <row r="687" spans="2:65" s="12" customFormat="1" ht="22.5">
      <c r="B687" s="149"/>
      <c r="D687" s="150" t="s">
        <v>202</v>
      </c>
      <c r="E687" s="151" t="s">
        <v>44</v>
      </c>
      <c r="F687" s="152" t="s">
        <v>838</v>
      </c>
      <c r="H687" s="151" t="s">
        <v>44</v>
      </c>
      <c r="I687" s="153"/>
      <c r="L687" s="149"/>
      <c r="M687" s="154"/>
      <c r="T687" s="155"/>
      <c r="AT687" s="151" t="s">
        <v>202</v>
      </c>
      <c r="AU687" s="151" t="s">
        <v>93</v>
      </c>
      <c r="AV687" s="12" t="s">
        <v>90</v>
      </c>
      <c r="AW687" s="12" t="s">
        <v>42</v>
      </c>
      <c r="AX687" s="12" t="s">
        <v>82</v>
      </c>
      <c r="AY687" s="151" t="s">
        <v>192</v>
      </c>
    </row>
    <row r="688" spans="2:65" s="13" customFormat="1" ht="11.25">
      <c r="B688" s="156"/>
      <c r="D688" s="150" t="s">
        <v>202</v>
      </c>
      <c r="E688" s="157" t="s">
        <v>44</v>
      </c>
      <c r="F688" s="158" t="s">
        <v>793</v>
      </c>
      <c r="H688" s="159">
        <v>0.15</v>
      </c>
      <c r="I688" s="160"/>
      <c r="L688" s="156"/>
      <c r="M688" s="161"/>
      <c r="T688" s="162"/>
      <c r="AT688" s="157" t="s">
        <v>202</v>
      </c>
      <c r="AU688" s="157" t="s">
        <v>93</v>
      </c>
      <c r="AV688" s="13" t="s">
        <v>93</v>
      </c>
      <c r="AW688" s="13" t="s">
        <v>42</v>
      </c>
      <c r="AX688" s="13" t="s">
        <v>82</v>
      </c>
      <c r="AY688" s="157" t="s">
        <v>192</v>
      </c>
    </row>
    <row r="689" spans="2:65" s="12" customFormat="1" ht="22.5">
      <c r="B689" s="149"/>
      <c r="D689" s="150" t="s">
        <v>202</v>
      </c>
      <c r="E689" s="151" t="s">
        <v>44</v>
      </c>
      <c r="F689" s="152" t="s">
        <v>839</v>
      </c>
      <c r="H689" s="151" t="s">
        <v>44</v>
      </c>
      <c r="I689" s="153"/>
      <c r="L689" s="149"/>
      <c r="M689" s="154"/>
      <c r="T689" s="155"/>
      <c r="AT689" s="151" t="s">
        <v>202</v>
      </c>
      <c r="AU689" s="151" t="s">
        <v>93</v>
      </c>
      <c r="AV689" s="12" t="s">
        <v>90</v>
      </c>
      <c r="AW689" s="12" t="s">
        <v>42</v>
      </c>
      <c r="AX689" s="12" t="s">
        <v>82</v>
      </c>
      <c r="AY689" s="151" t="s">
        <v>192</v>
      </c>
    </row>
    <row r="690" spans="2:65" s="13" customFormat="1" ht="11.25">
      <c r="B690" s="156"/>
      <c r="D690" s="150" t="s">
        <v>202</v>
      </c>
      <c r="E690" s="157" t="s">
        <v>44</v>
      </c>
      <c r="F690" s="158" t="s">
        <v>795</v>
      </c>
      <c r="H690" s="159">
        <v>0.26700000000000002</v>
      </c>
      <c r="I690" s="160"/>
      <c r="L690" s="156"/>
      <c r="M690" s="161"/>
      <c r="T690" s="162"/>
      <c r="AT690" s="157" t="s">
        <v>202</v>
      </c>
      <c r="AU690" s="157" t="s">
        <v>93</v>
      </c>
      <c r="AV690" s="13" t="s">
        <v>93</v>
      </c>
      <c r="AW690" s="13" t="s">
        <v>42</v>
      </c>
      <c r="AX690" s="13" t="s">
        <v>82</v>
      </c>
      <c r="AY690" s="157" t="s">
        <v>192</v>
      </c>
    </row>
    <row r="691" spans="2:65" s="12" customFormat="1" ht="22.5">
      <c r="B691" s="149"/>
      <c r="D691" s="150" t="s">
        <v>202</v>
      </c>
      <c r="E691" s="151" t="s">
        <v>44</v>
      </c>
      <c r="F691" s="152" t="s">
        <v>840</v>
      </c>
      <c r="H691" s="151" t="s">
        <v>44</v>
      </c>
      <c r="I691" s="153"/>
      <c r="L691" s="149"/>
      <c r="M691" s="154"/>
      <c r="T691" s="155"/>
      <c r="AT691" s="151" t="s">
        <v>202</v>
      </c>
      <c r="AU691" s="151" t="s">
        <v>93</v>
      </c>
      <c r="AV691" s="12" t="s">
        <v>90</v>
      </c>
      <c r="AW691" s="12" t="s">
        <v>42</v>
      </c>
      <c r="AX691" s="12" t="s">
        <v>82</v>
      </c>
      <c r="AY691" s="151" t="s">
        <v>192</v>
      </c>
    </row>
    <row r="692" spans="2:65" s="13" customFormat="1" ht="11.25">
      <c r="B692" s="156"/>
      <c r="D692" s="150" t="s">
        <v>202</v>
      </c>
      <c r="E692" s="157" t="s">
        <v>44</v>
      </c>
      <c r="F692" s="158" t="s">
        <v>797</v>
      </c>
      <c r="H692" s="159">
        <v>12.24</v>
      </c>
      <c r="I692" s="160"/>
      <c r="L692" s="156"/>
      <c r="M692" s="161"/>
      <c r="T692" s="162"/>
      <c r="AT692" s="157" t="s">
        <v>202</v>
      </c>
      <c r="AU692" s="157" t="s">
        <v>93</v>
      </c>
      <c r="AV692" s="13" t="s">
        <v>93</v>
      </c>
      <c r="AW692" s="13" t="s">
        <v>42</v>
      </c>
      <c r="AX692" s="13" t="s">
        <v>82</v>
      </c>
      <c r="AY692" s="157" t="s">
        <v>192</v>
      </c>
    </row>
    <row r="693" spans="2:65" s="12" customFormat="1" ht="22.5">
      <c r="B693" s="149"/>
      <c r="D693" s="150" t="s">
        <v>202</v>
      </c>
      <c r="E693" s="151" t="s">
        <v>44</v>
      </c>
      <c r="F693" s="152" t="s">
        <v>841</v>
      </c>
      <c r="H693" s="151" t="s">
        <v>44</v>
      </c>
      <c r="I693" s="153"/>
      <c r="L693" s="149"/>
      <c r="M693" s="154"/>
      <c r="T693" s="155"/>
      <c r="AT693" s="151" t="s">
        <v>202</v>
      </c>
      <c r="AU693" s="151" t="s">
        <v>93</v>
      </c>
      <c r="AV693" s="12" t="s">
        <v>90</v>
      </c>
      <c r="AW693" s="12" t="s">
        <v>42</v>
      </c>
      <c r="AX693" s="12" t="s">
        <v>82</v>
      </c>
      <c r="AY693" s="151" t="s">
        <v>192</v>
      </c>
    </row>
    <row r="694" spans="2:65" s="13" customFormat="1" ht="11.25">
      <c r="B694" s="156"/>
      <c r="D694" s="150" t="s">
        <v>202</v>
      </c>
      <c r="E694" s="157" t="s">
        <v>44</v>
      </c>
      <c r="F694" s="158" t="s">
        <v>799</v>
      </c>
      <c r="H694" s="159">
        <v>1.944</v>
      </c>
      <c r="I694" s="160"/>
      <c r="L694" s="156"/>
      <c r="M694" s="161"/>
      <c r="T694" s="162"/>
      <c r="AT694" s="157" t="s">
        <v>202</v>
      </c>
      <c r="AU694" s="157" t="s">
        <v>93</v>
      </c>
      <c r="AV694" s="13" t="s">
        <v>93</v>
      </c>
      <c r="AW694" s="13" t="s">
        <v>42</v>
      </c>
      <c r="AX694" s="13" t="s">
        <v>82</v>
      </c>
      <c r="AY694" s="157" t="s">
        <v>192</v>
      </c>
    </row>
    <row r="695" spans="2:65" s="12" customFormat="1" ht="22.5">
      <c r="B695" s="149"/>
      <c r="D695" s="150" t="s">
        <v>202</v>
      </c>
      <c r="E695" s="151" t="s">
        <v>44</v>
      </c>
      <c r="F695" s="152" t="s">
        <v>842</v>
      </c>
      <c r="H695" s="151" t="s">
        <v>44</v>
      </c>
      <c r="I695" s="153"/>
      <c r="L695" s="149"/>
      <c r="M695" s="154"/>
      <c r="T695" s="155"/>
      <c r="AT695" s="151" t="s">
        <v>202</v>
      </c>
      <c r="AU695" s="151" t="s">
        <v>93</v>
      </c>
      <c r="AV695" s="12" t="s">
        <v>90</v>
      </c>
      <c r="AW695" s="12" t="s">
        <v>42</v>
      </c>
      <c r="AX695" s="12" t="s">
        <v>82</v>
      </c>
      <c r="AY695" s="151" t="s">
        <v>192</v>
      </c>
    </row>
    <row r="696" spans="2:65" s="13" customFormat="1" ht="11.25">
      <c r="B696" s="156"/>
      <c r="D696" s="150" t="s">
        <v>202</v>
      </c>
      <c r="E696" s="157" t="s">
        <v>44</v>
      </c>
      <c r="F696" s="158" t="s">
        <v>801</v>
      </c>
      <c r="H696" s="159">
        <v>2.16</v>
      </c>
      <c r="I696" s="160"/>
      <c r="L696" s="156"/>
      <c r="M696" s="161"/>
      <c r="T696" s="162"/>
      <c r="AT696" s="157" t="s">
        <v>202</v>
      </c>
      <c r="AU696" s="157" t="s">
        <v>93</v>
      </c>
      <c r="AV696" s="13" t="s">
        <v>93</v>
      </c>
      <c r="AW696" s="13" t="s">
        <v>42</v>
      </c>
      <c r="AX696" s="13" t="s">
        <v>82</v>
      </c>
      <c r="AY696" s="157" t="s">
        <v>192</v>
      </c>
    </row>
    <row r="697" spans="2:65" s="12" customFormat="1" ht="22.5">
      <c r="B697" s="149"/>
      <c r="D697" s="150" t="s">
        <v>202</v>
      </c>
      <c r="E697" s="151" t="s">
        <v>44</v>
      </c>
      <c r="F697" s="152" t="s">
        <v>843</v>
      </c>
      <c r="H697" s="151" t="s">
        <v>44</v>
      </c>
      <c r="I697" s="153"/>
      <c r="L697" s="149"/>
      <c r="M697" s="154"/>
      <c r="T697" s="155"/>
      <c r="AT697" s="151" t="s">
        <v>202</v>
      </c>
      <c r="AU697" s="151" t="s">
        <v>93</v>
      </c>
      <c r="AV697" s="12" t="s">
        <v>90</v>
      </c>
      <c r="AW697" s="12" t="s">
        <v>42</v>
      </c>
      <c r="AX697" s="12" t="s">
        <v>82</v>
      </c>
      <c r="AY697" s="151" t="s">
        <v>192</v>
      </c>
    </row>
    <row r="698" spans="2:65" s="13" customFormat="1" ht="11.25">
      <c r="B698" s="156"/>
      <c r="D698" s="150" t="s">
        <v>202</v>
      </c>
      <c r="E698" s="157" t="s">
        <v>44</v>
      </c>
      <c r="F698" s="158" t="s">
        <v>803</v>
      </c>
      <c r="H698" s="159">
        <v>0.86399999999999999</v>
      </c>
      <c r="I698" s="160"/>
      <c r="L698" s="156"/>
      <c r="M698" s="161"/>
      <c r="T698" s="162"/>
      <c r="AT698" s="157" t="s">
        <v>202</v>
      </c>
      <c r="AU698" s="157" t="s">
        <v>93</v>
      </c>
      <c r="AV698" s="13" t="s">
        <v>93</v>
      </c>
      <c r="AW698" s="13" t="s">
        <v>42</v>
      </c>
      <c r="AX698" s="13" t="s">
        <v>82</v>
      </c>
      <c r="AY698" s="157" t="s">
        <v>192</v>
      </c>
    </row>
    <row r="699" spans="2:65" s="14" customFormat="1" ht="11.25">
      <c r="B699" s="163"/>
      <c r="D699" s="150" t="s">
        <v>202</v>
      </c>
      <c r="E699" s="164" t="s">
        <v>44</v>
      </c>
      <c r="F699" s="165" t="s">
        <v>205</v>
      </c>
      <c r="H699" s="166">
        <v>21.972000000000001</v>
      </c>
      <c r="I699" s="167"/>
      <c r="L699" s="163"/>
      <c r="M699" s="168"/>
      <c r="T699" s="169"/>
      <c r="AT699" s="164" t="s">
        <v>202</v>
      </c>
      <c r="AU699" s="164" t="s">
        <v>93</v>
      </c>
      <c r="AV699" s="14" t="s">
        <v>199</v>
      </c>
      <c r="AW699" s="14" t="s">
        <v>42</v>
      </c>
      <c r="AX699" s="14" t="s">
        <v>90</v>
      </c>
      <c r="AY699" s="164" t="s">
        <v>192</v>
      </c>
    </row>
    <row r="700" spans="2:65" s="11" customFormat="1" ht="22.9" customHeight="1">
      <c r="B700" s="120"/>
      <c r="D700" s="121" t="s">
        <v>81</v>
      </c>
      <c r="E700" s="130" t="s">
        <v>407</v>
      </c>
      <c r="F700" s="130" t="s">
        <v>408</v>
      </c>
      <c r="I700" s="123"/>
      <c r="J700" s="131">
        <f>BK700</f>
        <v>0</v>
      </c>
      <c r="L700" s="120"/>
      <c r="M700" s="125"/>
      <c r="P700" s="126">
        <f>SUM(P701:P702)</f>
        <v>0</v>
      </c>
      <c r="R700" s="126">
        <f>SUM(R701:R702)</f>
        <v>0</v>
      </c>
      <c r="T700" s="127">
        <f>SUM(T701:T702)</f>
        <v>0</v>
      </c>
      <c r="AR700" s="121" t="s">
        <v>90</v>
      </c>
      <c r="AT700" s="128" t="s">
        <v>81</v>
      </c>
      <c r="AU700" s="128" t="s">
        <v>90</v>
      </c>
      <c r="AY700" s="121" t="s">
        <v>192</v>
      </c>
      <c r="BK700" s="129">
        <f>SUM(BK701:BK702)</f>
        <v>0</v>
      </c>
    </row>
    <row r="701" spans="2:65" s="1" customFormat="1" ht="37.9" customHeight="1">
      <c r="B701" s="33"/>
      <c r="C701" s="132" t="s">
        <v>844</v>
      </c>
      <c r="D701" s="132" t="s">
        <v>194</v>
      </c>
      <c r="E701" s="133" t="s">
        <v>410</v>
      </c>
      <c r="F701" s="134" t="s">
        <v>411</v>
      </c>
      <c r="G701" s="135" t="s">
        <v>218</v>
      </c>
      <c r="H701" s="136">
        <v>57.284999999999997</v>
      </c>
      <c r="I701" s="137"/>
      <c r="J701" s="138">
        <f>ROUND(I701*H701,2)</f>
        <v>0</v>
      </c>
      <c r="K701" s="134" t="s">
        <v>198</v>
      </c>
      <c r="L701" s="33"/>
      <c r="M701" s="139" t="s">
        <v>44</v>
      </c>
      <c r="N701" s="140" t="s">
        <v>53</v>
      </c>
      <c r="P701" s="141">
        <f>O701*H701</f>
        <v>0</v>
      </c>
      <c r="Q701" s="141">
        <v>0</v>
      </c>
      <c r="R701" s="141">
        <f>Q701*H701</f>
        <v>0</v>
      </c>
      <c r="S701" s="141">
        <v>0</v>
      </c>
      <c r="T701" s="142">
        <f>S701*H701</f>
        <v>0</v>
      </c>
      <c r="AR701" s="143" t="s">
        <v>199</v>
      </c>
      <c r="AT701" s="143" t="s">
        <v>194</v>
      </c>
      <c r="AU701" s="143" t="s">
        <v>93</v>
      </c>
      <c r="AY701" s="17" t="s">
        <v>192</v>
      </c>
      <c r="BE701" s="144">
        <f>IF(N701="základní",J701,0)</f>
        <v>0</v>
      </c>
      <c r="BF701" s="144">
        <f>IF(N701="snížená",J701,0)</f>
        <v>0</v>
      </c>
      <c r="BG701" s="144">
        <f>IF(N701="zákl. přenesená",J701,0)</f>
        <v>0</v>
      </c>
      <c r="BH701" s="144">
        <f>IF(N701="sníž. přenesená",J701,0)</f>
        <v>0</v>
      </c>
      <c r="BI701" s="144">
        <f>IF(N701="nulová",J701,0)</f>
        <v>0</v>
      </c>
      <c r="BJ701" s="17" t="s">
        <v>90</v>
      </c>
      <c r="BK701" s="144">
        <f>ROUND(I701*H701,2)</f>
        <v>0</v>
      </c>
      <c r="BL701" s="17" t="s">
        <v>199</v>
      </c>
      <c r="BM701" s="143" t="s">
        <v>845</v>
      </c>
    </row>
    <row r="702" spans="2:65" s="1" customFormat="1" ht="11.25">
      <c r="B702" s="33"/>
      <c r="D702" s="145" t="s">
        <v>200</v>
      </c>
      <c r="F702" s="146" t="s">
        <v>413</v>
      </c>
      <c r="I702" s="147"/>
      <c r="L702" s="33"/>
      <c r="M702" s="180"/>
      <c r="N702" s="181"/>
      <c r="O702" s="181"/>
      <c r="P702" s="181"/>
      <c r="Q702" s="181"/>
      <c r="R702" s="181"/>
      <c r="S702" s="181"/>
      <c r="T702" s="182"/>
      <c r="AT702" s="17" t="s">
        <v>200</v>
      </c>
      <c r="AU702" s="17" t="s">
        <v>93</v>
      </c>
    </row>
    <row r="703" spans="2:65" s="1" customFormat="1" ht="6.95" customHeight="1">
      <c r="B703" s="42"/>
      <c r="C703" s="43"/>
      <c r="D703" s="43"/>
      <c r="E703" s="43"/>
      <c r="F703" s="43"/>
      <c r="G703" s="43"/>
      <c r="H703" s="43"/>
      <c r="I703" s="43"/>
      <c r="J703" s="43"/>
      <c r="K703" s="43"/>
      <c r="L703" s="33"/>
    </row>
  </sheetData>
  <sheetProtection algorithmName="SHA-512" hashValue="QNhTktRtWGtyDgyTguFmxDQMPzQyQbsP9syxvIdHMDkWWJrsWaw2UREfjld+ViN2i4skqrpTel4GpiXKhss6hQ==" saltValue="QwMJPWtA9vPGRzFJk1q/NGmI4fDbFQbp+UdGp56VR4IBSgOrZXiuFE0xznPc4mKTw1yce0CVg9vlkhshdI3cEQ==" spinCount="100000" sheet="1" objects="1" scenarios="1" formatColumns="0" formatRows="0" autoFilter="0"/>
  <autoFilter ref="C90:K702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103" r:id="rId2" xr:uid="{00000000-0004-0000-0200-000001000000}"/>
    <hyperlink ref="F108" r:id="rId3" xr:uid="{00000000-0004-0000-0200-000002000000}"/>
    <hyperlink ref="F116" r:id="rId4" xr:uid="{00000000-0004-0000-0200-000003000000}"/>
    <hyperlink ref="F121" r:id="rId5" xr:uid="{00000000-0004-0000-0200-000004000000}"/>
    <hyperlink ref="F127" r:id="rId6" xr:uid="{00000000-0004-0000-0200-000005000000}"/>
    <hyperlink ref="F145" r:id="rId7" xr:uid="{00000000-0004-0000-0200-000006000000}"/>
    <hyperlink ref="F150" r:id="rId8" xr:uid="{00000000-0004-0000-0200-000007000000}"/>
    <hyperlink ref="F155" r:id="rId9" xr:uid="{00000000-0004-0000-0200-000008000000}"/>
    <hyperlink ref="F160" r:id="rId10" xr:uid="{00000000-0004-0000-0200-000009000000}"/>
    <hyperlink ref="F170" r:id="rId11" xr:uid="{00000000-0004-0000-0200-00000A000000}"/>
    <hyperlink ref="F175" r:id="rId12" xr:uid="{00000000-0004-0000-0200-00000B000000}"/>
    <hyperlink ref="F180" r:id="rId13" xr:uid="{00000000-0004-0000-0200-00000C000000}"/>
    <hyperlink ref="F185" r:id="rId14" xr:uid="{00000000-0004-0000-0200-00000D000000}"/>
    <hyperlink ref="F190" r:id="rId15" xr:uid="{00000000-0004-0000-0200-00000E000000}"/>
    <hyperlink ref="F195" r:id="rId16" xr:uid="{00000000-0004-0000-0200-00000F000000}"/>
    <hyperlink ref="F200" r:id="rId17" xr:uid="{00000000-0004-0000-0200-000010000000}"/>
    <hyperlink ref="F205" r:id="rId18" xr:uid="{00000000-0004-0000-0200-000011000000}"/>
    <hyperlink ref="F216" r:id="rId19" xr:uid="{00000000-0004-0000-0200-000012000000}"/>
    <hyperlink ref="F222" r:id="rId20" xr:uid="{00000000-0004-0000-0200-000013000000}"/>
    <hyperlink ref="F228" r:id="rId21" xr:uid="{00000000-0004-0000-0200-000014000000}"/>
    <hyperlink ref="F248" r:id="rId22" xr:uid="{00000000-0004-0000-0200-000015000000}"/>
    <hyperlink ref="F268" r:id="rId23" xr:uid="{00000000-0004-0000-0200-000016000000}"/>
    <hyperlink ref="F274" r:id="rId24" xr:uid="{00000000-0004-0000-0200-000017000000}"/>
    <hyperlink ref="F304" r:id="rId25" xr:uid="{00000000-0004-0000-0200-000018000000}"/>
    <hyperlink ref="F334" r:id="rId26" xr:uid="{00000000-0004-0000-0200-000019000000}"/>
    <hyperlink ref="F364" r:id="rId27" xr:uid="{00000000-0004-0000-0200-00001A000000}"/>
    <hyperlink ref="F394" r:id="rId28" xr:uid="{00000000-0004-0000-0200-00001B000000}"/>
    <hyperlink ref="F425" r:id="rId29" xr:uid="{00000000-0004-0000-0200-00001C000000}"/>
    <hyperlink ref="F438" r:id="rId30" xr:uid="{00000000-0004-0000-0200-00001D000000}"/>
    <hyperlink ref="F445" r:id="rId31" xr:uid="{00000000-0004-0000-0200-00001E000000}"/>
    <hyperlink ref="F468" r:id="rId32" xr:uid="{00000000-0004-0000-0200-00001F000000}"/>
    <hyperlink ref="F479" r:id="rId33" xr:uid="{00000000-0004-0000-0200-000020000000}"/>
    <hyperlink ref="F492" r:id="rId34" xr:uid="{00000000-0004-0000-0200-000021000000}"/>
    <hyperlink ref="F499" r:id="rId35" xr:uid="{00000000-0004-0000-0200-000022000000}"/>
    <hyperlink ref="F522" r:id="rId36" xr:uid="{00000000-0004-0000-0200-000023000000}"/>
    <hyperlink ref="F533" r:id="rId37" xr:uid="{00000000-0004-0000-0200-000024000000}"/>
    <hyperlink ref="F546" r:id="rId38" xr:uid="{00000000-0004-0000-0200-000025000000}"/>
    <hyperlink ref="F554" r:id="rId39" xr:uid="{00000000-0004-0000-0200-000026000000}"/>
    <hyperlink ref="F567" r:id="rId40" xr:uid="{00000000-0004-0000-0200-000027000000}"/>
    <hyperlink ref="F616" r:id="rId41" xr:uid="{00000000-0004-0000-0200-000028000000}"/>
    <hyperlink ref="F621" r:id="rId42" xr:uid="{00000000-0004-0000-0200-000029000000}"/>
    <hyperlink ref="F641" r:id="rId43" xr:uid="{00000000-0004-0000-0200-00002A000000}"/>
    <hyperlink ref="F661" r:id="rId44" xr:uid="{00000000-0004-0000-0200-00002B000000}"/>
    <hyperlink ref="F681" r:id="rId45" xr:uid="{00000000-0004-0000-0200-00002C000000}"/>
    <hyperlink ref="F702" r:id="rId46" xr:uid="{00000000-0004-0000-0200-00002D000000}"/>
  </hyperlinks>
  <pageMargins left="0.39370078740157483" right="0.39370078740157483" top="0.39370078740157483" bottom="0.39370078740157483" header="0" footer="0"/>
  <pageSetup paperSize="9" scale="76" fitToHeight="100" orientation="portrait" r:id="rId47"/>
  <headerFooter>
    <oddFooter>&amp;CStrana &amp;P z &amp;N</oddFooter>
  </headerFooter>
  <drawing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414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846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102</v>
      </c>
      <c r="I13" s="27" t="s">
        <v>20</v>
      </c>
      <c r="J13" s="25" t="s">
        <v>160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21.75" customHeight="1">
      <c r="B15" s="33"/>
      <c r="D15" s="24" t="s">
        <v>26</v>
      </c>
      <c r="F15" s="29" t="s">
        <v>27</v>
      </c>
      <c r="I15" s="24" t="s">
        <v>28</v>
      </c>
      <c r="J15" s="29" t="s">
        <v>161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ROUND((SUM(BE91:BE505)),  2)</f>
        <v>0</v>
      </c>
      <c r="I35" s="94">
        <v>0.21</v>
      </c>
      <c r="J35" s="84">
        <f>ROUND(((SUM(BE91:BE505))*I35),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ROUND((SUM(BF91:BF505)),  2)</f>
        <v>0</v>
      </c>
      <c r="I36" s="94">
        <v>0.12</v>
      </c>
      <c r="J36" s="84">
        <f>ROUND(((SUM(BF91:BF505))*I36),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ROUND((SUM(BG91:BG505)),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ROUND((SUM(BH91:BH505)),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ROUND((SUM(BI91:BI505)),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414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PS451.2 - Soupis stavebních prací - obnova  stávajících ploch (předláždění)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417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168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418</v>
      </c>
      <c r="E66" s="110"/>
      <c r="F66" s="110"/>
      <c r="G66" s="110"/>
      <c r="H66" s="110"/>
      <c r="I66" s="110"/>
      <c r="J66" s="111">
        <f>J321</f>
        <v>0</v>
      </c>
      <c r="L66" s="108"/>
    </row>
    <row r="67" spans="2:12" s="9" customFormat="1" ht="19.899999999999999" customHeight="1">
      <c r="B67" s="108"/>
      <c r="D67" s="109" t="s">
        <v>172</v>
      </c>
      <c r="E67" s="110"/>
      <c r="F67" s="110"/>
      <c r="G67" s="110"/>
      <c r="H67" s="110"/>
      <c r="I67" s="110"/>
      <c r="J67" s="111">
        <f>J450</f>
        <v>0</v>
      </c>
      <c r="L67" s="108"/>
    </row>
    <row r="68" spans="2:12" s="9" customFormat="1" ht="14.85" customHeight="1">
      <c r="B68" s="108"/>
      <c r="D68" s="109" t="s">
        <v>847</v>
      </c>
      <c r="E68" s="110"/>
      <c r="F68" s="110"/>
      <c r="G68" s="110"/>
      <c r="H68" s="110"/>
      <c r="I68" s="110"/>
      <c r="J68" s="111">
        <f>J451</f>
        <v>0</v>
      </c>
      <c r="L68" s="108"/>
    </row>
    <row r="69" spans="2:12" s="9" customFormat="1" ht="14.85" customHeight="1">
      <c r="B69" s="108"/>
      <c r="D69" s="109" t="s">
        <v>176</v>
      </c>
      <c r="E69" s="110"/>
      <c r="F69" s="110"/>
      <c r="G69" s="110"/>
      <c r="H69" s="110"/>
      <c r="I69" s="110"/>
      <c r="J69" s="111">
        <f>J503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414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30" customHeight="1">
      <c r="B83" s="33"/>
      <c r="E83" s="197" t="str">
        <f>E11</f>
        <v>PS451.2 - Soupis stavebních prací - obnova  stávajících ploch (předláždění)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60.265238799999999</v>
      </c>
      <c r="S91" s="51"/>
      <c r="T91" s="118">
        <f>T92</f>
        <v>101.10258199999998</v>
      </c>
      <c r="AT91" s="17" t="s">
        <v>81</v>
      </c>
      <c r="AU91" s="17" t="s">
        <v>166</v>
      </c>
      <c r="BK91" s="119">
        <f>BK92</f>
        <v>0</v>
      </c>
    </row>
    <row r="92" spans="2:65" s="11" customFormat="1" ht="25.9" customHeight="1">
      <c r="B92" s="120"/>
      <c r="D92" s="121" t="s">
        <v>81</v>
      </c>
      <c r="E92" s="122" t="s">
        <v>190</v>
      </c>
      <c r="F92" s="122" t="s">
        <v>421</v>
      </c>
      <c r="I92" s="123"/>
      <c r="J92" s="124">
        <f>BK92</f>
        <v>0</v>
      </c>
      <c r="L92" s="120"/>
      <c r="M92" s="125"/>
      <c r="P92" s="126">
        <f>P93+P321+P450</f>
        <v>0</v>
      </c>
      <c r="R92" s="126">
        <f>R93+R321+R450</f>
        <v>60.265238799999999</v>
      </c>
      <c r="T92" s="127">
        <f>T93+T321+T450</f>
        <v>101.10258199999998</v>
      </c>
      <c r="AR92" s="121" t="s">
        <v>90</v>
      </c>
      <c r="AT92" s="128" t="s">
        <v>81</v>
      </c>
      <c r="AU92" s="128" t="s">
        <v>82</v>
      </c>
      <c r="AY92" s="121" t="s">
        <v>192</v>
      </c>
      <c r="BK92" s="129">
        <f>BK93+BK321+BK450</f>
        <v>0</v>
      </c>
    </row>
    <row r="93" spans="2:65" s="11" customFormat="1" ht="22.9" customHeight="1">
      <c r="B93" s="120"/>
      <c r="D93" s="121" t="s">
        <v>81</v>
      </c>
      <c r="E93" s="130" t="s">
        <v>90</v>
      </c>
      <c r="F93" s="130" t="s">
        <v>193</v>
      </c>
      <c r="I93" s="123"/>
      <c r="J93" s="131">
        <f>BK93</f>
        <v>0</v>
      </c>
      <c r="L93" s="120"/>
      <c r="M93" s="125"/>
      <c r="P93" s="126">
        <f>SUM(P94:P320)</f>
        <v>0</v>
      </c>
      <c r="R93" s="126">
        <f>SUM(R94:R320)</f>
        <v>12.9512</v>
      </c>
      <c r="T93" s="127">
        <f>SUM(T94:T320)</f>
        <v>101.10258199999998</v>
      </c>
      <c r="AR93" s="121" t="s">
        <v>90</v>
      </c>
      <c r="AT93" s="128" t="s">
        <v>81</v>
      </c>
      <c r="AU93" s="128" t="s">
        <v>90</v>
      </c>
      <c r="AY93" s="121" t="s">
        <v>192</v>
      </c>
      <c r="BK93" s="129">
        <f>SUM(BK94:BK320)</f>
        <v>0</v>
      </c>
    </row>
    <row r="94" spans="2:65" s="1" customFormat="1" ht="78" customHeight="1">
      <c r="B94" s="33"/>
      <c r="C94" s="132" t="s">
        <v>90</v>
      </c>
      <c r="D94" s="132" t="s">
        <v>194</v>
      </c>
      <c r="E94" s="133" t="s">
        <v>422</v>
      </c>
      <c r="F94" s="134" t="s">
        <v>423</v>
      </c>
      <c r="G94" s="135" t="s">
        <v>225</v>
      </c>
      <c r="H94" s="136">
        <v>303.06799999999998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0.255</v>
      </c>
      <c r="T94" s="142">
        <f>S94*H94</f>
        <v>77.282339999999991</v>
      </c>
      <c r="AR94" s="143" t="s">
        <v>199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199</v>
      </c>
      <c r="BM94" s="143" t="s">
        <v>424</v>
      </c>
    </row>
    <row r="95" spans="2:65" s="1" customFormat="1" ht="11.25">
      <c r="B95" s="33"/>
      <c r="D95" s="145" t="s">
        <v>200</v>
      </c>
      <c r="F95" s="146" t="s">
        <v>425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426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462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848</v>
      </c>
      <c r="H98" s="159">
        <v>37.238999999999997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82</v>
      </c>
      <c r="AY98" s="157" t="s">
        <v>192</v>
      </c>
    </row>
    <row r="99" spans="2:65" s="12" customFormat="1" ht="22.5">
      <c r="B99" s="149"/>
      <c r="D99" s="150" t="s">
        <v>202</v>
      </c>
      <c r="E99" s="151" t="s">
        <v>44</v>
      </c>
      <c r="F99" s="152" t="s">
        <v>464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3" customFormat="1" ht="11.25">
      <c r="B100" s="156"/>
      <c r="D100" s="150" t="s">
        <v>202</v>
      </c>
      <c r="E100" s="157" t="s">
        <v>44</v>
      </c>
      <c r="F100" s="158" t="s">
        <v>849</v>
      </c>
      <c r="H100" s="159">
        <v>265.82900000000001</v>
      </c>
      <c r="I100" s="160"/>
      <c r="L100" s="156"/>
      <c r="M100" s="161"/>
      <c r="T100" s="162"/>
      <c r="AT100" s="157" t="s">
        <v>202</v>
      </c>
      <c r="AU100" s="157" t="s">
        <v>93</v>
      </c>
      <c r="AV100" s="13" t="s">
        <v>93</v>
      </c>
      <c r="AW100" s="13" t="s">
        <v>42</v>
      </c>
      <c r="AX100" s="13" t="s">
        <v>82</v>
      </c>
      <c r="AY100" s="157" t="s">
        <v>192</v>
      </c>
    </row>
    <row r="101" spans="2:65" s="14" customFormat="1" ht="11.25">
      <c r="B101" s="163"/>
      <c r="D101" s="150" t="s">
        <v>202</v>
      </c>
      <c r="E101" s="164" t="s">
        <v>44</v>
      </c>
      <c r="F101" s="165" t="s">
        <v>205</v>
      </c>
      <c r="H101" s="166">
        <v>303.06799999999998</v>
      </c>
      <c r="I101" s="167"/>
      <c r="L101" s="163"/>
      <c r="M101" s="168"/>
      <c r="T101" s="169"/>
      <c r="AT101" s="164" t="s">
        <v>202</v>
      </c>
      <c r="AU101" s="164" t="s">
        <v>93</v>
      </c>
      <c r="AV101" s="14" t="s">
        <v>199</v>
      </c>
      <c r="AW101" s="14" t="s">
        <v>42</v>
      </c>
      <c r="AX101" s="14" t="s">
        <v>90</v>
      </c>
      <c r="AY101" s="164" t="s">
        <v>192</v>
      </c>
    </row>
    <row r="102" spans="2:65" s="1" customFormat="1" ht="66.75" customHeight="1">
      <c r="B102" s="33"/>
      <c r="C102" s="132" t="s">
        <v>93</v>
      </c>
      <c r="D102" s="132" t="s">
        <v>194</v>
      </c>
      <c r="E102" s="133" t="s">
        <v>431</v>
      </c>
      <c r="F102" s="134" t="s">
        <v>432</v>
      </c>
      <c r="G102" s="135" t="s">
        <v>225</v>
      </c>
      <c r="H102" s="136">
        <v>12.856999999999999</v>
      </c>
      <c r="I102" s="137"/>
      <c r="J102" s="138">
        <f>ROUND(I102*H102,2)</f>
        <v>0</v>
      </c>
      <c r="K102" s="134" t="s">
        <v>198</v>
      </c>
      <c r="L102" s="33"/>
      <c r="M102" s="139" t="s">
        <v>44</v>
      </c>
      <c r="N102" s="140" t="s">
        <v>53</v>
      </c>
      <c r="P102" s="141">
        <f>O102*H102</f>
        <v>0</v>
      </c>
      <c r="Q102" s="141">
        <v>0</v>
      </c>
      <c r="R102" s="141">
        <f>Q102*H102</f>
        <v>0</v>
      </c>
      <c r="S102" s="141">
        <v>0.23499999999999999</v>
      </c>
      <c r="T102" s="142">
        <f>S102*H102</f>
        <v>3.0213949999999996</v>
      </c>
      <c r="AR102" s="143" t="s">
        <v>199</v>
      </c>
      <c r="AT102" s="143" t="s">
        <v>194</v>
      </c>
      <c r="AU102" s="143" t="s">
        <v>93</v>
      </c>
      <c r="AY102" s="17" t="s">
        <v>192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90</v>
      </c>
      <c r="BK102" s="144">
        <f>ROUND(I102*H102,2)</f>
        <v>0</v>
      </c>
      <c r="BL102" s="17" t="s">
        <v>199</v>
      </c>
      <c r="BM102" s="143" t="s">
        <v>433</v>
      </c>
    </row>
    <row r="103" spans="2:65" s="1" customFormat="1" ht="11.25">
      <c r="B103" s="33"/>
      <c r="D103" s="145" t="s">
        <v>200</v>
      </c>
      <c r="F103" s="146" t="s">
        <v>434</v>
      </c>
      <c r="I103" s="147"/>
      <c r="L103" s="33"/>
      <c r="M103" s="148"/>
      <c r="T103" s="54"/>
      <c r="AT103" s="17" t="s">
        <v>200</v>
      </c>
      <c r="AU103" s="17" t="s">
        <v>93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426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22.5">
      <c r="B105" s="149"/>
      <c r="D105" s="150" t="s">
        <v>202</v>
      </c>
      <c r="E105" s="151" t="s">
        <v>44</v>
      </c>
      <c r="F105" s="152" t="s">
        <v>435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850</v>
      </c>
      <c r="H106" s="159">
        <v>12.856999999999999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90</v>
      </c>
      <c r="AY106" s="157" t="s">
        <v>192</v>
      </c>
    </row>
    <row r="107" spans="2:65" s="1" customFormat="1" ht="66.75" customHeight="1">
      <c r="B107" s="33"/>
      <c r="C107" s="132" t="s">
        <v>209</v>
      </c>
      <c r="D107" s="132" t="s">
        <v>194</v>
      </c>
      <c r="E107" s="133" t="s">
        <v>437</v>
      </c>
      <c r="F107" s="134" t="s">
        <v>438</v>
      </c>
      <c r="G107" s="135" t="s">
        <v>225</v>
      </c>
      <c r="H107" s="136">
        <v>62.645000000000003</v>
      </c>
      <c r="I107" s="137"/>
      <c r="J107" s="138">
        <f>ROUND(I107*H107,2)</f>
        <v>0</v>
      </c>
      <c r="K107" s="134" t="s">
        <v>198</v>
      </c>
      <c r="L107" s="33"/>
      <c r="M107" s="139" t="s">
        <v>44</v>
      </c>
      <c r="N107" s="140" t="s">
        <v>53</v>
      </c>
      <c r="P107" s="141">
        <f>O107*H107</f>
        <v>0</v>
      </c>
      <c r="Q107" s="141">
        <v>0</v>
      </c>
      <c r="R107" s="141">
        <f>Q107*H107</f>
        <v>0</v>
      </c>
      <c r="S107" s="141">
        <v>0.26</v>
      </c>
      <c r="T107" s="142">
        <f>S107*H107</f>
        <v>16.287700000000001</v>
      </c>
      <c r="AR107" s="143" t="s">
        <v>199</v>
      </c>
      <c r="AT107" s="143" t="s">
        <v>194</v>
      </c>
      <c r="AU107" s="143" t="s">
        <v>93</v>
      </c>
      <c r="AY107" s="17" t="s">
        <v>192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90</v>
      </c>
      <c r="BK107" s="144">
        <f>ROUND(I107*H107,2)</f>
        <v>0</v>
      </c>
      <c r="BL107" s="17" t="s">
        <v>199</v>
      </c>
      <c r="BM107" s="143" t="s">
        <v>439</v>
      </c>
    </row>
    <row r="108" spans="2:65" s="1" customFormat="1" ht="11.25">
      <c r="B108" s="33"/>
      <c r="D108" s="145" t="s">
        <v>200</v>
      </c>
      <c r="F108" s="146" t="s">
        <v>440</v>
      </c>
      <c r="I108" s="147"/>
      <c r="L108" s="33"/>
      <c r="M108" s="148"/>
      <c r="T108" s="54"/>
      <c r="AT108" s="17" t="s">
        <v>200</v>
      </c>
      <c r="AU108" s="17" t="s">
        <v>93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426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22.5">
      <c r="B110" s="149"/>
      <c r="D110" s="150" t="s">
        <v>202</v>
      </c>
      <c r="E110" s="151" t="s">
        <v>44</v>
      </c>
      <c r="F110" s="152" t="s">
        <v>441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851</v>
      </c>
      <c r="H111" s="159">
        <v>8.7319999999999993</v>
      </c>
      <c r="I111" s="160"/>
      <c r="L111" s="156"/>
      <c r="M111" s="161"/>
      <c r="T111" s="162"/>
      <c r="AT111" s="157" t="s">
        <v>202</v>
      </c>
      <c r="AU111" s="157" t="s">
        <v>93</v>
      </c>
      <c r="AV111" s="13" t="s">
        <v>93</v>
      </c>
      <c r="AW111" s="13" t="s">
        <v>42</v>
      </c>
      <c r="AX111" s="13" t="s">
        <v>82</v>
      </c>
      <c r="AY111" s="157" t="s">
        <v>192</v>
      </c>
    </row>
    <row r="112" spans="2:65" s="12" customFormat="1" ht="22.5">
      <c r="B112" s="149"/>
      <c r="D112" s="150" t="s">
        <v>202</v>
      </c>
      <c r="E112" s="151" t="s">
        <v>44</v>
      </c>
      <c r="F112" s="152" t="s">
        <v>443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3" customFormat="1" ht="11.25">
      <c r="B113" s="156"/>
      <c r="D113" s="150" t="s">
        <v>202</v>
      </c>
      <c r="E113" s="157" t="s">
        <v>44</v>
      </c>
      <c r="F113" s="158" t="s">
        <v>852</v>
      </c>
      <c r="H113" s="159">
        <v>53.912999999999997</v>
      </c>
      <c r="I113" s="160"/>
      <c r="L113" s="156"/>
      <c r="M113" s="161"/>
      <c r="T113" s="162"/>
      <c r="AT113" s="157" t="s">
        <v>202</v>
      </c>
      <c r="AU113" s="157" t="s">
        <v>93</v>
      </c>
      <c r="AV113" s="13" t="s">
        <v>93</v>
      </c>
      <c r="AW113" s="13" t="s">
        <v>42</v>
      </c>
      <c r="AX113" s="13" t="s">
        <v>82</v>
      </c>
      <c r="AY113" s="157" t="s">
        <v>192</v>
      </c>
    </row>
    <row r="114" spans="2:65" s="14" customFormat="1" ht="11.25">
      <c r="B114" s="163"/>
      <c r="D114" s="150" t="s">
        <v>202</v>
      </c>
      <c r="E114" s="164" t="s">
        <v>44</v>
      </c>
      <c r="F114" s="165" t="s">
        <v>205</v>
      </c>
      <c r="H114" s="166">
        <v>62.644999999999996</v>
      </c>
      <c r="I114" s="167"/>
      <c r="L114" s="163"/>
      <c r="M114" s="168"/>
      <c r="T114" s="169"/>
      <c r="AT114" s="164" t="s">
        <v>202</v>
      </c>
      <c r="AU114" s="164" t="s">
        <v>93</v>
      </c>
      <c r="AV114" s="14" t="s">
        <v>199</v>
      </c>
      <c r="AW114" s="14" t="s">
        <v>42</v>
      </c>
      <c r="AX114" s="14" t="s">
        <v>90</v>
      </c>
      <c r="AY114" s="164" t="s">
        <v>192</v>
      </c>
    </row>
    <row r="115" spans="2:65" s="1" customFormat="1" ht="66.75" customHeight="1">
      <c r="B115" s="33"/>
      <c r="C115" s="132" t="s">
        <v>199</v>
      </c>
      <c r="D115" s="132" t="s">
        <v>194</v>
      </c>
      <c r="E115" s="133" t="s">
        <v>445</v>
      </c>
      <c r="F115" s="134" t="s">
        <v>446</v>
      </c>
      <c r="G115" s="135" t="s">
        <v>225</v>
      </c>
      <c r="H115" s="136">
        <v>9.9309999999999992</v>
      </c>
      <c r="I115" s="137"/>
      <c r="J115" s="138">
        <f>ROUND(I115*H115,2)</f>
        <v>0</v>
      </c>
      <c r="K115" s="134" t="s">
        <v>198</v>
      </c>
      <c r="L115" s="33"/>
      <c r="M115" s="139" t="s">
        <v>44</v>
      </c>
      <c r="N115" s="140" t="s">
        <v>53</v>
      </c>
      <c r="P115" s="141">
        <f>O115*H115</f>
        <v>0</v>
      </c>
      <c r="Q115" s="141">
        <v>0</v>
      </c>
      <c r="R115" s="141">
        <f>Q115*H115</f>
        <v>0</v>
      </c>
      <c r="S115" s="141">
        <v>0.41699999999999998</v>
      </c>
      <c r="T115" s="142">
        <f>S115*H115</f>
        <v>4.1412269999999998</v>
      </c>
      <c r="AR115" s="143" t="s">
        <v>199</v>
      </c>
      <c r="AT115" s="143" t="s">
        <v>194</v>
      </c>
      <c r="AU115" s="143" t="s">
        <v>93</v>
      </c>
      <c r="AY115" s="17" t="s">
        <v>192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90</v>
      </c>
      <c r="BK115" s="144">
        <f>ROUND(I115*H115,2)</f>
        <v>0</v>
      </c>
      <c r="BL115" s="17" t="s">
        <v>199</v>
      </c>
      <c r="BM115" s="143" t="s">
        <v>447</v>
      </c>
    </row>
    <row r="116" spans="2:65" s="1" customFormat="1" ht="11.25">
      <c r="B116" s="33"/>
      <c r="D116" s="145" t="s">
        <v>200</v>
      </c>
      <c r="F116" s="146" t="s">
        <v>448</v>
      </c>
      <c r="I116" s="147"/>
      <c r="L116" s="33"/>
      <c r="M116" s="148"/>
      <c r="T116" s="54"/>
      <c r="AT116" s="17" t="s">
        <v>200</v>
      </c>
      <c r="AU116" s="17" t="s">
        <v>93</v>
      </c>
    </row>
    <row r="117" spans="2:65" s="12" customFormat="1" ht="11.25">
      <c r="B117" s="149"/>
      <c r="D117" s="150" t="s">
        <v>202</v>
      </c>
      <c r="E117" s="151" t="s">
        <v>44</v>
      </c>
      <c r="F117" s="152" t="s">
        <v>426</v>
      </c>
      <c r="H117" s="151" t="s">
        <v>44</v>
      </c>
      <c r="I117" s="153"/>
      <c r="L117" s="149"/>
      <c r="M117" s="154"/>
      <c r="T117" s="155"/>
      <c r="AT117" s="151" t="s">
        <v>202</v>
      </c>
      <c r="AU117" s="151" t="s">
        <v>93</v>
      </c>
      <c r="AV117" s="12" t="s">
        <v>90</v>
      </c>
      <c r="AW117" s="12" t="s">
        <v>42</v>
      </c>
      <c r="AX117" s="12" t="s">
        <v>82</v>
      </c>
      <c r="AY117" s="151" t="s">
        <v>192</v>
      </c>
    </row>
    <row r="118" spans="2:65" s="12" customFormat="1" ht="22.5">
      <c r="B118" s="149"/>
      <c r="D118" s="150" t="s">
        <v>202</v>
      </c>
      <c r="E118" s="151" t="s">
        <v>44</v>
      </c>
      <c r="F118" s="152" t="s">
        <v>449</v>
      </c>
      <c r="H118" s="151" t="s">
        <v>44</v>
      </c>
      <c r="I118" s="153"/>
      <c r="L118" s="149"/>
      <c r="M118" s="154"/>
      <c r="T118" s="155"/>
      <c r="AT118" s="151" t="s">
        <v>202</v>
      </c>
      <c r="AU118" s="151" t="s">
        <v>93</v>
      </c>
      <c r="AV118" s="12" t="s">
        <v>90</v>
      </c>
      <c r="AW118" s="12" t="s">
        <v>42</v>
      </c>
      <c r="AX118" s="12" t="s">
        <v>82</v>
      </c>
      <c r="AY118" s="151" t="s">
        <v>192</v>
      </c>
    </row>
    <row r="119" spans="2:65" s="13" customFormat="1" ht="11.25">
      <c r="B119" s="156"/>
      <c r="D119" s="150" t="s">
        <v>202</v>
      </c>
      <c r="E119" s="157" t="s">
        <v>44</v>
      </c>
      <c r="F119" s="158" t="s">
        <v>853</v>
      </c>
      <c r="H119" s="159">
        <v>9.9309999999999992</v>
      </c>
      <c r="I119" s="160"/>
      <c r="L119" s="156"/>
      <c r="M119" s="161"/>
      <c r="T119" s="162"/>
      <c r="AT119" s="157" t="s">
        <v>202</v>
      </c>
      <c r="AU119" s="157" t="s">
        <v>93</v>
      </c>
      <c r="AV119" s="13" t="s">
        <v>93</v>
      </c>
      <c r="AW119" s="13" t="s">
        <v>42</v>
      </c>
      <c r="AX119" s="13" t="s">
        <v>90</v>
      </c>
      <c r="AY119" s="157" t="s">
        <v>192</v>
      </c>
    </row>
    <row r="120" spans="2:65" s="1" customFormat="1" ht="66.75" customHeight="1">
      <c r="B120" s="33"/>
      <c r="C120" s="132" t="s">
        <v>222</v>
      </c>
      <c r="D120" s="132" t="s">
        <v>194</v>
      </c>
      <c r="E120" s="133" t="s">
        <v>451</v>
      </c>
      <c r="F120" s="134" t="s">
        <v>452</v>
      </c>
      <c r="G120" s="135" t="s">
        <v>225</v>
      </c>
      <c r="H120" s="136">
        <v>1.1559999999999999</v>
      </c>
      <c r="I120" s="137"/>
      <c r="J120" s="138">
        <f>ROUND(I120*H120,2)</f>
        <v>0</v>
      </c>
      <c r="K120" s="134" t="s">
        <v>198</v>
      </c>
      <c r="L120" s="33"/>
      <c r="M120" s="139" t="s">
        <v>44</v>
      </c>
      <c r="N120" s="140" t="s">
        <v>53</v>
      </c>
      <c r="P120" s="141">
        <f>O120*H120</f>
        <v>0</v>
      </c>
      <c r="Q120" s="141">
        <v>0</v>
      </c>
      <c r="R120" s="141">
        <f>Q120*H120</f>
        <v>0</v>
      </c>
      <c r="S120" s="141">
        <v>0.32</v>
      </c>
      <c r="T120" s="142">
        <f>S120*H120</f>
        <v>0.36991999999999997</v>
      </c>
      <c r="AR120" s="143" t="s">
        <v>199</v>
      </c>
      <c r="AT120" s="143" t="s">
        <v>194</v>
      </c>
      <c r="AU120" s="143" t="s">
        <v>93</v>
      </c>
      <c r="AY120" s="17" t="s">
        <v>192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90</v>
      </c>
      <c r="BK120" s="144">
        <f>ROUND(I120*H120,2)</f>
        <v>0</v>
      </c>
      <c r="BL120" s="17" t="s">
        <v>199</v>
      </c>
      <c r="BM120" s="143" t="s">
        <v>453</v>
      </c>
    </row>
    <row r="121" spans="2:65" s="1" customFormat="1" ht="11.25">
      <c r="B121" s="33"/>
      <c r="D121" s="145" t="s">
        <v>200</v>
      </c>
      <c r="F121" s="146" t="s">
        <v>454</v>
      </c>
      <c r="I121" s="147"/>
      <c r="L121" s="33"/>
      <c r="M121" s="148"/>
      <c r="T121" s="54"/>
      <c r="AT121" s="17" t="s">
        <v>200</v>
      </c>
      <c r="AU121" s="17" t="s">
        <v>93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426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2" customFormat="1" ht="11.25">
      <c r="B123" s="149"/>
      <c r="D123" s="150" t="s">
        <v>202</v>
      </c>
      <c r="E123" s="151" t="s">
        <v>44</v>
      </c>
      <c r="F123" s="152" t="s">
        <v>455</v>
      </c>
      <c r="H123" s="151" t="s">
        <v>44</v>
      </c>
      <c r="I123" s="153"/>
      <c r="L123" s="149"/>
      <c r="M123" s="154"/>
      <c r="T123" s="155"/>
      <c r="AT123" s="151" t="s">
        <v>202</v>
      </c>
      <c r="AU123" s="151" t="s">
        <v>93</v>
      </c>
      <c r="AV123" s="12" t="s">
        <v>90</v>
      </c>
      <c r="AW123" s="12" t="s">
        <v>42</v>
      </c>
      <c r="AX123" s="12" t="s">
        <v>82</v>
      </c>
      <c r="AY123" s="151" t="s">
        <v>192</v>
      </c>
    </row>
    <row r="124" spans="2:65" s="12" customFormat="1" ht="33.75">
      <c r="B124" s="149"/>
      <c r="D124" s="150" t="s">
        <v>202</v>
      </c>
      <c r="E124" s="151" t="s">
        <v>44</v>
      </c>
      <c r="F124" s="152" t="s">
        <v>456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3" customFormat="1" ht="11.25">
      <c r="B125" s="156"/>
      <c r="D125" s="150" t="s">
        <v>202</v>
      </c>
      <c r="E125" s="157" t="s">
        <v>44</v>
      </c>
      <c r="F125" s="158" t="s">
        <v>854</v>
      </c>
      <c r="H125" s="159">
        <v>1.1559999999999999</v>
      </c>
      <c r="I125" s="160"/>
      <c r="L125" s="156"/>
      <c r="M125" s="161"/>
      <c r="T125" s="162"/>
      <c r="AT125" s="157" t="s">
        <v>202</v>
      </c>
      <c r="AU125" s="157" t="s">
        <v>93</v>
      </c>
      <c r="AV125" s="13" t="s">
        <v>93</v>
      </c>
      <c r="AW125" s="13" t="s">
        <v>42</v>
      </c>
      <c r="AX125" s="13" t="s">
        <v>90</v>
      </c>
      <c r="AY125" s="157" t="s">
        <v>192</v>
      </c>
    </row>
    <row r="126" spans="2:65" s="1" customFormat="1" ht="44.25" customHeight="1">
      <c r="B126" s="33"/>
      <c r="C126" s="132" t="s">
        <v>212</v>
      </c>
      <c r="D126" s="132" t="s">
        <v>194</v>
      </c>
      <c r="E126" s="133" t="s">
        <v>458</v>
      </c>
      <c r="F126" s="134" t="s">
        <v>459</v>
      </c>
      <c r="G126" s="135" t="s">
        <v>197</v>
      </c>
      <c r="H126" s="136">
        <v>32.378</v>
      </c>
      <c r="I126" s="137"/>
      <c r="J126" s="138">
        <f>ROUND(I126*H126,2)</f>
        <v>0</v>
      </c>
      <c r="K126" s="134" t="s">
        <v>198</v>
      </c>
      <c r="L126" s="33"/>
      <c r="M126" s="139" t="s">
        <v>44</v>
      </c>
      <c r="N126" s="140" t="s">
        <v>53</v>
      </c>
      <c r="P126" s="141">
        <f>O126*H126</f>
        <v>0</v>
      </c>
      <c r="Q126" s="141">
        <v>0.4</v>
      </c>
      <c r="R126" s="141">
        <f>Q126*H126</f>
        <v>12.9512</v>
      </c>
      <c r="S126" s="141">
        <v>0</v>
      </c>
      <c r="T126" s="142">
        <f>S126*H126</f>
        <v>0</v>
      </c>
      <c r="AR126" s="143" t="s">
        <v>199</v>
      </c>
      <c r="AT126" s="143" t="s">
        <v>194</v>
      </c>
      <c r="AU126" s="143" t="s">
        <v>93</v>
      </c>
      <c r="AY126" s="17" t="s">
        <v>192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90</v>
      </c>
      <c r="BK126" s="144">
        <f>ROUND(I126*H126,2)</f>
        <v>0</v>
      </c>
      <c r="BL126" s="17" t="s">
        <v>199</v>
      </c>
      <c r="BM126" s="143" t="s">
        <v>460</v>
      </c>
    </row>
    <row r="127" spans="2:65" s="1" customFormat="1" ht="11.25">
      <c r="B127" s="33"/>
      <c r="D127" s="145" t="s">
        <v>200</v>
      </c>
      <c r="F127" s="146" t="s">
        <v>461</v>
      </c>
      <c r="I127" s="147"/>
      <c r="L127" s="33"/>
      <c r="M127" s="148"/>
      <c r="T127" s="54"/>
      <c r="AT127" s="17" t="s">
        <v>200</v>
      </c>
      <c r="AU127" s="17" t="s">
        <v>93</v>
      </c>
    </row>
    <row r="128" spans="2:65" s="12" customFormat="1" ht="11.25">
      <c r="B128" s="149"/>
      <c r="D128" s="150" t="s">
        <v>202</v>
      </c>
      <c r="E128" s="151" t="s">
        <v>44</v>
      </c>
      <c r="F128" s="152" t="s">
        <v>426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2" customFormat="1" ht="22.5">
      <c r="B129" s="149"/>
      <c r="D129" s="150" t="s">
        <v>202</v>
      </c>
      <c r="E129" s="151" t="s">
        <v>44</v>
      </c>
      <c r="F129" s="152" t="s">
        <v>462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855</v>
      </c>
      <c r="H130" s="159">
        <v>1.8620000000000001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82</v>
      </c>
      <c r="AY130" s="157" t="s">
        <v>192</v>
      </c>
    </row>
    <row r="131" spans="2:65" s="12" customFormat="1" ht="22.5">
      <c r="B131" s="149"/>
      <c r="D131" s="150" t="s">
        <v>202</v>
      </c>
      <c r="E131" s="151" t="s">
        <v>44</v>
      </c>
      <c r="F131" s="152" t="s">
        <v>464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93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3" customFormat="1" ht="11.25">
      <c r="B132" s="156"/>
      <c r="D132" s="150" t="s">
        <v>202</v>
      </c>
      <c r="E132" s="157" t="s">
        <v>44</v>
      </c>
      <c r="F132" s="158" t="s">
        <v>856</v>
      </c>
      <c r="H132" s="159">
        <v>15.95</v>
      </c>
      <c r="I132" s="160"/>
      <c r="L132" s="156"/>
      <c r="M132" s="161"/>
      <c r="T132" s="162"/>
      <c r="AT132" s="157" t="s">
        <v>202</v>
      </c>
      <c r="AU132" s="157" t="s">
        <v>93</v>
      </c>
      <c r="AV132" s="13" t="s">
        <v>93</v>
      </c>
      <c r="AW132" s="13" t="s">
        <v>42</v>
      </c>
      <c r="AX132" s="13" t="s">
        <v>82</v>
      </c>
      <c r="AY132" s="157" t="s">
        <v>192</v>
      </c>
    </row>
    <row r="133" spans="2:65" s="12" customFormat="1" ht="22.5">
      <c r="B133" s="149"/>
      <c r="D133" s="150" t="s">
        <v>202</v>
      </c>
      <c r="E133" s="151" t="s">
        <v>44</v>
      </c>
      <c r="F133" s="152" t="s">
        <v>466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3" customFormat="1" ht="11.25">
      <c r="B134" s="156"/>
      <c r="D134" s="150" t="s">
        <v>202</v>
      </c>
      <c r="E134" s="157" t="s">
        <v>44</v>
      </c>
      <c r="F134" s="158" t="s">
        <v>857</v>
      </c>
      <c r="H134" s="159">
        <v>0.52400000000000002</v>
      </c>
      <c r="I134" s="160"/>
      <c r="L134" s="156"/>
      <c r="M134" s="161"/>
      <c r="T134" s="162"/>
      <c r="AT134" s="157" t="s">
        <v>202</v>
      </c>
      <c r="AU134" s="157" t="s">
        <v>93</v>
      </c>
      <c r="AV134" s="13" t="s">
        <v>93</v>
      </c>
      <c r="AW134" s="13" t="s">
        <v>42</v>
      </c>
      <c r="AX134" s="13" t="s">
        <v>82</v>
      </c>
      <c r="AY134" s="157" t="s">
        <v>192</v>
      </c>
    </row>
    <row r="135" spans="2:65" s="12" customFormat="1" ht="22.5">
      <c r="B135" s="149"/>
      <c r="D135" s="150" t="s">
        <v>202</v>
      </c>
      <c r="E135" s="151" t="s">
        <v>44</v>
      </c>
      <c r="F135" s="152" t="s">
        <v>468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858</v>
      </c>
      <c r="H136" s="159">
        <v>3.2349999999999999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82</v>
      </c>
      <c r="AY136" s="157" t="s">
        <v>192</v>
      </c>
    </row>
    <row r="137" spans="2:65" s="12" customFormat="1" ht="22.5">
      <c r="B137" s="149"/>
      <c r="D137" s="150" t="s">
        <v>202</v>
      </c>
      <c r="E137" s="151" t="s">
        <v>44</v>
      </c>
      <c r="F137" s="152" t="s">
        <v>470</v>
      </c>
      <c r="H137" s="151" t="s">
        <v>44</v>
      </c>
      <c r="I137" s="153"/>
      <c r="L137" s="149"/>
      <c r="M137" s="154"/>
      <c r="T137" s="155"/>
      <c r="AT137" s="151" t="s">
        <v>202</v>
      </c>
      <c r="AU137" s="151" t="s">
        <v>93</v>
      </c>
      <c r="AV137" s="12" t="s">
        <v>90</v>
      </c>
      <c r="AW137" s="12" t="s">
        <v>42</v>
      </c>
      <c r="AX137" s="12" t="s">
        <v>82</v>
      </c>
      <c r="AY137" s="151" t="s">
        <v>192</v>
      </c>
    </row>
    <row r="138" spans="2:65" s="13" customFormat="1" ht="11.25">
      <c r="B138" s="156"/>
      <c r="D138" s="150" t="s">
        <v>202</v>
      </c>
      <c r="E138" s="157" t="s">
        <v>44</v>
      </c>
      <c r="F138" s="158" t="s">
        <v>859</v>
      </c>
      <c r="H138" s="159">
        <v>0.77100000000000002</v>
      </c>
      <c r="I138" s="160"/>
      <c r="L138" s="156"/>
      <c r="M138" s="161"/>
      <c r="T138" s="162"/>
      <c r="AT138" s="157" t="s">
        <v>202</v>
      </c>
      <c r="AU138" s="157" t="s">
        <v>93</v>
      </c>
      <c r="AV138" s="13" t="s">
        <v>93</v>
      </c>
      <c r="AW138" s="13" t="s">
        <v>42</v>
      </c>
      <c r="AX138" s="13" t="s">
        <v>82</v>
      </c>
      <c r="AY138" s="157" t="s">
        <v>192</v>
      </c>
    </row>
    <row r="139" spans="2:65" s="12" customFormat="1" ht="22.5">
      <c r="B139" s="149"/>
      <c r="D139" s="150" t="s">
        <v>202</v>
      </c>
      <c r="E139" s="151" t="s">
        <v>44</v>
      </c>
      <c r="F139" s="152" t="s">
        <v>472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3" customFormat="1" ht="11.25">
      <c r="B140" s="156"/>
      <c r="D140" s="150" t="s">
        <v>202</v>
      </c>
      <c r="E140" s="157" t="s">
        <v>44</v>
      </c>
      <c r="F140" s="158" t="s">
        <v>860</v>
      </c>
      <c r="H140" s="159">
        <v>8.9380000000000006</v>
      </c>
      <c r="I140" s="160"/>
      <c r="L140" s="156"/>
      <c r="M140" s="161"/>
      <c r="T140" s="162"/>
      <c r="AT140" s="157" t="s">
        <v>202</v>
      </c>
      <c r="AU140" s="157" t="s">
        <v>93</v>
      </c>
      <c r="AV140" s="13" t="s">
        <v>93</v>
      </c>
      <c r="AW140" s="13" t="s">
        <v>42</v>
      </c>
      <c r="AX140" s="13" t="s">
        <v>82</v>
      </c>
      <c r="AY140" s="157" t="s">
        <v>192</v>
      </c>
    </row>
    <row r="141" spans="2:65" s="12" customFormat="1" ht="22.5">
      <c r="B141" s="149"/>
      <c r="D141" s="150" t="s">
        <v>202</v>
      </c>
      <c r="E141" s="151" t="s">
        <v>44</v>
      </c>
      <c r="F141" s="152" t="s">
        <v>474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861</v>
      </c>
      <c r="H142" s="159">
        <v>1.0980000000000001</v>
      </c>
      <c r="I142" s="160"/>
      <c r="L142" s="156"/>
      <c r="M142" s="161"/>
      <c r="T142" s="162"/>
      <c r="AT142" s="157" t="s">
        <v>202</v>
      </c>
      <c r="AU142" s="157" t="s">
        <v>93</v>
      </c>
      <c r="AV142" s="13" t="s">
        <v>93</v>
      </c>
      <c r="AW142" s="13" t="s">
        <v>42</v>
      </c>
      <c r="AX142" s="13" t="s">
        <v>82</v>
      </c>
      <c r="AY142" s="157" t="s">
        <v>192</v>
      </c>
    </row>
    <row r="143" spans="2:65" s="14" customFormat="1" ht="11.25">
      <c r="B143" s="163"/>
      <c r="D143" s="150" t="s">
        <v>202</v>
      </c>
      <c r="E143" s="164" t="s">
        <v>44</v>
      </c>
      <c r="F143" s="165" t="s">
        <v>205</v>
      </c>
      <c r="H143" s="166">
        <v>32.378</v>
      </c>
      <c r="I143" s="167"/>
      <c r="L143" s="163"/>
      <c r="M143" s="168"/>
      <c r="T143" s="169"/>
      <c r="AT143" s="164" t="s">
        <v>202</v>
      </c>
      <c r="AU143" s="164" t="s">
        <v>93</v>
      </c>
      <c r="AV143" s="14" t="s">
        <v>199</v>
      </c>
      <c r="AW143" s="14" t="s">
        <v>42</v>
      </c>
      <c r="AX143" s="14" t="s">
        <v>90</v>
      </c>
      <c r="AY143" s="164" t="s">
        <v>192</v>
      </c>
    </row>
    <row r="144" spans="2:65" s="1" customFormat="1" ht="33" customHeight="1">
      <c r="B144" s="33"/>
      <c r="C144" s="132" t="s">
        <v>238</v>
      </c>
      <c r="D144" s="132" t="s">
        <v>194</v>
      </c>
      <c r="E144" s="133" t="s">
        <v>223</v>
      </c>
      <c r="F144" s="134" t="s">
        <v>224</v>
      </c>
      <c r="G144" s="135" t="s">
        <v>225</v>
      </c>
      <c r="H144" s="136">
        <v>389.65699999999998</v>
      </c>
      <c r="I144" s="137"/>
      <c r="J144" s="138">
        <f>ROUND(I144*H144,2)</f>
        <v>0</v>
      </c>
      <c r="K144" s="134" t="s">
        <v>198</v>
      </c>
      <c r="L144" s="33"/>
      <c r="M144" s="139" t="s">
        <v>44</v>
      </c>
      <c r="N144" s="140" t="s">
        <v>53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199</v>
      </c>
      <c r="AT144" s="143" t="s">
        <v>194</v>
      </c>
      <c r="AU144" s="143" t="s">
        <v>93</v>
      </c>
      <c r="AY144" s="17" t="s">
        <v>192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90</v>
      </c>
      <c r="BK144" s="144">
        <f>ROUND(I144*H144,2)</f>
        <v>0</v>
      </c>
      <c r="BL144" s="17" t="s">
        <v>199</v>
      </c>
      <c r="BM144" s="143" t="s">
        <v>551</v>
      </c>
    </row>
    <row r="145" spans="2:51" s="1" customFormat="1" ht="11.25">
      <c r="B145" s="33"/>
      <c r="D145" s="145" t="s">
        <v>200</v>
      </c>
      <c r="F145" s="146" t="s">
        <v>227</v>
      </c>
      <c r="I145" s="147"/>
      <c r="L145" s="33"/>
      <c r="M145" s="148"/>
      <c r="T145" s="54"/>
      <c r="AT145" s="17" t="s">
        <v>200</v>
      </c>
      <c r="AU145" s="17" t="s">
        <v>93</v>
      </c>
    </row>
    <row r="146" spans="2:51" s="1" customFormat="1" ht="29.25">
      <c r="B146" s="33"/>
      <c r="D146" s="150" t="s">
        <v>552</v>
      </c>
      <c r="F146" s="183" t="s">
        <v>553</v>
      </c>
      <c r="I146" s="147"/>
      <c r="L146" s="33"/>
      <c r="M146" s="148"/>
      <c r="T146" s="54"/>
      <c r="AT146" s="17" t="s">
        <v>552</v>
      </c>
      <c r="AU146" s="17" t="s">
        <v>93</v>
      </c>
    </row>
    <row r="147" spans="2:51" s="12" customFormat="1" ht="11.25">
      <c r="B147" s="149"/>
      <c r="D147" s="150" t="s">
        <v>202</v>
      </c>
      <c r="E147" s="151" t="s">
        <v>44</v>
      </c>
      <c r="F147" s="152" t="s">
        <v>426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51" s="12" customFormat="1" ht="11.25">
      <c r="B148" s="149"/>
      <c r="D148" s="150" t="s">
        <v>202</v>
      </c>
      <c r="E148" s="151" t="s">
        <v>44</v>
      </c>
      <c r="F148" s="152" t="s">
        <v>455</v>
      </c>
      <c r="H148" s="151" t="s">
        <v>44</v>
      </c>
      <c r="I148" s="153"/>
      <c r="L148" s="149"/>
      <c r="M148" s="154"/>
      <c r="T148" s="155"/>
      <c r="AT148" s="151" t="s">
        <v>202</v>
      </c>
      <c r="AU148" s="151" t="s">
        <v>93</v>
      </c>
      <c r="AV148" s="12" t="s">
        <v>90</v>
      </c>
      <c r="AW148" s="12" t="s">
        <v>42</v>
      </c>
      <c r="AX148" s="12" t="s">
        <v>82</v>
      </c>
      <c r="AY148" s="151" t="s">
        <v>192</v>
      </c>
    </row>
    <row r="149" spans="2:51" s="12" customFormat="1" ht="22.5">
      <c r="B149" s="149"/>
      <c r="D149" s="150" t="s">
        <v>202</v>
      </c>
      <c r="E149" s="151" t="s">
        <v>44</v>
      </c>
      <c r="F149" s="152" t="s">
        <v>862</v>
      </c>
      <c r="H149" s="151" t="s">
        <v>44</v>
      </c>
      <c r="I149" s="153"/>
      <c r="L149" s="149"/>
      <c r="M149" s="154"/>
      <c r="T149" s="155"/>
      <c r="AT149" s="151" t="s">
        <v>202</v>
      </c>
      <c r="AU149" s="151" t="s">
        <v>93</v>
      </c>
      <c r="AV149" s="12" t="s">
        <v>90</v>
      </c>
      <c r="AW149" s="12" t="s">
        <v>42</v>
      </c>
      <c r="AX149" s="12" t="s">
        <v>82</v>
      </c>
      <c r="AY149" s="151" t="s">
        <v>192</v>
      </c>
    </row>
    <row r="150" spans="2:51" s="13" customFormat="1" ht="11.25">
      <c r="B150" s="156"/>
      <c r="D150" s="150" t="s">
        <v>202</v>
      </c>
      <c r="E150" s="157" t="s">
        <v>44</v>
      </c>
      <c r="F150" s="158" t="s">
        <v>854</v>
      </c>
      <c r="H150" s="159">
        <v>1.1559999999999999</v>
      </c>
      <c r="I150" s="160"/>
      <c r="L150" s="156"/>
      <c r="M150" s="161"/>
      <c r="T150" s="162"/>
      <c r="AT150" s="157" t="s">
        <v>202</v>
      </c>
      <c r="AU150" s="157" t="s">
        <v>93</v>
      </c>
      <c r="AV150" s="13" t="s">
        <v>93</v>
      </c>
      <c r="AW150" s="13" t="s">
        <v>42</v>
      </c>
      <c r="AX150" s="13" t="s">
        <v>82</v>
      </c>
      <c r="AY150" s="157" t="s">
        <v>192</v>
      </c>
    </row>
    <row r="151" spans="2:51" s="12" customFormat="1" ht="22.5">
      <c r="B151" s="149"/>
      <c r="D151" s="150" t="s">
        <v>202</v>
      </c>
      <c r="E151" s="151" t="s">
        <v>44</v>
      </c>
      <c r="F151" s="152" t="s">
        <v>555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51" s="13" customFormat="1" ht="11.25">
      <c r="B152" s="156"/>
      <c r="D152" s="150" t="s">
        <v>202</v>
      </c>
      <c r="E152" s="157" t="s">
        <v>44</v>
      </c>
      <c r="F152" s="158" t="s">
        <v>849</v>
      </c>
      <c r="H152" s="159">
        <v>265.82900000000001</v>
      </c>
      <c r="I152" s="160"/>
      <c r="L152" s="156"/>
      <c r="M152" s="161"/>
      <c r="T152" s="162"/>
      <c r="AT152" s="157" t="s">
        <v>202</v>
      </c>
      <c r="AU152" s="157" t="s">
        <v>93</v>
      </c>
      <c r="AV152" s="13" t="s">
        <v>93</v>
      </c>
      <c r="AW152" s="13" t="s">
        <v>42</v>
      </c>
      <c r="AX152" s="13" t="s">
        <v>82</v>
      </c>
      <c r="AY152" s="157" t="s">
        <v>192</v>
      </c>
    </row>
    <row r="153" spans="2:51" s="12" customFormat="1" ht="22.5">
      <c r="B153" s="149"/>
      <c r="D153" s="150" t="s">
        <v>202</v>
      </c>
      <c r="E153" s="151" t="s">
        <v>44</v>
      </c>
      <c r="F153" s="152" t="s">
        <v>556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51" s="13" customFormat="1" ht="11.25">
      <c r="B154" s="156"/>
      <c r="D154" s="150" t="s">
        <v>202</v>
      </c>
      <c r="E154" s="157" t="s">
        <v>44</v>
      </c>
      <c r="F154" s="158" t="s">
        <v>848</v>
      </c>
      <c r="H154" s="159">
        <v>37.238999999999997</v>
      </c>
      <c r="I154" s="160"/>
      <c r="L154" s="156"/>
      <c r="M154" s="161"/>
      <c r="T154" s="162"/>
      <c r="AT154" s="157" t="s">
        <v>202</v>
      </c>
      <c r="AU154" s="157" t="s">
        <v>93</v>
      </c>
      <c r="AV154" s="13" t="s">
        <v>93</v>
      </c>
      <c r="AW154" s="13" t="s">
        <v>42</v>
      </c>
      <c r="AX154" s="13" t="s">
        <v>82</v>
      </c>
      <c r="AY154" s="157" t="s">
        <v>192</v>
      </c>
    </row>
    <row r="155" spans="2:51" s="12" customFormat="1" ht="22.5">
      <c r="B155" s="149"/>
      <c r="D155" s="150" t="s">
        <v>202</v>
      </c>
      <c r="E155" s="151" t="s">
        <v>44</v>
      </c>
      <c r="F155" s="152" t="s">
        <v>557</v>
      </c>
      <c r="H155" s="151" t="s">
        <v>44</v>
      </c>
      <c r="I155" s="153"/>
      <c r="L155" s="149"/>
      <c r="M155" s="154"/>
      <c r="T155" s="155"/>
      <c r="AT155" s="151" t="s">
        <v>202</v>
      </c>
      <c r="AU155" s="151" t="s">
        <v>93</v>
      </c>
      <c r="AV155" s="12" t="s">
        <v>90</v>
      </c>
      <c r="AW155" s="12" t="s">
        <v>42</v>
      </c>
      <c r="AX155" s="12" t="s">
        <v>82</v>
      </c>
      <c r="AY155" s="151" t="s">
        <v>192</v>
      </c>
    </row>
    <row r="156" spans="2:51" s="13" customFormat="1" ht="11.25">
      <c r="B156" s="156"/>
      <c r="D156" s="150" t="s">
        <v>202</v>
      </c>
      <c r="E156" s="157" t="s">
        <v>44</v>
      </c>
      <c r="F156" s="158" t="s">
        <v>853</v>
      </c>
      <c r="H156" s="159">
        <v>9.9309999999999992</v>
      </c>
      <c r="I156" s="160"/>
      <c r="L156" s="156"/>
      <c r="M156" s="161"/>
      <c r="T156" s="162"/>
      <c r="AT156" s="157" t="s">
        <v>202</v>
      </c>
      <c r="AU156" s="157" t="s">
        <v>93</v>
      </c>
      <c r="AV156" s="13" t="s">
        <v>93</v>
      </c>
      <c r="AW156" s="13" t="s">
        <v>42</v>
      </c>
      <c r="AX156" s="13" t="s">
        <v>82</v>
      </c>
      <c r="AY156" s="157" t="s">
        <v>192</v>
      </c>
    </row>
    <row r="157" spans="2:51" s="12" customFormat="1" ht="22.5">
      <c r="B157" s="149"/>
      <c r="D157" s="150" t="s">
        <v>202</v>
      </c>
      <c r="E157" s="151" t="s">
        <v>44</v>
      </c>
      <c r="F157" s="152" t="s">
        <v>558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51" s="13" customFormat="1" ht="11.25">
      <c r="B158" s="156"/>
      <c r="D158" s="150" t="s">
        <v>202</v>
      </c>
      <c r="E158" s="157" t="s">
        <v>44</v>
      </c>
      <c r="F158" s="158" t="s">
        <v>850</v>
      </c>
      <c r="H158" s="159">
        <v>12.856999999999999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82</v>
      </c>
      <c r="AY158" s="157" t="s">
        <v>192</v>
      </c>
    </row>
    <row r="159" spans="2:51" s="12" customFormat="1" ht="22.5">
      <c r="B159" s="149"/>
      <c r="D159" s="150" t="s">
        <v>202</v>
      </c>
      <c r="E159" s="151" t="s">
        <v>44</v>
      </c>
      <c r="F159" s="152" t="s">
        <v>559</v>
      </c>
      <c r="H159" s="151" t="s">
        <v>44</v>
      </c>
      <c r="I159" s="153"/>
      <c r="L159" s="149"/>
      <c r="M159" s="154"/>
      <c r="T159" s="155"/>
      <c r="AT159" s="151" t="s">
        <v>202</v>
      </c>
      <c r="AU159" s="151" t="s">
        <v>93</v>
      </c>
      <c r="AV159" s="12" t="s">
        <v>90</v>
      </c>
      <c r="AW159" s="12" t="s">
        <v>42</v>
      </c>
      <c r="AX159" s="12" t="s">
        <v>82</v>
      </c>
      <c r="AY159" s="151" t="s">
        <v>192</v>
      </c>
    </row>
    <row r="160" spans="2:51" s="13" customFormat="1" ht="11.25">
      <c r="B160" s="156"/>
      <c r="D160" s="150" t="s">
        <v>202</v>
      </c>
      <c r="E160" s="157" t="s">
        <v>44</v>
      </c>
      <c r="F160" s="158" t="s">
        <v>851</v>
      </c>
      <c r="H160" s="159">
        <v>8.7319999999999993</v>
      </c>
      <c r="I160" s="160"/>
      <c r="L160" s="156"/>
      <c r="M160" s="161"/>
      <c r="T160" s="162"/>
      <c r="AT160" s="157" t="s">
        <v>202</v>
      </c>
      <c r="AU160" s="157" t="s">
        <v>93</v>
      </c>
      <c r="AV160" s="13" t="s">
        <v>93</v>
      </c>
      <c r="AW160" s="13" t="s">
        <v>42</v>
      </c>
      <c r="AX160" s="13" t="s">
        <v>82</v>
      </c>
      <c r="AY160" s="157" t="s">
        <v>192</v>
      </c>
    </row>
    <row r="161" spans="2:65" s="12" customFormat="1" ht="22.5">
      <c r="B161" s="149"/>
      <c r="D161" s="150" t="s">
        <v>202</v>
      </c>
      <c r="E161" s="151" t="s">
        <v>44</v>
      </c>
      <c r="F161" s="152" t="s">
        <v>560</v>
      </c>
      <c r="H161" s="151" t="s">
        <v>44</v>
      </c>
      <c r="I161" s="153"/>
      <c r="L161" s="149"/>
      <c r="M161" s="154"/>
      <c r="T161" s="155"/>
      <c r="AT161" s="151" t="s">
        <v>202</v>
      </c>
      <c r="AU161" s="151" t="s">
        <v>93</v>
      </c>
      <c r="AV161" s="12" t="s">
        <v>90</v>
      </c>
      <c r="AW161" s="12" t="s">
        <v>42</v>
      </c>
      <c r="AX161" s="12" t="s">
        <v>82</v>
      </c>
      <c r="AY161" s="151" t="s">
        <v>192</v>
      </c>
    </row>
    <row r="162" spans="2:65" s="13" customFormat="1" ht="11.25">
      <c r="B162" s="156"/>
      <c r="D162" s="150" t="s">
        <v>202</v>
      </c>
      <c r="E162" s="157" t="s">
        <v>44</v>
      </c>
      <c r="F162" s="158" t="s">
        <v>852</v>
      </c>
      <c r="H162" s="159">
        <v>53.912999999999997</v>
      </c>
      <c r="I162" s="160"/>
      <c r="L162" s="156"/>
      <c r="M162" s="161"/>
      <c r="T162" s="162"/>
      <c r="AT162" s="157" t="s">
        <v>202</v>
      </c>
      <c r="AU162" s="157" t="s">
        <v>93</v>
      </c>
      <c r="AV162" s="13" t="s">
        <v>93</v>
      </c>
      <c r="AW162" s="13" t="s">
        <v>42</v>
      </c>
      <c r="AX162" s="13" t="s">
        <v>82</v>
      </c>
      <c r="AY162" s="157" t="s">
        <v>192</v>
      </c>
    </row>
    <row r="163" spans="2:65" s="14" customFormat="1" ht="11.25">
      <c r="B163" s="163"/>
      <c r="D163" s="150" t="s">
        <v>202</v>
      </c>
      <c r="E163" s="164" t="s">
        <v>44</v>
      </c>
      <c r="F163" s="165" t="s">
        <v>205</v>
      </c>
      <c r="H163" s="166">
        <v>389.65699999999998</v>
      </c>
      <c r="I163" s="167"/>
      <c r="L163" s="163"/>
      <c r="M163" s="168"/>
      <c r="T163" s="169"/>
      <c r="AT163" s="164" t="s">
        <v>202</v>
      </c>
      <c r="AU163" s="164" t="s">
        <v>93</v>
      </c>
      <c r="AV163" s="14" t="s">
        <v>199</v>
      </c>
      <c r="AW163" s="14" t="s">
        <v>42</v>
      </c>
      <c r="AX163" s="14" t="s">
        <v>90</v>
      </c>
      <c r="AY163" s="164" t="s">
        <v>192</v>
      </c>
    </row>
    <row r="164" spans="2:65" s="1" customFormat="1" ht="37.9" customHeight="1">
      <c r="B164" s="33"/>
      <c r="C164" s="132" t="s">
        <v>219</v>
      </c>
      <c r="D164" s="132" t="s">
        <v>194</v>
      </c>
      <c r="E164" s="133" t="s">
        <v>579</v>
      </c>
      <c r="F164" s="134" t="s">
        <v>580</v>
      </c>
      <c r="G164" s="135" t="s">
        <v>197</v>
      </c>
      <c r="H164" s="136">
        <v>0.123</v>
      </c>
      <c r="I164" s="137"/>
      <c r="J164" s="138">
        <f>ROUND(I164*H164,2)</f>
        <v>0</v>
      </c>
      <c r="K164" s="134" t="s">
        <v>198</v>
      </c>
      <c r="L164" s="33"/>
      <c r="M164" s="139" t="s">
        <v>44</v>
      </c>
      <c r="N164" s="140" t="s">
        <v>53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199</v>
      </c>
      <c r="AT164" s="143" t="s">
        <v>194</v>
      </c>
      <c r="AU164" s="143" t="s">
        <v>93</v>
      </c>
      <c r="AY164" s="17" t="s">
        <v>192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90</v>
      </c>
      <c r="BK164" s="144">
        <f>ROUND(I164*H164,2)</f>
        <v>0</v>
      </c>
      <c r="BL164" s="17" t="s">
        <v>199</v>
      </c>
      <c r="BM164" s="143" t="s">
        <v>863</v>
      </c>
    </row>
    <row r="165" spans="2:65" s="1" customFormat="1" ht="11.25">
      <c r="B165" s="33"/>
      <c r="D165" s="145" t="s">
        <v>200</v>
      </c>
      <c r="F165" s="146" t="s">
        <v>582</v>
      </c>
      <c r="I165" s="147"/>
      <c r="L165" s="33"/>
      <c r="M165" s="148"/>
      <c r="T165" s="54"/>
      <c r="AT165" s="17" t="s">
        <v>200</v>
      </c>
      <c r="AU165" s="17" t="s">
        <v>93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426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2" customFormat="1" ht="22.5">
      <c r="B167" s="149"/>
      <c r="D167" s="150" t="s">
        <v>202</v>
      </c>
      <c r="E167" s="151" t="s">
        <v>44</v>
      </c>
      <c r="F167" s="152" t="s">
        <v>602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3" customFormat="1" ht="11.25">
      <c r="B168" s="156"/>
      <c r="D168" s="150" t="s">
        <v>202</v>
      </c>
      <c r="E168" s="157" t="s">
        <v>44</v>
      </c>
      <c r="F168" s="158" t="s">
        <v>864</v>
      </c>
      <c r="H168" s="159">
        <v>6.0000000000000001E-3</v>
      </c>
      <c r="I168" s="160"/>
      <c r="L168" s="156"/>
      <c r="M168" s="161"/>
      <c r="T168" s="162"/>
      <c r="AT168" s="157" t="s">
        <v>202</v>
      </c>
      <c r="AU168" s="157" t="s">
        <v>93</v>
      </c>
      <c r="AV168" s="13" t="s">
        <v>93</v>
      </c>
      <c r="AW168" s="13" t="s">
        <v>42</v>
      </c>
      <c r="AX168" s="13" t="s">
        <v>82</v>
      </c>
      <c r="AY168" s="157" t="s">
        <v>192</v>
      </c>
    </row>
    <row r="169" spans="2:65" s="12" customFormat="1" ht="22.5">
      <c r="B169" s="149"/>
      <c r="D169" s="150" t="s">
        <v>202</v>
      </c>
      <c r="E169" s="151" t="s">
        <v>44</v>
      </c>
      <c r="F169" s="152" t="s">
        <v>865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3" customFormat="1" ht="11.25">
      <c r="B170" s="156"/>
      <c r="D170" s="150" t="s">
        <v>202</v>
      </c>
      <c r="E170" s="157" t="s">
        <v>44</v>
      </c>
      <c r="F170" s="158" t="s">
        <v>866</v>
      </c>
      <c r="H170" s="159">
        <v>0.04</v>
      </c>
      <c r="I170" s="160"/>
      <c r="L170" s="156"/>
      <c r="M170" s="161"/>
      <c r="T170" s="162"/>
      <c r="AT170" s="157" t="s">
        <v>202</v>
      </c>
      <c r="AU170" s="157" t="s">
        <v>93</v>
      </c>
      <c r="AV170" s="13" t="s">
        <v>93</v>
      </c>
      <c r="AW170" s="13" t="s">
        <v>42</v>
      </c>
      <c r="AX170" s="13" t="s">
        <v>82</v>
      </c>
      <c r="AY170" s="157" t="s">
        <v>192</v>
      </c>
    </row>
    <row r="171" spans="2:65" s="12" customFormat="1" ht="22.5">
      <c r="B171" s="149"/>
      <c r="D171" s="150" t="s">
        <v>202</v>
      </c>
      <c r="E171" s="151" t="s">
        <v>44</v>
      </c>
      <c r="F171" s="152" t="s">
        <v>867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3" customFormat="1" ht="11.25">
      <c r="B172" s="156"/>
      <c r="D172" s="150" t="s">
        <v>202</v>
      </c>
      <c r="E172" s="157" t="s">
        <v>44</v>
      </c>
      <c r="F172" s="158" t="s">
        <v>868</v>
      </c>
      <c r="H172" s="159">
        <v>7.6999999999999999E-2</v>
      </c>
      <c r="I172" s="160"/>
      <c r="L172" s="156"/>
      <c r="M172" s="161"/>
      <c r="T172" s="162"/>
      <c r="AT172" s="157" t="s">
        <v>202</v>
      </c>
      <c r="AU172" s="157" t="s">
        <v>93</v>
      </c>
      <c r="AV172" s="13" t="s">
        <v>93</v>
      </c>
      <c r="AW172" s="13" t="s">
        <v>42</v>
      </c>
      <c r="AX172" s="13" t="s">
        <v>82</v>
      </c>
      <c r="AY172" s="157" t="s">
        <v>192</v>
      </c>
    </row>
    <row r="173" spans="2:65" s="14" customFormat="1" ht="11.25">
      <c r="B173" s="163"/>
      <c r="D173" s="150" t="s">
        <v>202</v>
      </c>
      <c r="E173" s="164" t="s">
        <v>44</v>
      </c>
      <c r="F173" s="165" t="s">
        <v>205</v>
      </c>
      <c r="H173" s="166">
        <v>0.123</v>
      </c>
      <c r="I173" s="167"/>
      <c r="L173" s="163"/>
      <c r="M173" s="168"/>
      <c r="T173" s="169"/>
      <c r="AT173" s="164" t="s">
        <v>202</v>
      </c>
      <c r="AU173" s="164" t="s">
        <v>93</v>
      </c>
      <c r="AV173" s="14" t="s">
        <v>199</v>
      </c>
      <c r="AW173" s="14" t="s">
        <v>42</v>
      </c>
      <c r="AX173" s="14" t="s">
        <v>90</v>
      </c>
      <c r="AY173" s="164" t="s">
        <v>192</v>
      </c>
    </row>
    <row r="174" spans="2:65" s="1" customFormat="1" ht="62.65" customHeight="1">
      <c r="B174" s="33"/>
      <c r="C174" s="132" t="s">
        <v>250</v>
      </c>
      <c r="D174" s="132" t="s">
        <v>194</v>
      </c>
      <c r="E174" s="133" t="s">
        <v>206</v>
      </c>
      <c r="F174" s="134" t="s">
        <v>207</v>
      </c>
      <c r="G174" s="135" t="s">
        <v>197</v>
      </c>
      <c r="H174" s="136">
        <v>0.123</v>
      </c>
      <c r="I174" s="137"/>
      <c r="J174" s="138">
        <f>ROUND(I174*H174,2)</f>
        <v>0</v>
      </c>
      <c r="K174" s="134" t="s">
        <v>198</v>
      </c>
      <c r="L174" s="33"/>
      <c r="M174" s="139" t="s">
        <v>44</v>
      </c>
      <c r="N174" s="140" t="s">
        <v>53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199</v>
      </c>
      <c r="AT174" s="143" t="s">
        <v>194</v>
      </c>
      <c r="AU174" s="143" t="s">
        <v>93</v>
      </c>
      <c r="AY174" s="17" t="s">
        <v>192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90</v>
      </c>
      <c r="BK174" s="144">
        <f>ROUND(I174*H174,2)</f>
        <v>0</v>
      </c>
      <c r="BL174" s="17" t="s">
        <v>199</v>
      </c>
      <c r="BM174" s="143" t="s">
        <v>869</v>
      </c>
    </row>
    <row r="175" spans="2:65" s="1" customFormat="1" ht="11.25">
      <c r="B175" s="33"/>
      <c r="D175" s="145" t="s">
        <v>200</v>
      </c>
      <c r="F175" s="146" t="s">
        <v>208</v>
      </c>
      <c r="I175" s="147"/>
      <c r="L175" s="33"/>
      <c r="M175" s="148"/>
      <c r="T175" s="54"/>
      <c r="AT175" s="17" t="s">
        <v>200</v>
      </c>
      <c r="AU175" s="17" t="s">
        <v>93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426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2" customFormat="1" ht="22.5">
      <c r="B177" s="149"/>
      <c r="D177" s="150" t="s">
        <v>202</v>
      </c>
      <c r="E177" s="151" t="s">
        <v>44</v>
      </c>
      <c r="F177" s="152" t="s">
        <v>618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3" customFormat="1" ht="11.25">
      <c r="B178" s="156"/>
      <c r="D178" s="150" t="s">
        <v>202</v>
      </c>
      <c r="E178" s="157" t="s">
        <v>44</v>
      </c>
      <c r="F178" s="158" t="s">
        <v>864</v>
      </c>
      <c r="H178" s="159">
        <v>6.0000000000000001E-3</v>
      </c>
      <c r="I178" s="160"/>
      <c r="L178" s="156"/>
      <c r="M178" s="161"/>
      <c r="T178" s="162"/>
      <c r="AT178" s="157" t="s">
        <v>202</v>
      </c>
      <c r="AU178" s="157" t="s">
        <v>93</v>
      </c>
      <c r="AV178" s="13" t="s">
        <v>93</v>
      </c>
      <c r="AW178" s="13" t="s">
        <v>42</v>
      </c>
      <c r="AX178" s="13" t="s">
        <v>82</v>
      </c>
      <c r="AY178" s="157" t="s">
        <v>192</v>
      </c>
    </row>
    <row r="179" spans="2:65" s="12" customFormat="1" ht="22.5">
      <c r="B179" s="149"/>
      <c r="D179" s="150" t="s">
        <v>202</v>
      </c>
      <c r="E179" s="151" t="s">
        <v>44</v>
      </c>
      <c r="F179" s="152" t="s">
        <v>870</v>
      </c>
      <c r="H179" s="151" t="s">
        <v>44</v>
      </c>
      <c r="I179" s="153"/>
      <c r="L179" s="149"/>
      <c r="M179" s="154"/>
      <c r="T179" s="155"/>
      <c r="AT179" s="151" t="s">
        <v>202</v>
      </c>
      <c r="AU179" s="151" t="s">
        <v>93</v>
      </c>
      <c r="AV179" s="12" t="s">
        <v>90</v>
      </c>
      <c r="AW179" s="12" t="s">
        <v>42</v>
      </c>
      <c r="AX179" s="12" t="s">
        <v>82</v>
      </c>
      <c r="AY179" s="151" t="s">
        <v>192</v>
      </c>
    </row>
    <row r="180" spans="2:65" s="13" customFormat="1" ht="11.25">
      <c r="B180" s="156"/>
      <c r="D180" s="150" t="s">
        <v>202</v>
      </c>
      <c r="E180" s="157" t="s">
        <v>44</v>
      </c>
      <c r="F180" s="158" t="s">
        <v>866</v>
      </c>
      <c r="H180" s="159">
        <v>0.04</v>
      </c>
      <c r="I180" s="160"/>
      <c r="L180" s="156"/>
      <c r="M180" s="161"/>
      <c r="T180" s="162"/>
      <c r="AT180" s="157" t="s">
        <v>202</v>
      </c>
      <c r="AU180" s="157" t="s">
        <v>93</v>
      </c>
      <c r="AV180" s="13" t="s">
        <v>93</v>
      </c>
      <c r="AW180" s="13" t="s">
        <v>42</v>
      </c>
      <c r="AX180" s="13" t="s">
        <v>82</v>
      </c>
      <c r="AY180" s="157" t="s">
        <v>192</v>
      </c>
    </row>
    <row r="181" spans="2:65" s="12" customFormat="1" ht="22.5">
      <c r="B181" s="149"/>
      <c r="D181" s="150" t="s">
        <v>202</v>
      </c>
      <c r="E181" s="151" t="s">
        <v>44</v>
      </c>
      <c r="F181" s="152" t="s">
        <v>871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3" customFormat="1" ht="11.25">
      <c r="B182" s="156"/>
      <c r="D182" s="150" t="s">
        <v>202</v>
      </c>
      <c r="E182" s="157" t="s">
        <v>44</v>
      </c>
      <c r="F182" s="158" t="s">
        <v>868</v>
      </c>
      <c r="H182" s="159">
        <v>7.6999999999999999E-2</v>
      </c>
      <c r="I182" s="160"/>
      <c r="L182" s="156"/>
      <c r="M182" s="161"/>
      <c r="T182" s="162"/>
      <c r="AT182" s="157" t="s">
        <v>202</v>
      </c>
      <c r="AU182" s="157" t="s">
        <v>93</v>
      </c>
      <c r="AV182" s="13" t="s">
        <v>93</v>
      </c>
      <c r="AW182" s="13" t="s">
        <v>42</v>
      </c>
      <c r="AX182" s="13" t="s">
        <v>82</v>
      </c>
      <c r="AY182" s="157" t="s">
        <v>192</v>
      </c>
    </row>
    <row r="183" spans="2:65" s="14" customFormat="1" ht="11.25">
      <c r="B183" s="163"/>
      <c r="D183" s="150" t="s">
        <v>202</v>
      </c>
      <c r="E183" s="164" t="s">
        <v>44</v>
      </c>
      <c r="F183" s="165" t="s">
        <v>205</v>
      </c>
      <c r="H183" s="166">
        <v>0.123</v>
      </c>
      <c r="I183" s="167"/>
      <c r="L183" s="163"/>
      <c r="M183" s="168"/>
      <c r="T183" s="169"/>
      <c r="AT183" s="164" t="s">
        <v>202</v>
      </c>
      <c r="AU183" s="164" t="s">
        <v>93</v>
      </c>
      <c r="AV183" s="14" t="s">
        <v>199</v>
      </c>
      <c r="AW183" s="14" t="s">
        <v>42</v>
      </c>
      <c r="AX183" s="14" t="s">
        <v>90</v>
      </c>
      <c r="AY183" s="164" t="s">
        <v>192</v>
      </c>
    </row>
    <row r="184" spans="2:65" s="1" customFormat="1" ht="66.75" customHeight="1">
      <c r="B184" s="33"/>
      <c r="C184" s="132" t="s">
        <v>226</v>
      </c>
      <c r="D184" s="132" t="s">
        <v>194</v>
      </c>
      <c r="E184" s="133" t="s">
        <v>210</v>
      </c>
      <c r="F184" s="134" t="s">
        <v>211</v>
      </c>
      <c r="G184" s="135" t="s">
        <v>197</v>
      </c>
      <c r="H184" s="136">
        <v>2.331</v>
      </c>
      <c r="I184" s="137"/>
      <c r="J184" s="138">
        <f>ROUND(I184*H184,2)</f>
        <v>0</v>
      </c>
      <c r="K184" s="134" t="s">
        <v>198</v>
      </c>
      <c r="L184" s="33"/>
      <c r="M184" s="139" t="s">
        <v>44</v>
      </c>
      <c r="N184" s="140" t="s">
        <v>53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199</v>
      </c>
      <c r="AT184" s="143" t="s">
        <v>194</v>
      </c>
      <c r="AU184" s="143" t="s">
        <v>93</v>
      </c>
      <c r="AY184" s="17" t="s">
        <v>192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90</v>
      </c>
      <c r="BK184" s="144">
        <f>ROUND(I184*H184,2)</f>
        <v>0</v>
      </c>
      <c r="BL184" s="17" t="s">
        <v>199</v>
      </c>
      <c r="BM184" s="143" t="s">
        <v>872</v>
      </c>
    </row>
    <row r="185" spans="2:65" s="1" customFormat="1" ht="11.25">
      <c r="B185" s="33"/>
      <c r="D185" s="145" t="s">
        <v>200</v>
      </c>
      <c r="F185" s="146" t="s">
        <v>213</v>
      </c>
      <c r="I185" s="147"/>
      <c r="L185" s="33"/>
      <c r="M185" s="148"/>
      <c r="T185" s="54"/>
      <c r="AT185" s="17" t="s">
        <v>200</v>
      </c>
      <c r="AU185" s="17" t="s">
        <v>93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426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2" customFormat="1" ht="11.25">
      <c r="B187" s="149"/>
      <c r="D187" s="150" t="s">
        <v>202</v>
      </c>
      <c r="E187" s="151" t="s">
        <v>44</v>
      </c>
      <c r="F187" s="152" t="s">
        <v>873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2" customFormat="1" ht="22.5">
      <c r="B188" s="149"/>
      <c r="D188" s="150" t="s">
        <v>202</v>
      </c>
      <c r="E188" s="151" t="s">
        <v>44</v>
      </c>
      <c r="F188" s="152" t="s">
        <v>874</v>
      </c>
      <c r="H188" s="151" t="s">
        <v>44</v>
      </c>
      <c r="I188" s="153"/>
      <c r="L188" s="149"/>
      <c r="M188" s="154"/>
      <c r="T188" s="155"/>
      <c r="AT188" s="151" t="s">
        <v>202</v>
      </c>
      <c r="AU188" s="151" t="s">
        <v>93</v>
      </c>
      <c r="AV188" s="12" t="s">
        <v>90</v>
      </c>
      <c r="AW188" s="12" t="s">
        <v>42</v>
      </c>
      <c r="AX188" s="12" t="s">
        <v>82</v>
      </c>
      <c r="AY188" s="151" t="s">
        <v>192</v>
      </c>
    </row>
    <row r="189" spans="2:65" s="13" customFormat="1" ht="11.25">
      <c r="B189" s="156"/>
      <c r="D189" s="150" t="s">
        <v>202</v>
      </c>
      <c r="E189" s="157" t="s">
        <v>44</v>
      </c>
      <c r="F189" s="158" t="s">
        <v>875</v>
      </c>
      <c r="H189" s="159">
        <v>0.11</v>
      </c>
      <c r="I189" s="160"/>
      <c r="L189" s="156"/>
      <c r="M189" s="161"/>
      <c r="T189" s="162"/>
      <c r="AT189" s="157" t="s">
        <v>202</v>
      </c>
      <c r="AU189" s="157" t="s">
        <v>93</v>
      </c>
      <c r="AV189" s="13" t="s">
        <v>93</v>
      </c>
      <c r="AW189" s="13" t="s">
        <v>42</v>
      </c>
      <c r="AX189" s="13" t="s">
        <v>82</v>
      </c>
      <c r="AY189" s="157" t="s">
        <v>192</v>
      </c>
    </row>
    <row r="190" spans="2:65" s="12" customFormat="1" ht="22.5">
      <c r="B190" s="149"/>
      <c r="D190" s="150" t="s">
        <v>202</v>
      </c>
      <c r="E190" s="151" t="s">
        <v>44</v>
      </c>
      <c r="F190" s="152" t="s">
        <v>876</v>
      </c>
      <c r="H190" s="151" t="s">
        <v>44</v>
      </c>
      <c r="I190" s="153"/>
      <c r="L190" s="149"/>
      <c r="M190" s="154"/>
      <c r="T190" s="155"/>
      <c r="AT190" s="151" t="s">
        <v>202</v>
      </c>
      <c r="AU190" s="151" t="s">
        <v>93</v>
      </c>
      <c r="AV190" s="12" t="s">
        <v>90</v>
      </c>
      <c r="AW190" s="12" t="s">
        <v>42</v>
      </c>
      <c r="AX190" s="12" t="s">
        <v>82</v>
      </c>
      <c r="AY190" s="151" t="s">
        <v>192</v>
      </c>
    </row>
    <row r="191" spans="2:65" s="13" customFormat="1" ht="11.25">
      <c r="B191" s="156"/>
      <c r="D191" s="150" t="s">
        <v>202</v>
      </c>
      <c r="E191" s="157" t="s">
        <v>44</v>
      </c>
      <c r="F191" s="158" t="s">
        <v>877</v>
      </c>
      <c r="H191" s="159">
        <v>0.755</v>
      </c>
      <c r="I191" s="160"/>
      <c r="L191" s="156"/>
      <c r="M191" s="161"/>
      <c r="T191" s="162"/>
      <c r="AT191" s="157" t="s">
        <v>202</v>
      </c>
      <c r="AU191" s="157" t="s">
        <v>93</v>
      </c>
      <c r="AV191" s="13" t="s">
        <v>93</v>
      </c>
      <c r="AW191" s="13" t="s">
        <v>42</v>
      </c>
      <c r="AX191" s="13" t="s">
        <v>82</v>
      </c>
      <c r="AY191" s="157" t="s">
        <v>192</v>
      </c>
    </row>
    <row r="192" spans="2:65" s="12" customFormat="1" ht="22.5">
      <c r="B192" s="149"/>
      <c r="D192" s="150" t="s">
        <v>202</v>
      </c>
      <c r="E192" s="151" t="s">
        <v>44</v>
      </c>
      <c r="F192" s="152" t="s">
        <v>871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3" customFormat="1" ht="11.25">
      <c r="B193" s="156"/>
      <c r="D193" s="150" t="s">
        <v>202</v>
      </c>
      <c r="E193" s="157" t="s">
        <v>44</v>
      </c>
      <c r="F193" s="158" t="s">
        <v>878</v>
      </c>
      <c r="H193" s="159">
        <v>1.466</v>
      </c>
      <c r="I193" s="160"/>
      <c r="L193" s="156"/>
      <c r="M193" s="161"/>
      <c r="T193" s="162"/>
      <c r="AT193" s="157" t="s">
        <v>202</v>
      </c>
      <c r="AU193" s="157" t="s">
        <v>93</v>
      </c>
      <c r="AV193" s="13" t="s">
        <v>93</v>
      </c>
      <c r="AW193" s="13" t="s">
        <v>42</v>
      </c>
      <c r="AX193" s="13" t="s">
        <v>82</v>
      </c>
      <c r="AY193" s="157" t="s">
        <v>192</v>
      </c>
    </row>
    <row r="194" spans="2:65" s="14" customFormat="1" ht="11.25">
      <c r="B194" s="163"/>
      <c r="D194" s="150" t="s">
        <v>202</v>
      </c>
      <c r="E194" s="164" t="s">
        <v>44</v>
      </c>
      <c r="F194" s="165" t="s">
        <v>205</v>
      </c>
      <c r="H194" s="166">
        <v>2.331</v>
      </c>
      <c r="I194" s="167"/>
      <c r="L194" s="163"/>
      <c r="M194" s="168"/>
      <c r="T194" s="169"/>
      <c r="AT194" s="164" t="s">
        <v>202</v>
      </c>
      <c r="AU194" s="164" t="s">
        <v>93</v>
      </c>
      <c r="AV194" s="14" t="s">
        <v>199</v>
      </c>
      <c r="AW194" s="14" t="s">
        <v>42</v>
      </c>
      <c r="AX194" s="14" t="s">
        <v>90</v>
      </c>
      <c r="AY194" s="164" t="s">
        <v>192</v>
      </c>
    </row>
    <row r="195" spans="2:65" s="1" customFormat="1" ht="37.9" customHeight="1">
      <c r="B195" s="33"/>
      <c r="C195" s="132" t="s">
        <v>263</v>
      </c>
      <c r="D195" s="132" t="s">
        <v>194</v>
      </c>
      <c r="E195" s="133" t="s">
        <v>646</v>
      </c>
      <c r="F195" s="134" t="s">
        <v>647</v>
      </c>
      <c r="G195" s="135" t="s">
        <v>197</v>
      </c>
      <c r="H195" s="136">
        <v>0.123</v>
      </c>
      <c r="I195" s="137"/>
      <c r="J195" s="138">
        <f>ROUND(I195*H195,2)</f>
        <v>0</v>
      </c>
      <c r="K195" s="134" t="s">
        <v>198</v>
      </c>
      <c r="L195" s="33"/>
      <c r="M195" s="139" t="s">
        <v>44</v>
      </c>
      <c r="N195" s="140" t="s">
        <v>53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199</v>
      </c>
      <c r="AT195" s="143" t="s">
        <v>194</v>
      </c>
      <c r="AU195" s="143" t="s">
        <v>93</v>
      </c>
      <c r="AY195" s="17" t="s">
        <v>192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90</v>
      </c>
      <c r="BK195" s="144">
        <f>ROUND(I195*H195,2)</f>
        <v>0</v>
      </c>
      <c r="BL195" s="17" t="s">
        <v>199</v>
      </c>
      <c r="BM195" s="143" t="s">
        <v>879</v>
      </c>
    </row>
    <row r="196" spans="2:65" s="1" customFormat="1" ht="11.25">
      <c r="B196" s="33"/>
      <c r="D196" s="145" t="s">
        <v>200</v>
      </c>
      <c r="F196" s="146" t="s">
        <v>649</v>
      </c>
      <c r="I196" s="147"/>
      <c r="L196" s="33"/>
      <c r="M196" s="148"/>
      <c r="T196" s="54"/>
      <c r="AT196" s="17" t="s">
        <v>200</v>
      </c>
      <c r="AU196" s="17" t="s">
        <v>93</v>
      </c>
    </row>
    <row r="197" spans="2:65" s="12" customFormat="1" ht="11.25">
      <c r="B197" s="149"/>
      <c r="D197" s="150" t="s">
        <v>202</v>
      </c>
      <c r="E197" s="151" t="s">
        <v>44</v>
      </c>
      <c r="F197" s="152" t="s">
        <v>426</v>
      </c>
      <c r="H197" s="151" t="s">
        <v>44</v>
      </c>
      <c r="I197" s="153"/>
      <c r="L197" s="149"/>
      <c r="M197" s="154"/>
      <c r="T197" s="155"/>
      <c r="AT197" s="151" t="s">
        <v>202</v>
      </c>
      <c r="AU197" s="151" t="s">
        <v>93</v>
      </c>
      <c r="AV197" s="12" t="s">
        <v>90</v>
      </c>
      <c r="AW197" s="12" t="s">
        <v>42</v>
      </c>
      <c r="AX197" s="12" t="s">
        <v>82</v>
      </c>
      <c r="AY197" s="151" t="s">
        <v>192</v>
      </c>
    </row>
    <row r="198" spans="2:65" s="12" customFormat="1" ht="22.5">
      <c r="B198" s="149"/>
      <c r="D198" s="150" t="s">
        <v>202</v>
      </c>
      <c r="E198" s="151" t="s">
        <v>44</v>
      </c>
      <c r="F198" s="152" t="s">
        <v>659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65" s="13" customFormat="1" ht="11.25">
      <c r="B199" s="156"/>
      <c r="D199" s="150" t="s">
        <v>202</v>
      </c>
      <c r="E199" s="157" t="s">
        <v>44</v>
      </c>
      <c r="F199" s="158" t="s">
        <v>864</v>
      </c>
      <c r="H199" s="159">
        <v>6.0000000000000001E-3</v>
      </c>
      <c r="I199" s="160"/>
      <c r="L199" s="156"/>
      <c r="M199" s="161"/>
      <c r="T199" s="162"/>
      <c r="AT199" s="157" t="s">
        <v>202</v>
      </c>
      <c r="AU199" s="157" t="s">
        <v>93</v>
      </c>
      <c r="AV199" s="13" t="s">
        <v>93</v>
      </c>
      <c r="AW199" s="13" t="s">
        <v>42</v>
      </c>
      <c r="AX199" s="13" t="s">
        <v>82</v>
      </c>
      <c r="AY199" s="157" t="s">
        <v>192</v>
      </c>
    </row>
    <row r="200" spans="2:65" s="12" customFormat="1" ht="22.5">
      <c r="B200" s="149"/>
      <c r="D200" s="150" t="s">
        <v>202</v>
      </c>
      <c r="E200" s="151" t="s">
        <v>44</v>
      </c>
      <c r="F200" s="152" t="s">
        <v>880</v>
      </c>
      <c r="H200" s="151" t="s">
        <v>44</v>
      </c>
      <c r="I200" s="153"/>
      <c r="L200" s="149"/>
      <c r="M200" s="154"/>
      <c r="T200" s="155"/>
      <c r="AT200" s="151" t="s">
        <v>202</v>
      </c>
      <c r="AU200" s="151" t="s">
        <v>93</v>
      </c>
      <c r="AV200" s="12" t="s">
        <v>90</v>
      </c>
      <c r="AW200" s="12" t="s">
        <v>42</v>
      </c>
      <c r="AX200" s="12" t="s">
        <v>82</v>
      </c>
      <c r="AY200" s="151" t="s">
        <v>192</v>
      </c>
    </row>
    <row r="201" spans="2:65" s="13" customFormat="1" ht="11.25">
      <c r="B201" s="156"/>
      <c r="D201" s="150" t="s">
        <v>202</v>
      </c>
      <c r="E201" s="157" t="s">
        <v>44</v>
      </c>
      <c r="F201" s="158" t="s">
        <v>866</v>
      </c>
      <c r="H201" s="159">
        <v>0.04</v>
      </c>
      <c r="I201" s="160"/>
      <c r="L201" s="156"/>
      <c r="M201" s="161"/>
      <c r="T201" s="162"/>
      <c r="AT201" s="157" t="s">
        <v>202</v>
      </c>
      <c r="AU201" s="157" t="s">
        <v>93</v>
      </c>
      <c r="AV201" s="13" t="s">
        <v>93</v>
      </c>
      <c r="AW201" s="13" t="s">
        <v>42</v>
      </c>
      <c r="AX201" s="13" t="s">
        <v>82</v>
      </c>
      <c r="AY201" s="157" t="s">
        <v>192</v>
      </c>
    </row>
    <row r="202" spans="2:65" s="12" customFormat="1" ht="22.5">
      <c r="B202" s="149"/>
      <c r="D202" s="150" t="s">
        <v>202</v>
      </c>
      <c r="E202" s="151" t="s">
        <v>44</v>
      </c>
      <c r="F202" s="152" t="s">
        <v>881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3" customFormat="1" ht="11.25">
      <c r="B203" s="156"/>
      <c r="D203" s="150" t="s">
        <v>202</v>
      </c>
      <c r="E203" s="157" t="s">
        <v>44</v>
      </c>
      <c r="F203" s="158" t="s">
        <v>868</v>
      </c>
      <c r="H203" s="159">
        <v>7.6999999999999999E-2</v>
      </c>
      <c r="I203" s="160"/>
      <c r="L203" s="156"/>
      <c r="M203" s="161"/>
      <c r="T203" s="162"/>
      <c r="AT203" s="157" t="s">
        <v>202</v>
      </c>
      <c r="AU203" s="157" t="s">
        <v>93</v>
      </c>
      <c r="AV203" s="13" t="s">
        <v>93</v>
      </c>
      <c r="AW203" s="13" t="s">
        <v>42</v>
      </c>
      <c r="AX203" s="13" t="s">
        <v>82</v>
      </c>
      <c r="AY203" s="157" t="s">
        <v>192</v>
      </c>
    </row>
    <row r="204" spans="2:65" s="14" customFormat="1" ht="11.25">
      <c r="B204" s="163"/>
      <c r="D204" s="150" t="s">
        <v>202</v>
      </c>
      <c r="E204" s="164" t="s">
        <v>44</v>
      </c>
      <c r="F204" s="165" t="s">
        <v>205</v>
      </c>
      <c r="H204" s="166">
        <v>0.123</v>
      </c>
      <c r="I204" s="167"/>
      <c r="L204" s="163"/>
      <c r="M204" s="168"/>
      <c r="T204" s="169"/>
      <c r="AT204" s="164" t="s">
        <v>202</v>
      </c>
      <c r="AU204" s="164" t="s">
        <v>93</v>
      </c>
      <c r="AV204" s="14" t="s">
        <v>199</v>
      </c>
      <c r="AW204" s="14" t="s">
        <v>42</v>
      </c>
      <c r="AX204" s="14" t="s">
        <v>90</v>
      </c>
      <c r="AY204" s="164" t="s">
        <v>192</v>
      </c>
    </row>
    <row r="205" spans="2:65" s="1" customFormat="1" ht="44.25" customHeight="1">
      <c r="B205" s="33"/>
      <c r="C205" s="132" t="s">
        <v>8</v>
      </c>
      <c r="D205" s="132" t="s">
        <v>194</v>
      </c>
      <c r="E205" s="133" t="s">
        <v>216</v>
      </c>
      <c r="F205" s="134" t="s">
        <v>217</v>
      </c>
      <c r="G205" s="135" t="s">
        <v>218</v>
      </c>
      <c r="H205" s="136">
        <v>0.221</v>
      </c>
      <c r="I205" s="137"/>
      <c r="J205" s="138">
        <f>ROUND(I205*H205,2)</f>
        <v>0</v>
      </c>
      <c r="K205" s="134" t="s">
        <v>198</v>
      </c>
      <c r="L205" s="33"/>
      <c r="M205" s="139" t="s">
        <v>44</v>
      </c>
      <c r="N205" s="140" t="s">
        <v>53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199</v>
      </c>
      <c r="AT205" s="143" t="s">
        <v>194</v>
      </c>
      <c r="AU205" s="143" t="s">
        <v>93</v>
      </c>
      <c r="AY205" s="17" t="s">
        <v>192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90</v>
      </c>
      <c r="BK205" s="144">
        <f>ROUND(I205*H205,2)</f>
        <v>0</v>
      </c>
      <c r="BL205" s="17" t="s">
        <v>199</v>
      </c>
      <c r="BM205" s="143" t="s">
        <v>882</v>
      </c>
    </row>
    <row r="206" spans="2:65" s="1" customFormat="1" ht="11.25">
      <c r="B206" s="33"/>
      <c r="D206" s="145" t="s">
        <v>200</v>
      </c>
      <c r="F206" s="146" t="s">
        <v>220</v>
      </c>
      <c r="I206" s="147"/>
      <c r="L206" s="33"/>
      <c r="M206" s="148"/>
      <c r="T206" s="54"/>
      <c r="AT206" s="17" t="s">
        <v>200</v>
      </c>
      <c r="AU206" s="17" t="s">
        <v>93</v>
      </c>
    </row>
    <row r="207" spans="2:65" s="12" customFormat="1" ht="11.25">
      <c r="B207" s="149"/>
      <c r="D207" s="150" t="s">
        <v>202</v>
      </c>
      <c r="E207" s="151" t="s">
        <v>44</v>
      </c>
      <c r="F207" s="152" t="s">
        <v>426</v>
      </c>
      <c r="H207" s="151" t="s">
        <v>44</v>
      </c>
      <c r="I207" s="153"/>
      <c r="L207" s="149"/>
      <c r="M207" s="154"/>
      <c r="T207" s="155"/>
      <c r="AT207" s="151" t="s">
        <v>202</v>
      </c>
      <c r="AU207" s="151" t="s">
        <v>93</v>
      </c>
      <c r="AV207" s="12" t="s">
        <v>90</v>
      </c>
      <c r="AW207" s="12" t="s">
        <v>42</v>
      </c>
      <c r="AX207" s="12" t="s">
        <v>82</v>
      </c>
      <c r="AY207" s="151" t="s">
        <v>192</v>
      </c>
    </row>
    <row r="208" spans="2:65" s="12" customFormat="1" ht="22.5">
      <c r="B208" s="149"/>
      <c r="D208" s="150" t="s">
        <v>202</v>
      </c>
      <c r="E208" s="151" t="s">
        <v>44</v>
      </c>
      <c r="F208" s="152" t="s">
        <v>659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883</v>
      </c>
      <c r="H209" s="159">
        <v>0.01</v>
      </c>
      <c r="I209" s="160"/>
      <c r="L209" s="156"/>
      <c r="M209" s="161"/>
      <c r="T209" s="162"/>
      <c r="AT209" s="157" t="s">
        <v>202</v>
      </c>
      <c r="AU209" s="157" t="s">
        <v>93</v>
      </c>
      <c r="AV209" s="13" t="s">
        <v>93</v>
      </c>
      <c r="AW209" s="13" t="s">
        <v>42</v>
      </c>
      <c r="AX209" s="13" t="s">
        <v>82</v>
      </c>
      <c r="AY209" s="157" t="s">
        <v>192</v>
      </c>
    </row>
    <row r="210" spans="2:65" s="12" customFormat="1" ht="22.5">
      <c r="B210" s="149"/>
      <c r="D210" s="150" t="s">
        <v>202</v>
      </c>
      <c r="E210" s="151" t="s">
        <v>44</v>
      </c>
      <c r="F210" s="152" t="s">
        <v>880</v>
      </c>
      <c r="H210" s="151" t="s">
        <v>44</v>
      </c>
      <c r="I210" s="153"/>
      <c r="L210" s="149"/>
      <c r="M210" s="154"/>
      <c r="T210" s="155"/>
      <c r="AT210" s="151" t="s">
        <v>202</v>
      </c>
      <c r="AU210" s="151" t="s">
        <v>93</v>
      </c>
      <c r="AV210" s="12" t="s">
        <v>90</v>
      </c>
      <c r="AW210" s="12" t="s">
        <v>42</v>
      </c>
      <c r="AX210" s="12" t="s">
        <v>82</v>
      </c>
      <c r="AY210" s="151" t="s">
        <v>192</v>
      </c>
    </row>
    <row r="211" spans="2:65" s="13" customFormat="1" ht="11.25">
      <c r="B211" s="156"/>
      <c r="D211" s="150" t="s">
        <v>202</v>
      </c>
      <c r="E211" s="157" t="s">
        <v>44</v>
      </c>
      <c r="F211" s="158" t="s">
        <v>884</v>
      </c>
      <c r="H211" s="159">
        <v>7.1999999999999995E-2</v>
      </c>
      <c r="I211" s="160"/>
      <c r="L211" s="156"/>
      <c r="M211" s="161"/>
      <c r="T211" s="162"/>
      <c r="AT211" s="157" t="s">
        <v>202</v>
      </c>
      <c r="AU211" s="157" t="s">
        <v>93</v>
      </c>
      <c r="AV211" s="13" t="s">
        <v>93</v>
      </c>
      <c r="AW211" s="13" t="s">
        <v>42</v>
      </c>
      <c r="AX211" s="13" t="s">
        <v>82</v>
      </c>
      <c r="AY211" s="157" t="s">
        <v>192</v>
      </c>
    </row>
    <row r="212" spans="2:65" s="12" customFormat="1" ht="22.5">
      <c r="B212" s="149"/>
      <c r="D212" s="150" t="s">
        <v>202</v>
      </c>
      <c r="E212" s="151" t="s">
        <v>44</v>
      </c>
      <c r="F212" s="152" t="s">
        <v>881</v>
      </c>
      <c r="H212" s="151" t="s">
        <v>44</v>
      </c>
      <c r="I212" s="153"/>
      <c r="L212" s="149"/>
      <c r="M212" s="154"/>
      <c r="T212" s="155"/>
      <c r="AT212" s="151" t="s">
        <v>202</v>
      </c>
      <c r="AU212" s="151" t="s">
        <v>93</v>
      </c>
      <c r="AV212" s="12" t="s">
        <v>90</v>
      </c>
      <c r="AW212" s="12" t="s">
        <v>42</v>
      </c>
      <c r="AX212" s="12" t="s">
        <v>82</v>
      </c>
      <c r="AY212" s="151" t="s">
        <v>192</v>
      </c>
    </row>
    <row r="213" spans="2:65" s="13" customFormat="1" ht="11.25">
      <c r="B213" s="156"/>
      <c r="D213" s="150" t="s">
        <v>202</v>
      </c>
      <c r="E213" s="157" t="s">
        <v>44</v>
      </c>
      <c r="F213" s="158" t="s">
        <v>885</v>
      </c>
      <c r="H213" s="159">
        <v>0.13900000000000001</v>
      </c>
      <c r="I213" s="160"/>
      <c r="L213" s="156"/>
      <c r="M213" s="161"/>
      <c r="T213" s="162"/>
      <c r="AT213" s="157" t="s">
        <v>202</v>
      </c>
      <c r="AU213" s="157" t="s">
        <v>93</v>
      </c>
      <c r="AV213" s="13" t="s">
        <v>93</v>
      </c>
      <c r="AW213" s="13" t="s">
        <v>42</v>
      </c>
      <c r="AX213" s="13" t="s">
        <v>82</v>
      </c>
      <c r="AY213" s="157" t="s">
        <v>192</v>
      </c>
    </row>
    <row r="214" spans="2:65" s="14" customFormat="1" ht="11.25">
      <c r="B214" s="163"/>
      <c r="D214" s="150" t="s">
        <v>202</v>
      </c>
      <c r="E214" s="164" t="s">
        <v>44</v>
      </c>
      <c r="F214" s="165" t="s">
        <v>205</v>
      </c>
      <c r="H214" s="166">
        <v>0.221</v>
      </c>
      <c r="I214" s="167"/>
      <c r="L214" s="163"/>
      <c r="M214" s="168"/>
      <c r="T214" s="169"/>
      <c r="AT214" s="164" t="s">
        <v>202</v>
      </c>
      <c r="AU214" s="164" t="s">
        <v>93</v>
      </c>
      <c r="AV214" s="14" t="s">
        <v>199</v>
      </c>
      <c r="AW214" s="14" t="s">
        <v>42</v>
      </c>
      <c r="AX214" s="14" t="s">
        <v>90</v>
      </c>
      <c r="AY214" s="164" t="s">
        <v>192</v>
      </c>
    </row>
    <row r="215" spans="2:65" s="1" customFormat="1" ht="33" customHeight="1">
      <c r="B215" s="33"/>
      <c r="C215" s="132" t="s">
        <v>273</v>
      </c>
      <c r="D215" s="132" t="s">
        <v>194</v>
      </c>
      <c r="E215" s="133" t="s">
        <v>561</v>
      </c>
      <c r="F215" s="134" t="s">
        <v>562</v>
      </c>
      <c r="G215" s="135" t="s">
        <v>197</v>
      </c>
      <c r="H215" s="136">
        <v>132.59399999999999</v>
      </c>
      <c r="I215" s="137"/>
      <c r="J215" s="138">
        <f>ROUND(I215*H215,2)</f>
        <v>0</v>
      </c>
      <c r="K215" s="134" t="s">
        <v>198</v>
      </c>
      <c r="L215" s="33"/>
      <c r="M215" s="139" t="s">
        <v>44</v>
      </c>
      <c r="N215" s="140" t="s">
        <v>53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199</v>
      </c>
      <c r="AT215" s="143" t="s">
        <v>194</v>
      </c>
      <c r="AU215" s="143" t="s">
        <v>93</v>
      </c>
      <c r="AY215" s="17" t="s">
        <v>192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90</v>
      </c>
      <c r="BK215" s="144">
        <f>ROUND(I215*H215,2)</f>
        <v>0</v>
      </c>
      <c r="BL215" s="17" t="s">
        <v>199</v>
      </c>
      <c r="BM215" s="143" t="s">
        <v>563</v>
      </c>
    </row>
    <row r="216" spans="2:65" s="1" customFormat="1" ht="11.25">
      <c r="B216" s="33"/>
      <c r="D216" s="145" t="s">
        <v>200</v>
      </c>
      <c r="F216" s="146" t="s">
        <v>564</v>
      </c>
      <c r="I216" s="147"/>
      <c r="L216" s="33"/>
      <c r="M216" s="148"/>
      <c r="T216" s="54"/>
      <c r="AT216" s="17" t="s">
        <v>200</v>
      </c>
      <c r="AU216" s="17" t="s">
        <v>93</v>
      </c>
    </row>
    <row r="217" spans="2:65" s="1" customFormat="1" ht="29.25">
      <c r="B217" s="33"/>
      <c r="D217" s="150" t="s">
        <v>552</v>
      </c>
      <c r="F217" s="183" t="s">
        <v>565</v>
      </c>
      <c r="I217" s="147"/>
      <c r="L217" s="33"/>
      <c r="M217" s="148"/>
      <c r="T217" s="54"/>
      <c r="AT217" s="17" t="s">
        <v>552</v>
      </c>
      <c r="AU217" s="17" t="s">
        <v>93</v>
      </c>
    </row>
    <row r="218" spans="2:65" s="12" customFormat="1" ht="11.25">
      <c r="B218" s="149"/>
      <c r="D218" s="150" t="s">
        <v>202</v>
      </c>
      <c r="E218" s="151" t="s">
        <v>44</v>
      </c>
      <c r="F218" s="152" t="s">
        <v>426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2" customFormat="1" ht="11.25">
      <c r="B219" s="149"/>
      <c r="D219" s="150" t="s">
        <v>202</v>
      </c>
      <c r="E219" s="151" t="s">
        <v>44</v>
      </c>
      <c r="F219" s="152" t="s">
        <v>455</v>
      </c>
      <c r="H219" s="151" t="s">
        <v>44</v>
      </c>
      <c r="I219" s="153"/>
      <c r="L219" s="149"/>
      <c r="M219" s="154"/>
      <c r="T219" s="155"/>
      <c r="AT219" s="151" t="s">
        <v>202</v>
      </c>
      <c r="AU219" s="151" t="s">
        <v>93</v>
      </c>
      <c r="AV219" s="12" t="s">
        <v>90</v>
      </c>
      <c r="AW219" s="12" t="s">
        <v>42</v>
      </c>
      <c r="AX219" s="12" t="s">
        <v>82</v>
      </c>
      <c r="AY219" s="151" t="s">
        <v>192</v>
      </c>
    </row>
    <row r="220" spans="2:65" s="12" customFormat="1" ht="22.5">
      <c r="B220" s="149"/>
      <c r="D220" s="150" t="s">
        <v>202</v>
      </c>
      <c r="E220" s="151" t="s">
        <v>44</v>
      </c>
      <c r="F220" s="152" t="s">
        <v>862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93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3" customFormat="1" ht="11.25">
      <c r="B221" s="156"/>
      <c r="D221" s="150" t="s">
        <v>202</v>
      </c>
      <c r="E221" s="157" t="s">
        <v>44</v>
      </c>
      <c r="F221" s="158" t="s">
        <v>886</v>
      </c>
      <c r="H221" s="159">
        <v>0.40500000000000003</v>
      </c>
      <c r="I221" s="160"/>
      <c r="L221" s="156"/>
      <c r="M221" s="161"/>
      <c r="T221" s="162"/>
      <c r="AT221" s="157" t="s">
        <v>202</v>
      </c>
      <c r="AU221" s="157" t="s">
        <v>93</v>
      </c>
      <c r="AV221" s="13" t="s">
        <v>93</v>
      </c>
      <c r="AW221" s="13" t="s">
        <v>42</v>
      </c>
      <c r="AX221" s="13" t="s">
        <v>82</v>
      </c>
      <c r="AY221" s="157" t="s">
        <v>192</v>
      </c>
    </row>
    <row r="222" spans="2:65" s="12" customFormat="1" ht="22.5">
      <c r="B222" s="149"/>
      <c r="D222" s="150" t="s">
        <v>202</v>
      </c>
      <c r="E222" s="151" t="s">
        <v>44</v>
      </c>
      <c r="F222" s="152" t="s">
        <v>555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93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3" customFormat="1" ht="11.25">
      <c r="B223" s="156"/>
      <c r="D223" s="150" t="s">
        <v>202</v>
      </c>
      <c r="E223" s="157" t="s">
        <v>44</v>
      </c>
      <c r="F223" s="158" t="s">
        <v>887</v>
      </c>
      <c r="H223" s="159">
        <v>90.382000000000005</v>
      </c>
      <c r="I223" s="160"/>
      <c r="L223" s="156"/>
      <c r="M223" s="161"/>
      <c r="T223" s="162"/>
      <c r="AT223" s="157" t="s">
        <v>202</v>
      </c>
      <c r="AU223" s="157" t="s">
        <v>93</v>
      </c>
      <c r="AV223" s="13" t="s">
        <v>93</v>
      </c>
      <c r="AW223" s="13" t="s">
        <v>42</v>
      </c>
      <c r="AX223" s="13" t="s">
        <v>82</v>
      </c>
      <c r="AY223" s="157" t="s">
        <v>192</v>
      </c>
    </row>
    <row r="224" spans="2:65" s="12" customFormat="1" ht="22.5">
      <c r="B224" s="149"/>
      <c r="D224" s="150" t="s">
        <v>202</v>
      </c>
      <c r="E224" s="151" t="s">
        <v>44</v>
      </c>
      <c r="F224" s="152" t="s">
        <v>556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3" customFormat="1" ht="11.25">
      <c r="B225" s="156"/>
      <c r="D225" s="150" t="s">
        <v>202</v>
      </c>
      <c r="E225" s="157" t="s">
        <v>44</v>
      </c>
      <c r="F225" s="158" t="s">
        <v>888</v>
      </c>
      <c r="H225" s="159">
        <v>12.661</v>
      </c>
      <c r="I225" s="160"/>
      <c r="L225" s="156"/>
      <c r="M225" s="161"/>
      <c r="T225" s="162"/>
      <c r="AT225" s="157" t="s">
        <v>202</v>
      </c>
      <c r="AU225" s="157" t="s">
        <v>93</v>
      </c>
      <c r="AV225" s="13" t="s">
        <v>93</v>
      </c>
      <c r="AW225" s="13" t="s">
        <v>42</v>
      </c>
      <c r="AX225" s="13" t="s">
        <v>82</v>
      </c>
      <c r="AY225" s="157" t="s">
        <v>192</v>
      </c>
    </row>
    <row r="226" spans="2:65" s="12" customFormat="1" ht="22.5">
      <c r="B226" s="149"/>
      <c r="D226" s="150" t="s">
        <v>202</v>
      </c>
      <c r="E226" s="151" t="s">
        <v>44</v>
      </c>
      <c r="F226" s="152" t="s">
        <v>557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93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3" customFormat="1" ht="11.25">
      <c r="B227" s="156"/>
      <c r="D227" s="150" t="s">
        <v>202</v>
      </c>
      <c r="E227" s="157" t="s">
        <v>44</v>
      </c>
      <c r="F227" s="158" t="s">
        <v>889</v>
      </c>
      <c r="H227" s="159">
        <v>3.476</v>
      </c>
      <c r="I227" s="160"/>
      <c r="L227" s="156"/>
      <c r="M227" s="161"/>
      <c r="T227" s="162"/>
      <c r="AT227" s="157" t="s">
        <v>202</v>
      </c>
      <c r="AU227" s="157" t="s">
        <v>93</v>
      </c>
      <c r="AV227" s="13" t="s">
        <v>93</v>
      </c>
      <c r="AW227" s="13" t="s">
        <v>42</v>
      </c>
      <c r="AX227" s="13" t="s">
        <v>82</v>
      </c>
      <c r="AY227" s="157" t="s">
        <v>192</v>
      </c>
    </row>
    <row r="228" spans="2:65" s="12" customFormat="1" ht="22.5">
      <c r="B228" s="149"/>
      <c r="D228" s="150" t="s">
        <v>202</v>
      </c>
      <c r="E228" s="151" t="s">
        <v>44</v>
      </c>
      <c r="F228" s="152" t="s">
        <v>558</v>
      </c>
      <c r="H228" s="151" t="s">
        <v>44</v>
      </c>
      <c r="I228" s="153"/>
      <c r="L228" s="149"/>
      <c r="M228" s="154"/>
      <c r="T228" s="155"/>
      <c r="AT228" s="151" t="s">
        <v>202</v>
      </c>
      <c r="AU228" s="151" t="s">
        <v>93</v>
      </c>
      <c r="AV228" s="12" t="s">
        <v>90</v>
      </c>
      <c r="AW228" s="12" t="s">
        <v>42</v>
      </c>
      <c r="AX228" s="12" t="s">
        <v>82</v>
      </c>
      <c r="AY228" s="151" t="s">
        <v>192</v>
      </c>
    </row>
    <row r="229" spans="2:65" s="13" customFormat="1" ht="11.25">
      <c r="B229" s="156"/>
      <c r="D229" s="150" t="s">
        <v>202</v>
      </c>
      <c r="E229" s="157" t="s">
        <v>44</v>
      </c>
      <c r="F229" s="158" t="s">
        <v>890</v>
      </c>
      <c r="H229" s="159">
        <v>4.3710000000000004</v>
      </c>
      <c r="I229" s="160"/>
      <c r="L229" s="156"/>
      <c r="M229" s="161"/>
      <c r="T229" s="162"/>
      <c r="AT229" s="157" t="s">
        <v>202</v>
      </c>
      <c r="AU229" s="157" t="s">
        <v>93</v>
      </c>
      <c r="AV229" s="13" t="s">
        <v>93</v>
      </c>
      <c r="AW229" s="13" t="s">
        <v>42</v>
      </c>
      <c r="AX229" s="13" t="s">
        <v>82</v>
      </c>
      <c r="AY229" s="157" t="s">
        <v>192</v>
      </c>
    </row>
    <row r="230" spans="2:65" s="12" customFormat="1" ht="22.5">
      <c r="B230" s="149"/>
      <c r="D230" s="150" t="s">
        <v>202</v>
      </c>
      <c r="E230" s="151" t="s">
        <v>44</v>
      </c>
      <c r="F230" s="152" t="s">
        <v>559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3" customFormat="1" ht="11.25">
      <c r="B231" s="156"/>
      <c r="D231" s="150" t="s">
        <v>202</v>
      </c>
      <c r="E231" s="157" t="s">
        <v>44</v>
      </c>
      <c r="F231" s="158" t="s">
        <v>891</v>
      </c>
      <c r="H231" s="159">
        <v>2.9689999999999999</v>
      </c>
      <c r="I231" s="160"/>
      <c r="L231" s="156"/>
      <c r="M231" s="161"/>
      <c r="T231" s="162"/>
      <c r="AT231" s="157" t="s">
        <v>202</v>
      </c>
      <c r="AU231" s="157" t="s">
        <v>93</v>
      </c>
      <c r="AV231" s="13" t="s">
        <v>93</v>
      </c>
      <c r="AW231" s="13" t="s">
        <v>42</v>
      </c>
      <c r="AX231" s="13" t="s">
        <v>82</v>
      </c>
      <c r="AY231" s="157" t="s">
        <v>192</v>
      </c>
    </row>
    <row r="232" spans="2:65" s="12" customFormat="1" ht="22.5">
      <c r="B232" s="149"/>
      <c r="D232" s="150" t="s">
        <v>202</v>
      </c>
      <c r="E232" s="151" t="s">
        <v>44</v>
      </c>
      <c r="F232" s="152" t="s">
        <v>560</v>
      </c>
      <c r="H232" s="151" t="s">
        <v>44</v>
      </c>
      <c r="I232" s="153"/>
      <c r="L232" s="149"/>
      <c r="M232" s="154"/>
      <c r="T232" s="155"/>
      <c r="AT232" s="151" t="s">
        <v>202</v>
      </c>
      <c r="AU232" s="151" t="s">
        <v>93</v>
      </c>
      <c r="AV232" s="12" t="s">
        <v>90</v>
      </c>
      <c r="AW232" s="12" t="s">
        <v>42</v>
      </c>
      <c r="AX232" s="12" t="s">
        <v>82</v>
      </c>
      <c r="AY232" s="151" t="s">
        <v>192</v>
      </c>
    </row>
    <row r="233" spans="2:65" s="13" customFormat="1" ht="11.25">
      <c r="B233" s="156"/>
      <c r="D233" s="150" t="s">
        <v>202</v>
      </c>
      <c r="E233" s="157" t="s">
        <v>44</v>
      </c>
      <c r="F233" s="158" t="s">
        <v>892</v>
      </c>
      <c r="H233" s="159">
        <v>18.329999999999998</v>
      </c>
      <c r="I233" s="160"/>
      <c r="L233" s="156"/>
      <c r="M233" s="161"/>
      <c r="T233" s="162"/>
      <c r="AT233" s="157" t="s">
        <v>202</v>
      </c>
      <c r="AU233" s="157" t="s">
        <v>93</v>
      </c>
      <c r="AV233" s="13" t="s">
        <v>93</v>
      </c>
      <c r="AW233" s="13" t="s">
        <v>42</v>
      </c>
      <c r="AX233" s="13" t="s">
        <v>82</v>
      </c>
      <c r="AY233" s="157" t="s">
        <v>192</v>
      </c>
    </row>
    <row r="234" spans="2:65" s="14" customFormat="1" ht="11.25">
      <c r="B234" s="163"/>
      <c r="D234" s="150" t="s">
        <v>202</v>
      </c>
      <c r="E234" s="164" t="s">
        <v>44</v>
      </c>
      <c r="F234" s="165" t="s">
        <v>205</v>
      </c>
      <c r="H234" s="166">
        <v>132.59399999999999</v>
      </c>
      <c r="I234" s="167"/>
      <c r="L234" s="163"/>
      <c r="M234" s="168"/>
      <c r="T234" s="169"/>
      <c r="AT234" s="164" t="s">
        <v>202</v>
      </c>
      <c r="AU234" s="164" t="s">
        <v>93</v>
      </c>
      <c r="AV234" s="14" t="s">
        <v>199</v>
      </c>
      <c r="AW234" s="14" t="s">
        <v>42</v>
      </c>
      <c r="AX234" s="14" t="s">
        <v>90</v>
      </c>
      <c r="AY234" s="164" t="s">
        <v>192</v>
      </c>
    </row>
    <row r="235" spans="2:65" s="1" customFormat="1" ht="37.9" customHeight="1">
      <c r="B235" s="33"/>
      <c r="C235" s="132" t="s">
        <v>241</v>
      </c>
      <c r="D235" s="132" t="s">
        <v>194</v>
      </c>
      <c r="E235" s="133" t="s">
        <v>573</v>
      </c>
      <c r="F235" s="134" t="s">
        <v>574</v>
      </c>
      <c r="G235" s="135" t="s">
        <v>197</v>
      </c>
      <c r="H235" s="136">
        <v>13.259</v>
      </c>
      <c r="I235" s="137"/>
      <c r="J235" s="138">
        <f>ROUND(I235*H235,2)</f>
        <v>0</v>
      </c>
      <c r="K235" s="134" t="s">
        <v>198</v>
      </c>
      <c r="L235" s="33"/>
      <c r="M235" s="139" t="s">
        <v>44</v>
      </c>
      <c r="N235" s="140" t="s">
        <v>53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199</v>
      </c>
      <c r="AT235" s="143" t="s">
        <v>194</v>
      </c>
      <c r="AU235" s="143" t="s">
        <v>93</v>
      </c>
      <c r="AY235" s="17" t="s">
        <v>192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90</v>
      </c>
      <c r="BK235" s="144">
        <f>ROUND(I235*H235,2)</f>
        <v>0</v>
      </c>
      <c r="BL235" s="17" t="s">
        <v>199</v>
      </c>
      <c r="BM235" s="143" t="s">
        <v>575</v>
      </c>
    </row>
    <row r="236" spans="2:65" s="1" customFormat="1" ht="11.25">
      <c r="B236" s="33"/>
      <c r="D236" s="145" t="s">
        <v>200</v>
      </c>
      <c r="F236" s="146" t="s">
        <v>576</v>
      </c>
      <c r="I236" s="147"/>
      <c r="L236" s="33"/>
      <c r="M236" s="148"/>
      <c r="T236" s="54"/>
      <c r="AT236" s="17" t="s">
        <v>200</v>
      </c>
      <c r="AU236" s="17" t="s">
        <v>93</v>
      </c>
    </row>
    <row r="237" spans="2:65" s="12" customFormat="1" ht="11.25">
      <c r="B237" s="149"/>
      <c r="D237" s="150" t="s">
        <v>202</v>
      </c>
      <c r="E237" s="151" t="s">
        <v>44</v>
      </c>
      <c r="F237" s="152" t="s">
        <v>426</v>
      </c>
      <c r="H237" s="151" t="s">
        <v>44</v>
      </c>
      <c r="I237" s="153"/>
      <c r="L237" s="149"/>
      <c r="M237" s="154"/>
      <c r="T237" s="155"/>
      <c r="AT237" s="151" t="s">
        <v>202</v>
      </c>
      <c r="AU237" s="151" t="s">
        <v>93</v>
      </c>
      <c r="AV237" s="12" t="s">
        <v>90</v>
      </c>
      <c r="AW237" s="12" t="s">
        <v>42</v>
      </c>
      <c r="AX237" s="12" t="s">
        <v>82</v>
      </c>
      <c r="AY237" s="151" t="s">
        <v>192</v>
      </c>
    </row>
    <row r="238" spans="2:65" s="12" customFormat="1" ht="11.25">
      <c r="B238" s="149"/>
      <c r="D238" s="150" t="s">
        <v>202</v>
      </c>
      <c r="E238" s="151" t="s">
        <v>44</v>
      </c>
      <c r="F238" s="152" t="s">
        <v>455</v>
      </c>
      <c r="H238" s="151" t="s">
        <v>44</v>
      </c>
      <c r="I238" s="153"/>
      <c r="L238" s="149"/>
      <c r="M238" s="154"/>
      <c r="T238" s="155"/>
      <c r="AT238" s="151" t="s">
        <v>202</v>
      </c>
      <c r="AU238" s="151" t="s">
        <v>93</v>
      </c>
      <c r="AV238" s="12" t="s">
        <v>90</v>
      </c>
      <c r="AW238" s="12" t="s">
        <v>42</v>
      </c>
      <c r="AX238" s="12" t="s">
        <v>82</v>
      </c>
      <c r="AY238" s="151" t="s">
        <v>192</v>
      </c>
    </row>
    <row r="239" spans="2:65" s="12" customFormat="1" ht="11.25">
      <c r="B239" s="149"/>
      <c r="D239" s="150" t="s">
        <v>202</v>
      </c>
      <c r="E239" s="151" t="s">
        <v>44</v>
      </c>
      <c r="F239" s="152" t="s">
        <v>577</v>
      </c>
      <c r="H239" s="151" t="s">
        <v>44</v>
      </c>
      <c r="I239" s="153"/>
      <c r="L239" s="149"/>
      <c r="M239" s="154"/>
      <c r="T239" s="155"/>
      <c r="AT239" s="151" t="s">
        <v>202</v>
      </c>
      <c r="AU239" s="151" t="s">
        <v>93</v>
      </c>
      <c r="AV239" s="12" t="s">
        <v>90</v>
      </c>
      <c r="AW239" s="12" t="s">
        <v>42</v>
      </c>
      <c r="AX239" s="12" t="s">
        <v>82</v>
      </c>
      <c r="AY239" s="151" t="s">
        <v>192</v>
      </c>
    </row>
    <row r="240" spans="2:65" s="13" customFormat="1" ht="11.25">
      <c r="B240" s="156"/>
      <c r="D240" s="150" t="s">
        <v>202</v>
      </c>
      <c r="E240" s="157" t="s">
        <v>44</v>
      </c>
      <c r="F240" s="158" t="s">
        <v>893</v>
      </c>
      <c r="H240" s="159">
        <v>13.259</v>
      </c>
      <c r="I240" s="160"/>
      <c r="L240" s="156"/>
      <c r="M240" s="161"/>
      <c r="T240" s="162"/>
      <c r="AT240" s="157" t="s">
        <v>202</v>
      </c>
      <c r="AU240" s="157" t="s">
        <v>93</v>
      </c>
      <c r="AV240" s="13" t="s">
        <v>93</v>
      </c>
      <c r="AW240" s="13" t="s">
        <v>42</v>
      </c>
      <c r="AX240" s="13" t="s">
        <v>90</v>
      </c>
      <c r="AY240" s="157" t="s">
        <v>192</v>
      </c>
    </row>
    <row r="241" spans="2:65" s="1" customFormat="1" ht="44.25" customHeight="1">
      <c r="B241" s="33"/>
      <c r="C241" s="132" t="s">
        <v>291</v>
      </c>
      <c r="D241" s="132" t="s">
        <v>194</v>
      </c>
      <c r="E241" s="133" t="s">
        <v>894</v>
      </c>
      <c r="F241" s="134" t="s">
        <v>895</v>
      </c>
      <c r="G241" s="135" t="s">
        <v>197</v>
      </c>
      <c r="H241" s="136">
        <v>132.59399999999999</v>
      </c>
      <c r="I241" s="137"/>
      <c r="J241" s="138">
        <f>ROUND(I241*H241,2)</f>
        <v>0</v>
      </c>
      <c r="K241" s="134" t="s">
        <v>198</v>
      </c>
      <c r="L241" s="33"/>
      <c r="M241" s="139" t="s">
        <v>44</v>
      </c>
      <c r="N241" s="140" t="s">
        <v>53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199</v>
      </c>
      <c r="AT241" s="143" t="s">
        <v>194</v>
      </c>
      <c r="AU241" s="143" t="s">
        <v>93</v>
      </c>
      <c r="AY241" s="17" t="s">
        <v>192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90</v>
      </c>
      <c r="BK241" s="144">
        <f>ROUND(I241*H241,2)</f>
        <v>0</v>
      </c>
      <c r="BL241" s="17" t="s">
        <v>199</v>
      </c>
      <c r="BM241" s="143" t="s">
        <v>896</v>
      </c>
    </row>
    <row r="242" spans="2:65" s="1" customFormat="1" ht="11.25">
      <c r="B242" s="33"/>
      <c r="D242" s="145" t="s">
        <v>200</v>
      </c>
      <c r="F242" s="146" t="s">
        <v>897</v>
      </c>
      <c r="I242" s="147"/>
      <c r="L242" s="33"/>
      <c r="M242" s="148"/>
      <c r="T242" s="54"/>
      <c r="AT242" s="17" t="s">
        <v>200</v>
      </c>
      <c r="AU242" s="17" t="s">
        <v>93</v>
      </c>
    </row>
    <row r="243" spans="2:65" s="12" customFormat="1" ht="11.25">
      <c r="B243" s="149"/>
      <c r="D243" s="150" t="s">
        <v>202</v>
      </c>
      <c r="E243" s="151" t="s">
        <v>44</v>
      </c>
      <c r="F243" s="152" t="s">
        <v>426</v>
      </c>
      <c r="H243" s="151" t="s">
        <v>44</v>
      </c>
      <c r="I243" s="153"/>
      <c r="L243" s="149"/>
      <c r="M243" s="154"/>
      <c r="T243" s="155"/>
      <c r="AT243" s="151" t="s">
        <v>202</v>
      </c>
      <c r="AU243" s="151" t="s">
        <v>93</v>
      </c>
      <c r="AV243" s="12" t="s">
        <v>90</v>
      </c>
      <c r="AW243" s="12" t="s">
        <v>42</v>
      </c>
      <c r="AX243" s="12" t="s">
        <v>82</v>
      </c>
      <c r="AY243" s="151" t="s">
        <v>192</v>
      </c>
    </row>
    <row r="244" spans="2:65" s="12" customFormat="1" ht="11.25">
      <c r="B244" s="149"/>
      <c r="D244" s="150" t="s">
        <v>202</v>
      </c>
      <c r="E244" s="151" t="s">
        <v>44</v>
      </c>
      <c r="F244" s="152" t="s">
        <v>455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65" s="12" customFormat="1" ht="11.25">
      <c r="B245" s="149"/>
      <c r="D245" s="150" t="s">
        <v>202</v>
      </c>
      <c r="E245" s="151" t="s">
        <v>44</v>
      </c>
      <c r="F245" s="152" t="s">
        <v>898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93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65" s="12" customFormat="1" ht="22.5">
      <c r="B246" s="149"/>
      <c r="D246" s="150" t="s">
        <v>202</v>
      </c>
      <c r="E246" s="151" t="s">
        <v>44</v>
      </c>
      <c r="F246" s="152" t="s">
        <v>862</v>
      </c>
      <c r="H246" s="151" t="s">
        <v>44</v>
      </c>
      <c r="I246" s="153"/>
      <c r="L246" s="149"/>
      <c r="M246" s="154"/>
      <c r="T246" s="155"/>
      <c r="AT246" s="151" t="s">
        <v>202</v>
      </c>
      <c r="AU246" s="151" t="s">
        <v>93</v>
      </c>
      <c r="AV246" s="12" t="s">
        <v>90</v>
      </c>
      <c r="AW246" s="12" t="s">
        <v>42</v>
      </c>
      <c r="AX246" s="12" t="s">
        <v>82</v>
      </c>
      <c r="AY246" s="151" t="s">
        <v>192</v>
      </c>
    </row>
    <row r="247" spans="2:65" s="13" customFormat="1" ht="11.25">
      <c r="B247" s="156"/>
      <c r="D247" s="150" t="s">
        <v>202</v>
      </c>
      <c r="E247" s="157" t="s">
        <v>44</v>
      </c>
      <c r="F247" s="158" t="s">
        <v>886</v>
      </c>
      <c r="H247" s="159">
        <v>0.40500000000000003</v>
      </c>
      <c r="I247" s="160"/>
      <c r="L247" s="156"/>
      <c r="M247" s="161"/>
      <c r="T247" s="162"/>
      <c r="AT247" s="157" t="s">
        <v>202</v>
      </c>
      <c r="AU247" s="157" t="s">
        <v>93</v>
      </c>
      <c r="AV247" s="13" t="s">
        <v>93</v>
      </c>
      <c r="AW247" s="13" t="s">
        <v>42</v>
      </c>
      <c r="AX247" s="13" t="s">
        <v>82</v>
      </c>
      <c r="AY247" s="157" t="s">
        <v>192</v>
      </c>
    </row>
    <row r="248" spans="2:65" s="12" customFormat="1" ht="22.5">
      <c r="B248" s="149"/>
      <c r="D248" s="150" t="s">
        <v>202</v>
      </c>
      <c r="E248" s="151" t="s">
        <v>44</v>
      </c>
      <c r="F248" s="152" t="s">
        <v>555</v>
      </c>
      <c r="H248" s="151" t="s">
        <v>44</v>
      </c>
      <c r="I248" s="153"/>
      <c r="L248" s="149"/>
      <c r="M248" s="154"/>
      <c r="T248" s="155"/>
      <c r="AT248" s="151" t="s">
        <v>202</v>
      </c>
      <c r="AU248" s="151" t="s">
        <v>93</v>
      </c>
      <c r="AV248" s="12" t="s">
        <v>90</v>
      </c>
      <c r="AW248" s="12" t="s">
        <v>42</v>
      </c>
      <c r="AX248" s="12" t="s">
        <v>82</v>
      </c>
      <c r="AY248" s="151" t="s">
        <v>192</v>
      </c>
    </row>
    <row r="249" spans="2:65" s="13" customFormat="1" ht="11.25">
      <c r="B249" s="156"/>
      <c r="D249" s="150" t="s">
        <v>202</v>
      </c>
      <c r="E249" s="157" t="s">
        <v>44</v>
      </c>
      <c r="F249" s="158" t="s">
        <v>887</v>
      </c>
      <c r="H249" s="159">
        <v>90.382000000000005</v>
      </c>
      <c r="I249" s="160"/>
      <c r="L249" s="156"/>
      <c r="M249" s="161"/>
      <c r="T249" s="162"/>
      <c r="AT249" s="157" t="s">
        <v>202</v>
      </c>
      <c r="AU249" s="157" t="s">
        <v>93</v>
      </c>
      <c r="AV249" s="13" t="s">
        <v>93</v>
      </c>
      <c r="AW249" s="13" t="s">
        <v>42</v>
      </c>
      <c r="AX249" s="13" t="s">
        <v>82</v>
      </c>
      <c r="AY249" s="157" t="s">
        <v>192</v>
      </c>
    </row>
    <row r="250" spans="2:65" s="12" customFormat="1" ht="22.5">
      <c r="B250" s="149"/>
      <c r="D250" s="150" t="s">
        <v>202</v>
      </c>
      <c r="E250" s="151" t="s">
        <v>44</v>
      </c>
      <c r="F250" s="152" t="s">
        <v>556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3" customFormat="1" ht="11.25">
      <c r="B251" s="156"/>
      <c r="D251" s="150" t="s">
        <v>202</v>
      </c>
      <c r="E251" s="157" t="s">
        <v>44</v>
      </c>
      <c r="F251" s="158" t="s">
        <v>888</v>
      </c>
      <c r="H251" s="159">
        <v>12.661</v>
      </c>
      <c r="I251" s="160"/>
      <c r="L251" s="156"/>
      <c r="M251" s="161"/>
      <c r="T251" s="162"/>
      <c r="AT251" s="157" t="s">
        <v>202</v>
      </c>
      <c r="AU251" s="157" t="s">
        <v>93</v>
      </c>
      <c r="AV251" s="13" t="s">
        <v>93</v>
      </c>
      <c r="AW251" s="13" t="s">
        <v>42</v>
      </c>
      <c r="AX251" s="13" t="s">
        <v>82</v>
      </c>
      <c r="AY251" s="157" t="s">
        <v>192</v>
      </c>
    </row>
    <row r="252" spans="2:65" s="12" customFormat="1" ht="22.5">
      <c r="B252" s="149"/>
      <c r="D252" s="150" t="s">
        <v>202</v>
      </c>
      <c r="E252" s="151" t="s">
        <v>44</v>
      </c>
      <c r="F252" s="152" t="s">
        <v>557</v>
      </c>
      <c r="H252" s="151" t="s">
        <v>44</v>
      </c>
      <c r="I252" s="153"/>
      <c r="L252" s="149"/>
      <c r="M252" s="154"/>
      <c r="T252" s="155"/>
      <c r="AT252" s="151" t="s">
        <v>202</v>
      </c>
      <c r="AU252" s="151" t="s">
        <v>93</v>
      </c>
      <c r="AV252" s="12" t="s">
        <v>90</v>
      </c>
      <c r="AW252" s="12" t="s">
        <v>42</v>
      </c>
      <c r="AX252" s="12" t="s">
        <v>82</v>
      </c>
      <c r="AY252" s="151" t="s">
        <v>192</v>
      </c>
    </row>
    <row r="253" spans="2:65" s="13" customFormat="1" ht="11.25">
      <c r="B253" s="156"/>
      <c r="D253" s="150" t="s">
        <v>202</v>
      </c>
      <c r="E253" s="157" t="s">
        <v>44</v>
      </c>
      <c r="F253" s="158" t="s">
        <v>889</v>
      </c>
      <c r="H253" s="159">
        <v>3.476</v>
      </c>
      <c r="I253" s="160"/>
      <c r="L253" s="156"/>
      <c r="M253" s="161"/>
      <c r="T253" s="162"/>
      <c r="AT253" s="157" t="s">
        <v>202</v>
      </c>
      <c r="AU253" s="157" t="s">
        <v>93</v>
      </c>
      <c r="AV253" s="13" t="s">
        <v>93</v>
      </c>
      <c r="AW253" s="13" t="s">
        <v>42</v>
      </c>
      <c r="AX253" s="13" t="s">
        <v>82</v>
      </c>
      <c r="AY253" s="157" t="s">
        <v>192</v>
      </c>
    </row>
    <row r="254" spans="2:65" s="12" customFormat="1" ht="22.5">
      <c r="B254" s="149"/>
      <c r="D254" s="150" t="s">
        <v>202</v>
      </c>
      <c r="E254" s="151" t="s">
        <v>44</v>
      </c>
      <c r="F254" s="152" t="s">
        <v>558</v>
      </c>
      <c r="H254" s="151" t="s">
        <v>44</v>
      </c>
      <c r="I254" s="153"/>
      <c r="L254" s="149"/>
      <c r="M254" s="154"/>
      <c r="T254" s="155"/>
      <c r="AT254" s="151" t="s">
        <v>202</v>
      </c>
      <c r="AU254" s="151" t="s">
        <v>93</v>
      </c>
      <c r="AV254" s="12" t="s">
        <v>90</v>
      </c>
      <c r="AW254" s="12" t="s">
        <v>42</v>
      </c>
      <c r="AX254" s="12" t="s">
        <v>82</v>
      </c>
      <c r="AY254" s="151" t="s">
        <v>192</v>
      </c>
    </row>
    <row r="255" spans="2:65" s="13" customFormat="1" ht="11.25">
      <c r="B255" s="156"/>
      <c r="D255" s="150" t="s">
        <v>202</v>
      </c>
      <c r="E255" s="157" t="s">
        <v>44</v>
      </c>
      <c r="F255" s="158" t="s">
        <v>890</v>
      </c>
      <c r="H255" s="159">
        <v>4.3710000000000004</v>
      </c>
      <c r="I255" s="160"/>
      <c r="L255" s="156"/>
      <c r="M255" s="161"/>
      <c r="T255" s="162"/>
      <c r="AT255" s="157" t="s">
        <v>202</v>
      </c>
      <c r="AU255" s="157" t="s">
        <v>93</v>
      </c>
      <c r="AV255" s="13" t="s">
        <v>93</v>
      </c>
      <c r="AW255" s="13" t="s">
        <v>42</v>
      </c>
      <c r="AX255" s="13" t="s">
        <v>82</v>
      </c>
      <c r="AY255" s="157" t="s">
        <v>192</v>
      </c>
    </row>
    <row r="256" spans="2:65" s="12" customFormat="1" ht="22.5">
      <c r="B256" s="149"/>
      <c r="D256" s="150" t="s">
        <v>202</v>
      </c>
      <c r="E256" s="151" t="s">
        <v>44</v>
      </c>
      <c r="F256" s="152" t="s">
        <v>559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3" customFormat="1" ht="11.25">
      <c r="B257" s="156"/>
      <c r="D257" s="150" t="s">
        <v>202</v>
      </c>
      <c r="E257" s="157" t="s">
        <v>44</v>
      </c>
      <c r="F257" s="158" t="s">
        <v>891</v>
      </c>
      <c r="H257" s="159">
        <v>2.9689999999999999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65" s="12" customFormat="1" ht="22.5">
      <c r="B258" s="149"/>
      <c r="D258" s="150" t="s">
        <v>202</v>
      </c>
      <c r="E258" s="151" t="s">
        <v>44</v>
      </c>
      <c r="F258" s="152" t="s">
        <v>560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892</v>
      </c>
      <c r="H259" s="159">
        <v>18.329999999999998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4" customFormat="1" ht="11.25">
      <c r="B260" s="163"/>
      <c r="D260" s="150" t="s">
        <v>202</v>
      </c>
      <c r="E260" s="164" t="s">
        <v>44</v>
      </c>
      <c r="F260" s="165" t="s">
        <v>205</v>
      </c>
      <c r="H260" s="166">
        <v>132.59399999999999</v>
      </c>
      <c r="I260" s="167"/>
      <c r="L260" s="163"/>
      <c r="M260" s="168"/>
      <c r="T260" s="169"/>
      <c r="AT260" s="164" t="s">
        <v>202</v>
      </c>
      <c r="AU260" s="164" t="s">
        <v>93</v>
      </c>
      <c r="AV260" s="14" t="s">
        <v>199</v>
      </c>
      <c r="AW260" s="14" t="s">
        <v>42</v>
      </c>
      <c r="AX260" s="14" t="s">
        <v>90</v>
      </c>
      <c r="AY260" s="164" t="s">
        <v>192</v>
      </c>
    </row>
    <row r="261" spans="2:65" s="1" customFormat="1" ht="62.65" customHeight="1">
      <c r="B261" s="33"/>
      <c r="C261" s="132" t="s">
        <v>300</v>
      </c>
      <c r="D261" s="132" t="s">
        <v>194</v>
      </c>
      <c r="E261" s="133" t="s">
        <v>206</v>
      </c>
      <c r="F261" s="134" t="s">
        <v>207</v>
      </c>
      <c r="G261" s="135" t="s">
        <v>197</v>
      </c>
      <c r="H261" s="136">
        <v>132.59399999999999</v>
      </c>
      <c r="I261" s="137"/>
      <c r="J261" s="138">
        <f>ROUND(I261*H261,2)</f>
        <v>0</v>
      </c>
      <c r="K261" s="134" t="s">
        <v>198</v>
      </c>
      <c r="L261" s="33"/>
      <c r="M261" s="139" t="s">
        <v>44</v>
      </c>
      <c r="N261" s="140" t="s">
        <v>53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199</v>
      </c>
      <c r="AT261" s="143" t="s">
        <v>194</v>
      </c>
      <c r="AU261" s="143" t="s">
        <v>93</v>
      </c>
      <c r="AY261" s="17" t="s">
        <v>192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90</v>
      </c>
      <c r="BK261" s="144">
        <f>ROUND(I261*H261,2)</f>
        <v>0</v>
      </c>
      <c r="BL261" s="17" t="s">
        <v>199</v>
      </c>
      <c r="BM261" s="143" t="s">
        <v>899</v>
      </c>
    </row>
    <row r="262" spans="2:65" s="1" customFormat="1" ht="11.25">
      <c r="B262" s="33"/>
      <c r="D262" s="145" t="s">
        <v>200</v>
      </c>
      <c r="F262" s="146" t="s">
        <v>208</v>
      </c>
      <c r="I262" s="147"/>
      <c r="L262" s="33"/>
      <c r="M262" s="148"/>
      <c r="T262" s="54"/>
      <c r="AT262" s="17" t="s">
        <v>200</v>
      </c>
      <c r="AU262" s="17" t="s">
        <v>93</v>
      </c>
    </row>
    <row r="263" spans="2:65" s="12" customFormat="1" ht="11.25">
      <c r="B263" s="149"/>
      <c r="D263" s="150" t="s">
        <v>202</v>
      </c>
      <c r="E263" s="151" t="s">
        <v>44</v>
      </c>
      <c r="F263" s="152" t="s">
        <v>426</v>
      </c>
      <c r="H263" s="151" t="s">
        <v>44</v>
      </c>
      <c r="I263" s="153"/>
      <c r="L263" s="149"/>
      <c r="M263" s="154"/>
      <c r="T263" s="155"/>
      <c r="AT263" s="151" t="s">
        <v>202</v>
      </c>
      <c r="AU263" s="151" t="s">
        <v>93</v>
      </c>
      <c r="AV263" s="12" t="s">
        <v>90</v>
      </c>
      <c r="AW263" s="12" t="s">
        <v>42</v>
      </c>
      <c r="AX263" s="12" t="s">
        <v>82</v>
      </c>
      <c r="AY263" s="151" t="s">
        <v>192</v>
      </c>
    </row>
    <row r="264" spans="2:65" s="12" customFormat="1" ht="11.25">
      <c r="B264" s="149"/>
      <c r="D264" s="150" t="s">
        <v>202</v>
      </c>
      <c r="E264" s="151" t="s">
        <v>44</v>
      </c>
      <c r="F264" s="152" t="s">
        <v>455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2" customFormat="1" ht="11.25">
      <c r="B265" s="149"/>
      <c r="D265" s="150" t="s">
        <v>202</v>
      </c>
      <c r="E265" s="151" t="s">
        <v>44</v>
      </c>
      <c r="F265" s="152" t="s">
        <v>900</v>
      </c>
      <c r="H265" s="151" t="s">
        <v>44</v>
      </c>
      <c r="I265" s="153"/>
      <c r="L265" s="149"/>
      <c r="M265" s="154"/>
      <c r="T265" s="155"/>
      <c r="AT265" s="151" t="s">
        <v>202</v>
      </c>
      <c r="AU265" s="151" t="s">
        <v>93</v>
      </c>
      <c r="AV265" s="12" t="s">
        <v>90</v>
      </c>
      <c r="AW265" s="12" t="s">
        <v>42</v>
      </c>
      <c r="AX265" s="12" t="s">
        <v>82</v>
      </c>
      <c r="AY265" s="151" t="s">
        <v>192</v>
      </c>
    </row>
    <row r="266" spans="2:65" s="12" customFormat="1" ht="22.5">
      <c r="B266" s="149"/>
      <c r="D266" s="150" t="s">
        <v>202</v>
      </c>
      <c r="E266" s="151" t="s">
        <v>44</v>
      </c>
      <c r="F266" s="152" t="s">
        <v>862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3" customFormat="1" ht="11.25">
      <c r="B267" s="156"/>
      <c r="D267" s="150" t="s">
        <v>202</v>
      </c>
      <c r="E267" s="157" t="s">
        <v>44</v>
      </c>
      <c r="F267" s="158" t="s">
        <v>886</v>
      </c>
      <c r="H267" s="159">
        <v>0.40500000000000003</v>
      </c>
      <c r="I267" s="160"/>
      <c r="L267" s="156"/>
      <c r="M267" s="161"/>
      <c r="T267" s="162"/>
      <c r="AT267" s="157" t="s">
        <v>202</v>
      </c>
      <c r="AU267" s="157" t="s">
        <v>93</v>
      </c>
      <c r="AV267" s="13" t="s">
        <v>93</v>
      </c>
      <c r="AW267" s="13" t="s">
        <v>42</v>
      </c>
      <c r="AX267" s="13" t="s">
        <v>82</v>
      </c>
      <c r="AY267" s="157" t="s">
        <v>192</v>
      </c>
    </row>
    <row r="268" spans="2:65" s="12" customFormat="1" ht="22.5">
      <c r="B268" s="149"/>
      <c r="D268" s="150" t="s">
        <v>202</v>
      </c>
      <c r="E268" s="151" t="s">
        <v>44</v>
      </c>
      <c r="F268" s="152" t="s">
        <v>555</v>
      </c>
      <c r="H268" s="151" t="s">
        <v>44</v>
      </c>
      <c r="I268" s="153"/>
      <c r="L268" s="149"/>
      <c r="M268" s="154"/>
      <c r="T268" s="155"/>
      <c r="AT268" s="151" t="s">
        <v>202</v>
      </c>
      <c r="AU268" s="151" t="s">
        <v>93</v>
      </c>
      <c r="AV268" s="12" t="s">
        <v>90</v>
      </c>
      <c r="AW268" s="12" t="s">
        <v>42</v>
      </c>
      <c r="AX268" s="12" t="s">
        <v>82</v>
      </c>
      <c r="AY268" s="151" t="s">
        <v>192</v>
      </c>
    </row>
    <row r="269" spans="2:65" s="13" customFormat="1" ht="11.25">
      <c r="B269" s="156"/>
      <c r="D269" s="150" t="s">
        <v>202</v>
      </c>
      <c r="E269" s="157" t="s">
        <v>44</v>
      </c>
      <c r="F269" s="158" t="s">
        <v>887</v>
      </c>
      <c r="H269" s="159">
        <v>90.382000000000005</v>
      </c>
      <c r="I269" s="160"/>
      <c r="L269" s="156"/>
      <c r="M269" s="161"/>
      <c r="T269" s="162"/>
      <c r="AT269" s="157" t="s">
        <v>202</v>
      </c>
      <c r="AU269" s="157" t="s">
        <v>93</v>
      </c>
      <c r="AV269" s="13" t="s">
        <v>93</v>
      </c>
      <c r="AW269" s="13" t="s">
        <v>42</v>
      </c>
      <c r="AX269" s="13" t="s">
        <v>82</v>
      </c>
      <c r="AY269" s="157" t="s">
        <v>192</v>
      </c>
    </row>
    <row r="270" spans="2:65" s="12" customFormat="1" ht="22.5">
      <c r="B270" s="149"/>
      <c r="D270" s="150" t="s">
        <v>202</v>
      </c>
      <c r="E270" s="151" t="s">
        <v>44</v>
      </c>
      <c r="F270" s="152" t="s">
        <v>556</v>
      </c>
      <c r="H270" s="151" t="s">
        <v>44</v>
      </c>
      <c r="I270" s="153"/>
      <c r="L270" s="149"/>
      <c r="M270" s="154"/>
      <c r="T270" s="155"/>
      <c r="AT270" s="151" t="s">
        <v>202</v>
      </c>
      <c r="AU270" s="151" t="s">
        <v>93</v>
      </c>
      <c r="AV270" s="12" t="s">
        <v>90</v>
      </c>
      <c r="AW270" s="12" t="s">
        <v>42</v>
      </c>
      <c r="AX270" s="12" t="s">
        <v>82</v>
      </c>
      <c r="AY270" s="151" t="s">
        <v>192</v>
      </c>
    </row>
    <row r="271" spans="2:65" s="13" customFormat="1" ht="11.25">
      <c r="B271" s="156"/>
      <c r="D271" s="150" t="s">
        <v>202</v>
      </c>
      <c r="E271" s="157" t="s">
        <v>44</v>
      </c>
      <c r="F271" s="158" t="s">
        <v>888</v>
      </c>
      <c r="H271" s="159">
        <v>12.661</v>
      </c>
      <c r="I271" s="160"/>
      <c r="L271" s="156"/>
      <c r="M271" s="161"/>
      <c r="T271" s="162"/>
      <c r="AT271" s="157" t="s">
        <v>202</v>
      </c>
      <c r="AU271" s="157" t="s">
        <v>93</v>
      </c>
      <c r="AV271" s="13" t="s">
        <v>93</v>
      </c>
      <c r="AW271" s="13" t="s">
        <v>42</v>
      </c>
      <c r="AX271" s="13" t="s">
        <v>82</v>
      </c>
      <c r="AY271" s="157" t="s">
        <v>192</v>
      </c>
    </row>
    <row r="272" spans="2:65" s="12" customFormat="1" ht="22.5">
      <c r="B272" s="149"/>
      <c r="D272" s="150" t="s">
        <v>202</v>
      </c>
      <c r="E272" s="151" t="s">
        <v>44</v>
      </c>
      <c r="F272" s="152" t="s">
        <v>557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65" s="13" customFormat="1" ht="11.25">
      <c r="B273" s="156"/>
      <c r="D273" s="150" t="s">
        <v>202</v>
      </c>
      <c r="E273" s="157" t="s">
        <v>44</v>
      </c>
      <c r="F273" s="158" t="s">
        <v>889</v>
      </c>
      <c r="H273" s="159">
        <v>3.476</v>
      </c>
      <c r="I273" s="160"/>
      <c r="L273" s="156"/>
      <c r="M273" s="161"/>
      <c r="T273" s="162"/>
      <c r="AT273" s="157" t="s">
        <v>202</v>
      </c>
      <c r="AU273" s="157" t="s">
        <v>93</v>
      </c>
      <c r="AV273" s="13" t="s">
        <v>93</v>
      </c>
      <c r="AW273" s="13" t="s">
        <v>42</v>
      </c>
      <c r="AX273" s="13" t="s">
        <v>82</v>
      </c>
      <c r="AY273" s="157" t="s">
        <v>192</v>
      </c>
    </row>
    <row r="274" spans="2:65" s="12" customFormat="1" ht="22.5">
      <c r="B274" s="149"/>
      <c r="D274" s="150" t="s">
        <v>202</v>
      </c>
      <c r="E274" s="151" t="s">
        <v>44</v>
      </c>
      <c r="F274" s="152" t="s">
        <v>558</v>
      </c>
      <c r="H274" s="151" t="s">
        <v>44</v>
      </c>
      <c r="I274" s="153"/>
      <c r="L274" s="149"/>
      <c r="M274" s="154"/>
      <c r="T274" s="155"/>
      <c r="AT274" s="151" t="s">
        <v>202</v>
      </c>
      <c r="AU274" s="151" t="s">
        <v>93</v>
      </c>
      <c r="AV274" s="12" t="s">
        <v>90</v>
      </c>
      <c r="AW274" s="12" t="s">
        <v>42</v>
      </c>
      <c r="AX274" s="12" t="s">
        <v>82</v>
      </c>
      <c r="AY274" s="151" t="s">
        <v>192</v>
      </c>
    </row>
    <row r="275" spans="2:65" s="13" customFormat="1" ht="11.25">
      <c r="B275" s="156"/>
      <c r="D275" s="150" t="s">
        <v>202</v>
      </c>
      <c r="E275" s="157" t="s">
        <v>44</v>
      </c>
      <c r="F275" s="158" t="s">
        <v>890</v>
      </c>
      <c r="H275" s="159">
        <v>4.3710000000000004</v>
      </c>
      <c r="I275" s="160"/>
      <c r="L275" s="156"/>
      <c r="M275" s="161"/>
      <c r="T275" s="162"/>
      <c r="AT275" s="157" t="s">
        <v>202</v>
      </c>
      <c r="AU275" s="157" t="s">
        <v>93</v>
      </c>
      <c r="AV275" s="13" t="s">
        <v>93</v>
      </c>
      <c r="AW275" s="13" t="s">
        <v>42</v>
      </c>
      <c r="AX275" s="13" t="s">
        <v>82</v>
      </c>
      <c r="AY275" s="157" t="s">
        <v>192</v>
      </c>
    </row>
    <row r="276" spans="2:65" s="12" customFormat="1" ht="22.5">
      <c r="B276" s="149"/>
      <c r="D276" s="150" t="s">
        <v>202</v>
      </c>
      <c r="E276" s="151" t="s">
        <v>44</v>
      </c>
      <c r="F276" s="152" t="s">
        <v>559</v>
      </c>
      <c r="H276" s="151" t="s">
        <v>44</v>
      </c>
      <c r="I276" s="153"/>
      <c r="L276" s="149"/>
      <c r="M276" s="154"/>
      <c r="T276" s="155"/>
      <c r="AT276" s="151" t="s">
        <v>202</v>
      </c>
      <c r="AU276" s="151" t="s">
        <v>93</v>
      </c>
      <c r="AV276" s="12" t="s">
        <v>90</v>
      </c>
      <c r="AW276" s="12" t="s">
        <v>42</v>
      </c>
      <c r="AX276" s="12" t="s">
        <v>82</v>
      </c>
      <c r="AY276" s="151" t="s">
        <v>192</v>
      </c>
    </row>
    <row r="277" spans="2:65" s="13" customFormat="1" ht="11.25">
      <c r="B277" s="156"/>
      <c r="D277" s="150" t="s">
        <v>202</v>
      </c>
      <c r="E277" s="157" t="s">
        <v>44</v>
      </c>
      <c r="F277" s="158" t="s">
        <v>891</v>
      </c>
      <c r="H277" s="159">
        <v>2.9689999999999999</v>
      </c>
      <c r="I277" s="160"/>
      <c r="L277" s="156"/>
      <c r="M277" s="161"/>
      <c r="T277" s="162"/>
      <c r="AT277" s="157" t="s">
        <v>202</v>
      </c>
      <c r="AU277" s="157" t="s">
        <v>93</v>
      </c>
      <c r="AV277" s="13" t="s">
        <v>93</v>
      </c>
      <c r="AW277" s="13" t="s">
        <v>42</v>
      </c>
      <c r="AX277" s="13" t="s">
        <v>82</v>
      </c>
      <c r="AY277" s="157" t="s">
        <v>192</v>
      </c>
    </row>
    <row r="278" spans="2:65" s="12" customFormat="1" ht="22.5">
      <c r="B278" s="149"/>
      <c r="D278" s="150" t="s">
        <v>202</v>
      </c>
      <c r="E278" s="151" t="s">
        <v>44</v>
      </c>
      <c r="F278" s="152" t="s">
        <v>560</v>
      </c>
      <c r="H278" s="151" t="s">
        <v>44</v>
      </c>
      <c r="I278" s="153"/>
      <c r="L278" s="149"/>
      <c r="M278" s="154"/>
      <c r="T278" s="155"/>
      <c r="AT278" s="151" t="s">
        <v>202</v>
      </c>
      <c r="AU278" s="151" t="s">
        <v>93</v>
      </c>
      <c r="AV278" s="12" t="s">
        <v>90</v>
      </c>
      <c r="AW278" s="12" t="s">
        <v>42</v>
      </c>
      <c r="AX278" s="12" t="s">
        <v>82</v>
      </c>
      <c r="AY278" s="151" t="s">
        <v>192</v>
      </c>
    </row>
    <row r="279" spans="2:65" s="13" customFormat="1" ht="11.25">
      <c r="B279" s="156"/>
      <c r="D279" s="150" t="s">
        <v>202</v>
      </c>
      <c r="E279" s="157" t="s">
        <v>44</v>
      </c>
      <c r="F279" s="158" t="s">
        <v>892</v>
      </c>
      <c r="H279" s="159">
        <v>18.329999999999998</v>
      </c>
      <c r="I279" s="160"/>
      <c r="L279" s="156"/>
      <c r="M279" s="161"/>
      <c r="T279" s="162"/>
      <c r="AT279" s="157" t="s">
        <v>202</v>
      </c>
      <c r="AU279" s="157" t="s">
        <v>93</v>
      </c>
      <c r="AV279" s="13" t="s">
        <v>93</v>
      </c>
      <c r="AW279" s="13" t="s">
        <v>42</v>
      </c>
      <c r="AX279" s="13" t="s">
        <v>82</v>
      </c>
      <c r="AY279" s="157" t="s">
        <v>192</v>
      </c>
    </row>
    <row r="280" spans="2:65" s="14" customFormat="1" ht="11.25">
      <c r="B280" s="163"/>
      <c r="D280" s="150" t="s">
        <v>202</v>
      </c>
      <c r="E280" s="164" t="s">
        <v>44</v>
      </c>
      <c r="F280" s="165" t="s">
        <v>205</v>
      </c>
      <c r="H280" s="166">
        <v>132.59399999999999</v>
      </c>
      <c r="I280" s="167"/>
      <c r="L280" s="163"/>
      <c r="M280" s="168"/>
      <c r="T280" s="169"/>
      <c r="AT280" s="164" t="s">
        <v>202</v>
      </c>
      <c r="AU280" s="164" t="s">
        <v>93</v>
      </c>
      <c r="AV280" s="14" t="s">
        <v>199</v>
      </c>
      <c r="AW280" s="14" t="s">
        <v>42</v>
      </c>
      <c r="AX280" s="14" t="s">
        <v>90</v>
      </c>
      <c r="AY280" s="164" t="s">
        <v>192</v>
      </c>
    </row>
    <row r="281" spans="2:65" s="1" customFormat="1" ht="66.75" customHeight="1">
      <c r="B281" s="33"/>
      <c r="C281" s="132" t="s">
        <v>279</v>
      </c>
      <c r="D281" s="132" t="s">
        <v>194</v>
      </c>
      <c r="E281" s="133" t="s">
        <v>210</v>
      </c>
      <c r="F281" s="134" t="s">
        <v>211</v>
      </c>
      <c r="G281" s="135" t="s">
        <v>197</v>
      </c>
      <c r="H281" s="136">
        <v>2519.29</v>
      </c>
      <c r="I281" s="137"/>
      <c r="J281" s="138">
        <f>ROUND(I281*H281,2)</f>
        <v>0</v>
      </c>
      <c r="K281" s="134" t="s">
        <v>198</v>
      </c>
      <c r="L281" s="33"/>
      <c r="M281" s="139" t="s">
        <v>44</v>
      </c>
      <c r="N281" s="140" t="s">
        <v>53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199</v>
      </c>
      <c r="AT281" s="143" t="s">
        <v>194</v>
      </c>
      <c r="AU281" s="143" t="s">
        <v>93</v>
      </c>
      <c r="AY281" s="17" t="s">
        <v>192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90</v>
      </c>
      <c r="BK281" s="144">
        <f>ROUND(I281*H281,2)</f>
        <v>0</v>
      </c>
      <c r="BL281" s="17" t="s">
        <v>199</v>
      </c>
      <c r="BM281" s="143" t="s">
        <v>901</v>
      </c>
    </row>
    <row r="282" spans="2:65" s="1" customFormat="1" ht="11.25">
      <c r="B282" s="33"/>
      <c r="D282" s="145" t="s">
        <v>200</v>
      </c>
      <c r="F282" s="146" t="s">
        <v>213</v>
      </c>
      <c r="I282" s="147"/>
      <c r="L282" s="33"/>
      <c r="M282" s="148"/>
      <c r="T282" s="54"/>
      <c r="AT282" s="17" t="s">
        <v>200</v>
      </c>
      <c r="AU282" s="17" t="s">
        <v>93</v>
      </c>
    </row>
    <row r="283" spans="2:65" s="12" customFormat="1" ht="11.25">
      <c r="B283" s="149"/>
      <c r="D283" s="150" t="s">
        <v>202</v>
      </c>
      <c r="E283" s="151" t="s">
        <v>44</v>
      </c>
      <c r="F283" s="152" t="s">
        <v>426</v>
      </c>
      <c r="H283" s="151" t="s">
        <v>44</v>
      </c>
      <c r="I283" s="153"/>
      <c r="L283" s="149"/>
      <c r="M283" s="154"/>
      <c r="T283" s="155"/>
      <c r="AT283" s="151" t="s">
        <v>202</v>
      </c>
      <c r="AU283" s="151" t="s">
        <v>93</v>
      </c>
      <c r="AV283" s="12" t="s">
        <v>90</v>
      </c>
      <c r="AW283" s="12" t="s">
        <v>42</v>
      </c>
      <c r="AX283" s="12" t="s">
        <v>82</v>
      </c>
      <c r="AY283" s="151" t="s">
        <v>192</v>
      </c>
    </row>
    <row r="284" spans="2:65" s="12" customFormat="1" ht="11.25">
      <c r="B284" s="149"/>
      <c r="D284" s="150" t="s">
        <v>202</v>
      </c>
      <c r="E284" s="151" t="s">
        <v>44</v>
      </c>
      <c r="F284" s="152" t="s">
        <v>455</v>
      </c>
      <c r="H284" s="151" t="s">
        <v>44</v>
      </c>
      <c r="I284" s="153"/>
      <c r="L284" s="149"/>
      <c r="M284" s="154"/>
      <c r="T284" s="155"/>
      <c r="AT284" s="151" t="s">
        <v>202</v>
      </c>
      <c r="AU284" s="151" t="s">
        <v>93</v>
      </c>
      <c r="AV284" s="12" t="s">
        <v>90</v>
      </c>
      <c r="AW284" s="12" t="s">
        <v>42</v>
      </c>
      <c r="AX284" s="12" t="s">
        <v>82</v>
      </c>
      <c r="AY284" s="151" t="s">
        <v>192</v>
      </c>
    </row>
    <row r="285" spans="2:65" s="12" customFormat="1" ht="11.25">
      <c r="B285" s="149"/>
      <c r="D285" s="150" t="s">
        <v>202</v>
      </c>
      <c r="E285" s="151" t="s">
        <v>44</v>
      </c>
      <c r="F285" s="152" t="s">
        <v>902</v>
      </c>
      <c r="H285" s="151" t="s">
        <v>44</v>
      </c>
      <c r="I285" s="153"/>
      <c r="L285" s="149"/>
      <c r="M285" s="154"/>
      <c r="T285" s="155"/>
      <c r="AT285" s="151" t="s">
        <v>202</v>
      </c>
      <c r="AU285" s="151" t="s">
        <v>93</v>
      </c>
      <c r="AV285" s="12" t="s">
        <v>90</v>
      </c>
      <c r="AW285" s="12" t="s">
        <v>42</v>
      </c>
      <c r="AX285" s="12" t="s">
        <v>82</v>
      </c>
      <c r="AY285" s="151" t="s">
        <v>192</v>
      </c>
    </row>
    <row r="286" spans="2:65" s="12" customFormat="1" ht="22.5">
      <c r="B286" s="149"/>
      <c r="D286" s="150" t="s">
        <v>202</v>
      </c>
      <c r="E286" s="151" t="s">
        <v>44</v>
      </c>
      <c r="F286" s="152" t="s">
        <v>862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3" customFormat="1" ht="11.25">
      <c r="B287" s="156"/>
      <c r="D287" s="150" t="s">
        <v>202</v>
      </c>
      <c r="E287" s="157" t="s">
        <v>44</v>
      </c>
      <c r="F287" s="158" t="s">
        <v>903</v>
      </c>
      <c r="H287" s="159">
        <v>7.6870000000000003</v>
      </c>
      <c r="I287" s="160"/>
      <c r="L287" s="156"/>
      <c r="M287" s="161"/>
      <c r="T287" s="162"/>
      <c r="AT287" s="157" t="s">
        <v>202</v>
      </c>
      <c r="AU287" s="157" t="s">
        <v>93</v>
      </c>
      <c r="AV287" s="13" t="s">
        <v>93</v>
      </c>
      <c r="AW287" s="13" t="s">
        <v>42</v>
      </c>
      <c r="AX287" s="13" t="s">
        <v>82</v>
      </c>
      <c r="AY287" s="157" t="s">
        <v>192</v>
      </c>
    </row>
    <row r="288" spans="2:65" s="12" customFormat="1" ht="22.5">
      <c r="B288" s="149"/>
      <c r="D288" s="150" t="s">
        <v>202</v>
      </c>
      <c r="E288" s="151" t="s">
        <v>44</v>
      </c>
      <c r="F288" s="152" t="s">
        <v>555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65" s="13" customFormat="1" ht="11.25">
      <c r="B289" s="156"/>
      <c r="D289" s="150" t="s">
        <v>202</v>
      </c>
      <c r="E289" s="157" t="s">
        <v>44</v>
      </c>
      <c r="F289" s="158" t="s">
        <v>904</v>
      </c>
      <c r="H289" s="159">
        <v>1717.2550000000001</v>
      </c>
      <c r="I289" s="160"/>
      <c r="L289" s="156"/>
      <c r="M289" s="161"/>
      <c r="T289" s="162"/>
      <c r="AT289" s="157" t="s">
        <v>202</v>
      </c>
      <c r="AU289" s="157" t="s">
        <v>93</v>
      </c>
      <c r="AV289" s="13" t="s">
        <v>93</v>
      </c>
      <c r="AW289" s="13" t="s">
        <v>42</v>
      </c>
      <c r="AX289" s="13" t="s">
        <v>82</v>
      </c>
      <c r="AY289" s="157" t="s">
        <v>192</v>
      </c>
    </row>
    <row r="290" spans="2:65" s="12" customFormat="1" ht="22.5">
      <c r="B290" s="149"/>
      <c r="D290" s="150" t="s">
        <v>202</v>
      </c>
      <c r="E290" s="151" t="s">
        <v>44</v>
      </c>
      <c r="F290" s="152" t="s">
        <v>556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65" s="13" customFormat="1" ht="11.25">
      <c r="B291" s="156"/>
      <c r="D291" s="150" t="s">
        <v>202</v>
      </c>
      <c r="E291" s="157" t="s">
        <v>44</v>
      </c>
      <c r="F291" s="158" t="s">
        <v>905</v>
      </c>
      <c r="H291" s="159">
        <v>240.56399999999999</v>
      </c>
      <c r="I291" s="160"/>
      <c r="L291" s="156"/>
      <c r="M291" s="161"/>
      <c r="T291" s="162"/>
      <c r="AT291" s="157" t="s">
        <v>202</v>
      </c>
      <c r="AU291" s="157" t="s">
        <v>93</v>
      </c>
      <c r="AV291" s="13" t="s">
        <v>93</v>
      </c>
      <c r="AW291" s="13" t="s">
        <v>42</v>
      </c>
      <c r="AX291" s="13" t="s">
        <v>82</v>
      </c>
      <c r="AY291" s="157" t="s">
        <v>192</v>
      </c>
    </row>
    <row r="292" spans="2:65" s="12" customFormat="1" ht="22.5">
      <c r="B292" s="149"/>
      <c r="D292" s="150" t="s">
        <v>202</v>
      </c>
      <c r="E292" s="151" t="s">
        <v>44</v>
      </c>
      <c r="F292" s="152" t="s">
        <v>557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93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65" s="13" customFormat="1" ht="11.25">
      <c r="B293" s="156"/>
      <c r="D293" s="150" t="s">
        <v>202</v>
      </c>
      <c r="E293" s="157" t="s">
        <v>44</v>
      </c>
      <c r="F293" s="158" t="s">
        <v>906</v>
      </c>
      <c r="H293" s="159">
        <v>66.040999999999997</v>
      </c>
      <c r="I293" s="160"/>
      <c r="L293" s="156"/>
      <c r="M293" s="161"/>
      <c r="T293" s="162"/>
      <c r="AT293" s="157" t="s">
        <v>202</v>
      </c>
      <c r="AU293" s="157" t="s">
        <v>93</v>
      </c>
      <c r="AV293" s="13" t="s">
        <v>93</v>
      </c>
      <c r="AW293" s="13" t="s">
        <v>42</v>
      </c>
      <c r="AX293" s="13" t="s">
        <v>82</v>
      </c>
      <c r="AY293" s="157" t="s">
        <v>192</v>
      </c>
    </row>
    <row r="294" spans="2:65" s="12" customFormat="1" ht="22.5">
      <c r="B294" s="149"/>
      <c r="D294" s="150" t="s">
        <v>202</v>
      </c>
      <c r="E294" s="151" t="s">
        <v>44</v>
      </c>
      <c r="F294" s="152" t="s">
        <v>558</v>
      </c>
      <c r="H294" s="151" t="s">
        <v>44</v>
      </c>
      <c r="I294" s="153"/>
      <c r="L294" s="149"/>
      <c r="M294" s="154"/>
      <c r="T294" s="155"/>
      <c r="AT294" s="151" t="s">
        <v>202</v>
      </c>
      <c r="AU294" s="151" t="s">
        <v>93</v>
      </c>
      <c r="AV294" s="12" t="s">
        <v>90</v>
      </c>
      <c r="AW294" s="12" t="s">
        <v>42</v>
      </c>
      <c r="AX294" s="12" t="s">
        <v>82</v>
      </c>
      <c r="AY294" s="151" t="s">
        <v>192</v>
      </c>
    </row>
    <row r="295" spans="2:65" s="13" customFormat="1" ht="11.25">
      <c r="B295" s="156"/>
      <c r="D295" s="150" t="s">
        <v>202</v>
      </c>
      <c r="E295" s="157" t="s">
        <v>44</v>
      </c>
      <c r="F295" s="158" t="s">
        <v>907</v>
      </c>
      <c r="H295" s="159">
        <v>83.055999999999997</v>
      </c>
      <c r="I295" s="160"/>
      <c r="L295" s="156"/>
      <c r="M295" s="161"/>
      <c r="T295" s="162"/>
      <c r="AT295" s="157" t="s">
        <v>202</v>
      </c>
      <c r="AU295" s="157" t="s">
        <v>93</v>
      </c>
      <c r="AV295" s="13" t="s">
        <v>93</v>
      </c>
      <c r="AW295" s="13" t="s">
        <v>42</v>
      </c>
      <c r="AX295" s="13" t="s">
        <v>82</v>
      </c>
      <c r="AY295" s="157" t="s">
        <v>192</v>
      </c>
    </row>
    <row r="296" spans="2:65" s="12" customFormat="1" ht="22.5">
      <c r="B296" s="149"/>
      <c r="D296" s="150" t="s">
        <v>202</v>
      </c>
      <c r="E296" s="151" t="s">
        <v>44</v>
      </c>
      <c r="F296" s="152" t="s">
        <v>559</v>
      </c>
      <c r="H296" s="151" t="s">
        <v>44</v>
      </c>
      <c r="I296" s="153"/>
      <c r="L296" s="149"/>
      <c r="M296" s="154"/>
      <c r="T296" s="155"/>
      <c r="AT296" s="151" t="s">
        <v>202</v>
      </c>
      <c r="AU296" s="151" t="s">
        <v>93</v>
      </c>
      <c r="AV296" s="12" t="s">
        <v>90</v>
      </c>
      <c r="AW296" s="12" t="s">
        <v>42</v>
      </c>
      <c r="AX296" s="12" t="s">
        <v>82</v>
      </c>
      <c r="AY296" s="151" t="s">
        <v>192</v>
      </c>
    </row>
    <row r="297" spans="2:65" s="13" customFormat="1" ht="11.25">
      <c r="B297" s="156"/>
      <c r="D297" s="150" t="s">
        <v>202</v>
      </c>
      <c r="E297" s="157" t="s">
        <v>44</v>
      </c>
      <c r="F297" s="158" t="s">
        <v>908</v>
      </c>
      <c r="H297" s="159">
        <v>56.408999999999999</v>
      </c>
      <c r="I297" s="160"/>
      <c r="L297" s="156"/>
      <c r="M297" s="161"/>
      <c r="T297" s="162"/>
      <c r="AT297" s="157" t="s">
        <v>202</v>
      </c>
      <c r="AU297" s="157" t="s">
        <v>93</v>
      </c>
      <c r="AV297" s="13" t="s">
        <v>93</v>
      </c>
      <c r="AW297" s="13" t="s">
        <v>42</v>
      </c>
      <c r="AX297" s="13" t="s">
        <v>82</v>
      </c>
      <c r="AY297" s="157" t="s">
        <v>192</v>
      </c>
    </row>
    <row r="298" spans="2:65" s="12" customFormat="1" ht="22.5">
      <c r="B298" s="149"/>
      <c r="D298" s="150" t="s">
        <v>202</v>
      </c>
      <c r="E298" s="151" t="s">
        <v>44</v>
      </c>
      <c r="F298" s="152" t="s">
        <v>560</v>
      </c>
      <c r="H298" s="151" t="s">
        <v>44</v>
      </c>
      <c r="I298" s="153"/>
      <c r="L298" s="149"/>
      <c r="M298" s="154"/>
      <c r="T298" s="155"/>
      <c r="AT298" s="151" t="s">
        <v>202</v>
      </c>
      <c r="AU298" s="151" t="s">
        <v>93</v>
      </c>
      <c r="AV298" s="12" t="s">
        <v>90</v>
      </c>
      <c r="AW298" s="12" t="s">
        <v>42</v>
      </c>
      <c r="AX298" s="12" t="s">
        <v>82</v>
      </c>
      <c r="AY298" s="151" t="s">
        <v>192</v>
      </c>
    </row>
    <row r="299" spans="2:65" s="13" customFormat="1" ht="11.25">
      <c r="B299" s="156"/>
      <c r="D299" s="150" t="s">
        <v>202</v>
      </c>
      <c r="E299" s="157" t="s">
        <v>44</v>
      </c>
      <c r="F299" s="158" t="s">
        <v>909</v>
      </c>
      <c r="H299" s="159">
        <v>348.27800000000002</v>
      </c>
      <c r="I299" s="160"/>
      <c r="L299" s="156"/>
      <c r="M299" s="161"/>
      <c r="T299" s="162"/>
      <c r="AT299" s="157" t="s">
        <v>202</v>
      </c>
      <c r="AU299" s="157" t="s">
        <v>93</v>
      </c>
      <c r="AV299" s="13" t="s">
        <v>93</v>
      </c>
      <c r="AW299" s="13" t="s">
        <v>42</v>
      </c>
      <c r="AX299" s="13" t="s">
        <v>82</v>
      </c>
      <c r="AY299" s="157" t="s">
        <v>192</v>
      </c>
    </row>
    <row r="300" spans="2:65" s="14" customFormat="1" ht="11.25">
      <c r="B300" s="163"/>
      <c r="D300" s="150" t="s">
        <v>202</v>
      </c>
      <c r="E300" s="164" t="s">
        <v>44</v>
      </c>
      <c r="F300" s="165" t="s">
        <v>205</v>
      </c>
      <c r="H300" s="166">
        <v>2519.29</v>
      </c>
      <c r="I300" s="167"/>
      <c r="L300" s="163"/>
      <c r="M300" s="168"/>
      <c r="T300" s="169"/>
      <c r="AT300" s="164" t="s">
        <v>202</v>
      </c>
      <c r="AU300" s="164" t="s">
        <v>93</v>
      </c>
      <c r="AV300" s="14" t="s">
        <v>199</v>
      </c>
      <c r="AW300" s="14" t="s">
        <v>42</v>
      </c>
      <c r="AX300" s="14" t="s">
        <v>90</v>
      </c>
      <c r="AY300" s="164" t="s">
        <v>192</v>
      </c>
    </row>
    <row r="301" spans="2:65" s="1" customFormat="1" ht="44.25" customHeight="1">
      <c r="B301" s="33"/>
      <c r="C301" s="132" t="s">
        <v>253</v>
      </c>
      <c r="D301" s="132" t="s">
        <v>194</v>
      </c>
      <c r="E301" s="133" t="s">
        <v>216</v>
      </c>
      <c r="F301" s="134" t="s">
        <v>217</v>
      </c>
      <c r="G301" s="135" t="s">
        <v>218</v>
      </c>
      <c r="H301" s="136">
        <v>238.66900000000001</v>
      </c>
      <c r="I301" s="137"/>
      <c r="J301" s="138">
        <f>ROUND(I301*H301,2)</f>
        <v>0</v>
      </c>
      <c r="K301" s="134" t="s">
        <v>198</v>
      </c>
      <c r="L301" s="33"/>
      <c r="M301" s="139" t="s">
        <v>44</v>
      </c>
      <c r="N301" s="140" t="s">
        <v>53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199</v>
      </c>
      <c r="AT301" s="143" t="s">
        <v>194</v>
      </c>
      <c r="AU301" s="143" t="s">
        <v>93</v>
      </c>
      <c r="AY301" s="17" t="s">
        <v>192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90</v>
      </c>
      <c r="BK301" s="144">
        <f>ROUND(I301*H301,2)</f>
        <v>0</v>
      </c>
      <c r="BL301" s="17" t="s">
        <v>199</v>
      </c>
      <c r="BM301" s="143" t="s">
        <v>910</v>
      </c>
    </row>
    <row r="302" spans="2:65" s="1" customFormat="1" ht="11.25">
      <c r="B302" s="33"/>
      <c r="D302" s="145" t="s">
        <v>200</v>
      </c>
      <c r="F302" s="146" t="s">
        <v>220</v>
      </c>
      <c r="I302" s="147"/>
      <c r="L302" s="33"/>
      <c r="M302" s="148"/>
      <c r="T302" s="54"/>
      <c r="AT302" s="17" t="s">
        <v>200</v>
      </c>
      <c r="AU302" s="17" t="s">
        <v>93</v>
      </c>
    </row>
    <row r="303" spans="2:65" s="12" customFormat="1" ht="11.25">
      <c r="B303" s="149"/>
      <c r="D303" s="150" t="s">
        <v>202</v>
      </c>
      <c r="E303" s="151" t="s">
        <v>44</v>
      </c>
      <c r="F303" s="152" t="s">
        <v>426</v>
      </c>
      <c r="H303" s="151" t="s">
        <v>44</v>
      </c>
      <c r="I303" s="153"/>
      <c r="L303" s="149"/>
      <c r="M303" s="154"/>
      <c r="T303" s="155"/>
      <c r="AT303" s="151" t="s">
        <v>202</v>
      </c>
      <c r="AU303" s="151" t="s">
        <v>93</v>
      </c>
      <c r="AV303" s="12" t="s">
        <v>90</v>
      </c>
      <c r="AW303" s="12" t="s">
        <v>42</v>
      </c>
      <c r="AX303" s="12" t="s">
        <v>82</v>
      </c>
      <c r="AY303" s="151" t="s">
        <v>192</v>
      </c>
    </row>
    <row r="304" spans="2:65" s="12" customFormat="1" ht="11.25">
      <c r="B304" s="149"/>
      <c r="D304" s="150" t="s">
        <v>202</v>
      </c>
      <c r="E304" s="151" t="s">
        <v>44</v>
      </c>
      <c r="F304" s="152" t="s">
        <v>455</v>
      </c>
      <c r="H304" s="151" t="s">
        <v>44</v>
      </c>
      <c r="I304" s="153"/>
      <c r="L304" s="149"/>
      <c r="M304" s="154"/>
      <c r="T304" s="155"/>
      <c r="AT304" s="151" t="s">
        <v>202</v>
      </c>
      <c r="AU304" s="151" t="s">
        <v>93</v>
      </c>
      <c r="AV304" s="12" t="s">
        <v>90</v>
      </c>
      <c r="AW304" s="12" t="s">
        <v>42</v>
      </c>
      <c r="AX304" s="12" t="s">
        <v>82</v>
      </c>
      <c r="AY304" s="151" t="s">
        <v>192</v>
      </c>
    </row>
    <row r="305" spans="2:51" s="12" customFormat="1" ht="11.25">
      <c r="B305" s="149"/>
      <c r="D305" s="150" t="s">
        <v>202</v>
      </c>
      <c r="E305" s="151" t="s">
        <v>44</v>
      </c>
      <c r="F305" s="152" t="s">
        <v>911</v>
      </c>
      <c r="H305" s="151" t="s">
        <v>44</v>
      </c>
      <c r="I305" s="153"/>
      <c r="L305" s="149"/>
      <c r="M305" s="154"/>
      <c r="T305" s="155"/>
      <c r="AT305" s="151" t="s">
        <v>202</v>
      </c>
      <c r="AU305" s="151" t="s">
        <v>93</v>
      </c>
      <c r="AV305" s="12" t="s">
        <v>90</v>
      </c>
      <c r="AW305" s="12" t="s">
        <v>42</v>
      </c>
      <c r="AX305" s="12" t="s">
        <v>82</v>
      </c>
      <c r="AY305" s="151" t="s">
        <v>192</v>
      </c>
    </row>
    <row r="306" spans="2:51" s="12" customFormat="1" ht="22.5">
      <c r="B306" s="149"/>
      <c r="D306" s="150" t="s">
        <v>202</v>
      </c>
      <c r="E306" s="151" t="s">
        <v>44</v>
      </c>
      <c r="F306" s="152" t="s">
        <v>862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51" s="13" customFormat="1" ht="11.25">
      <c r="B307" s="156"/>
      <c r="D307" s="150" t="s">
        <v>202</v>
      </c>
      <c r="E307" s="157" t="s">
        <v>44</v>
      </c>
      <c r="F307" s="158" t="s">
        <v>912</v>
      </c>
      <c r="H307" s="159">
        <v>0.72799999999999998</v>
      </c>
      <c r="I307" s="160"/>
      <c r="L307" s="156"/>
      <c r="M307" s="161"/>
      <c r="T307" s="162"/>
      <c r="AT307" s="157" t="s">
        <v>202</v>
      </c>
      <c r="AU307" s="157" t="s">
        <v>93</v>
      </c>
      <c r="AV307" s="13" t="s">
        <v>93</v>
      </c>
      <c r="AW307" s="13" t="s">
        <v>42</v>
      </c>
      <c r="AX307" s="13" t="s">
        <v>82</v>
      </c>
      <c r="AY307" s="157" t="s">
        <v>192</v>
      </c>
    </row>
    <row r="308" spans="2:51" s="12" customFormat="1" ht="22.5">
      <c r="B308" s="149"/>
      <c r="D308" s="150" t="s">
        <v>202</v>
      </c>
      <c r="E308" s="151" t="s">
        <v>44</v>
      </c>
      <c r="F308" s="152" t="s">
        <v>555</v>
      </c>
      <c r="H308" s="151" t="s">
        <v>44</v>
      </c>
      <c r="I308" s="153"/>
      <c r="L308" s="149"/>
      <c r="M308" s="154"/>
      <c r="T308" s="155"/>
      <c r="AT308" s="151" t="s">
        <v>202</v>
      </c>
      <c r="AU308" s="151" t="s">
        <v>93</v>
      </c>
      <c r="AV308" s="12" t="s">
        <v>90</v>
      </c>
      <c r="AW308" s="12" t="s">
        <v>42</v>
      </c>
      <c r="AX308" s="12" t="s">
        <v>82</v>
      </c>
      <c r="AY308" s="151" t="s">
        <v>192</v>
      </c>
    </row>
    <row r="309" spans="2:51" s="13" customFormat="1" ht="11.25">
      <c r="B309" s="156"/>
      <c r="D309" s="150" t="s">
        <v>202</v>
      </c>
      <c r="E309" s="157" t="s">
        <v>44</v>
      </c>
      <c r="F309" s="158" t="s">
        <v>913</v>
      </c>
      <c r="H309" s="159">
        <v>162.68700000000001</v>
      </c>
      <c r="I309" s="160"/>
      <c r="L309" s="156"/>
      <c r="M309" s="161"/>
      <c r="T309" s="162"/>
      <c r="AT309" s="157" t="s">
        <v>202</v>
      </c>
      <c r="AU309" s="157" t="s">
        <v>93</v>
      </c>
      <c r="AV309" s="13" t="s">
        <v>93</v>
      </c>
      <c r="AW309" s="13" t="s">
        <v>42</v>
      </c>
      <c r="AX309" s="13" t="s">
        <v>82</v>
      </c>
      <c r="AY309" s="157" t="s">
        <v>192</v>
      </c>
    </row>
    <row r="310" spans="2:51" s="12" customFormat="1" ht="22.5">
      <c r="B310" s="149"/>
      <c r="D310" s="150" t="s">
        <v>202</v>
      </c>
      <c r="E310" s="151" t="s">
        <v>44</v>
      </c>
      <c r="F310" s="152" t="s">
        <v>556</v>
      </c>
      <c r="H310" s="151" t="s">
        <v>44</v>
      </c>
      <c r="I310" s="153"/>
      <c r="L310" s="149"/>
      <c r="M310" s="154"/>
      <c r="T310" s="155"/>
      <c r="AT310" s="151" t="s">
        <v>202</v>
      </c>
      <c r="AU310" s="151" t="s">
        <v>93</v>
      </c>
      <c r="AV310" s="12" t="s">
        <v>90</v>
      </c>
      <c r="AW310" s="12" t="s">
        <v>42</v>
      </c>
      <c r="AX310" s="12" t="s">
        <v>82</v>
      </c>
      <c r="AY310" s="151" t="s">
        <v>192</v>
      </c>
    </row>
    <row r="311" spans="2:51" s="13" customFormat="1" ht="11.25">
      <c r="B311" s="156"/>
      <c r="D311" s="150" t="s">
        <v>202</v>
      </c>
      <c r="E311" s="157" t="s">
        <v>44</v>
      </c>
      <c r="F311" s="158" t="s">
        <v>914</v>
      </c>
      <c r="H311" s="159">
        <v>22.79</v>
      </c>
      <c r="I311" s="160"/>
      <c r="L311" s="156"/>
      <c r="M311" s="161"/>
      <c r="T311" s="162"/>
      <c r="AT311" s="157" t="s">
        <v>202</v>
      </c>
      <c r="AU311" s="157" t="s">
        <v>93</v>
      </c>
      <c r="AV311" s="13" t="s">
        <v>93</v>
      </c>
      <c r="AW311" s="13" t="s">
        <v>42</v>
      </c>
      <c r="AX311" s="13" t="s">
        <v>82</v>
      </c>
      <c r="AY311" s="157" t="s">
        <v>192</v>
      </c>
    </row>
    <row r="312" spans="2:51" s="12" customFormat="1" ht="22.5">
      <c r="B312" s="149"/>
      <c r="D312" s="150" t="s">
        <v>202</v>
      </c>
      <c r="E312" s="151" t="s">
        <v>44</v>
      </c>
      <c r="F312" s="152" t="s">
        <v>557</v>
      </c>
      <c r="H312" s="151" t="s">
        <v>44</v>
      </c>
      <c r="I312" s="153"/>
      <c r="L312" s="149"/>
      <c r="M312" s="154"/>
      <c r="T312" s="155"/>
      <c r="AT312" s="151" t="s">
        <v>202</v>
      </c>
      <c r="AU312" s="151" t="s">
        <v>93</v>
      </c>
      <c r="AV312" s="12" t="s">
        <v>90</v>
      </c>
      <c r="AW312" s="12" t="s">
        <v>42</v>
      </c>
      <c r="AX312" s="12" t="s">
        <v>82</v>
      </c>
      <c r="AY312" s="151" t="s">
        <v>192</v>
      </c>
    </row>
    <row r="313" spans="2:51" s="13" customFormat="1" ht="11.25">
      <c r="B313" s="156"/>
      <c r="D313" s="150" t="s">
        <v>202</v>
      </c>
      <c r="E313" s="157" t="s">
        <v>44</v>
      </c>
      <c r="F313" s="158" t="s">
        <v>915</v>
      </c>
      <c r="H313" s="159">
        <v>6.2569999999999997</v>
      </c>
      <c r="I313" s="160"/>
      <c r="L313" s="156"/>
      <c r="M313" s="161"/>
      <c r="T313" s="162"/>
      <c r="AT313" s="157" t="s">
        <v>202</v>
      </c>
      <c r="AU313" s="157" t="s">
        <v>93</v>
      </c>
      <c r="AV313" s="13" t="s">
        <v>93</v>
      </c>
      <c r="AW313" s="13" t="s">
        <v>42</v>
      </c>
      <c r="AX313" s="13" t="s">
        <v>82</v>
      </c>
      <c r="AY313" s="157" t="s">
        <v>192</v>
      </c>
    </row>
    <row r="314" spans="2:51" s="12" customFormat="1" ht="22.5">
      <c r="B314" s="149"/>
      <c r="D314" s="150" t="s">
        <v>202</v>
      </c>
      <c r="E314" s="151" t="s">
        <v>44</v>
      </c>
      <c r="F314" s="152" t="s">
        <v>558</v>
      </c>
      <c r="H314" s="151" t="s">
        <v>44</v>
      </c>
      <c r="I314" s="153"/>
      <c r="L314" s="149"/>
      <c r="M314" s="154"/>
      <c r="T314" s="155"/>
      <c r="AT314" s="151" t="s">
        <v>202</v>
      </c>
      <c r="AU314" s="151" t="s">
        <v>93</v>
      </c>
      <c r="AV314" s="12" t="s">
        <v>90</v>
      </c>
      <c r="AW314" s="12" t="s">
        <v>42</v>
      </c>
      <c r="AX314" s="12" t="s">
        <v>82</v>
      </c>
      <c r="AY314" s="151" t="s">
        <v>192</v>
      </c>
    </row>
    <row r="315" spans="2:51" s="13" customFormat="1" ht="11.25">
      <c r="B315" s="156"/>
      <c r="D315" s="150" t="s">
        <v>202</v>
      </c>
      <c r="E315" s="157" t="s">
        <v>44</v>
      </c>
      <c r="F315" s="158" t="s">
        <v>916</v>
      </c>
      <c r="H315" s="159">
        <v>7.8680000000000003</v>
      </c>
      <c r="I315" s="160"/>
      <c r="L315" s="156"/>
      <c r="M315" s="161"/>
      <c r="T315" s="162"/>
      <c r="AT315" s="157" t="s">
        <v>202</v>
      </c>
      <c r="AU315" s="157" t="s">
        <v>93</v>
      </c>
      <c r="AV315" s="13" t="s">
        <v>93</v>
      </c>
      <c r="AW315" s="13" t="s">
        <v>42</v>
      </c>
      <c r="AX315" s="13" t="s">
        <v>82</v>
      </c>
      <c r="AY315" s="157" t="s">
        <v>192</v>
      </c>
    </row>
    <row r="316" spans="2:51" s="12" customFormat="1" ht="22.5">
      <c r="B316" s="149"/>
      <c r="D316" s="150" t="s">
        <v>202</v>
      </c>
      <c r="E316" s="151" t="s">
        <v>44</v>
      </c>
      <c r="F316" s="152" t="s">
        <v>559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93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51" s="13" customFormat="1" ht="11.25">
      <c r="B317" s="156"/>
      <c r="D317" s="150" t="s">
        <v>202</v>
      </c>
      <c r="E317" s="157" t="s">
        <v>44</v>
      </c>
      <c r="F317" s="158" t="s">
        <v>917</v>
      </c>
      <c r="H317" s="159">
        <v>5.3440000000000003</v>
      </c>
      <c r="I317" s="160"/>
      <c r="L317" s="156"/>
      <c r="M317" s="161"/>
      <c r="T317" s="162"/>
      <c r="AT317" s="157" t="s">
        <v>202</v>
      </c>
      <c r="AU317" s="157" t="s">
        <v>93</v>
      </c>
      <c r="AV317" s="13" t="s">
        <v>93</v>
      </c>
      <c r="AW317" s="13" t="s">
        <v>42</v>
      </c>
      <c r="AX317" s="13" t="s">
        <v>82</v>
      </c>
      <c r="AY317" s="157" t="s">
        <v>192</v>
      </c>
    </row>
    <row r="318" spans="2:51" s="12" customFormat="1" ht="22.5">
      <c r="B318" s="149"/>
      <c r="D318" s="150" t="s">
        <v>202</v>
      </c>
      <c r="E318" s="151" t="s">
        <v>44</v>
      </c>
      <c r="F318" s="152" t="s">
        <v>560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51" s="13" customFormat="1" ht="11.25">
      <c r="B319" s="156"/>
      <c r="D319" s="150" t="s">
        <v>202</v>
      </c>
      <c r="E319" s="157" t="s">
        <v>44</v>
      </c>
      <c r="F319" s="158" t="s">
        <v>918</v>
      </c>
      <c r="H319" s="159">
        <v>32.994999999999997</v>
      </c>
      <c r="I319" s="160"/>
      <c r="L319" s="156"/>
      <c r="M319" s="161"/>
      <c r="T319" s="162"/>
      <c r="AT319" s="157" t="s">
        <v>202</v>
      </c>
      <c r="AU319" s="157" t="s">
        <v>93</v>
      </c>
      <c r="AV319" s="13" t="s">
        <v>93</v>
      </c>
      <c r="AW319" s="13" t="s">
        <v>42</v>
      </c>
      <c r="AX319" s="13" t="s">
        <v>82</v>
      </c>
      <c r="AY319" s="157" t="s">
        <v>192</v>
      </c>
    </row>
    <row r="320" spans="2:51" s="14" customFormat="1" ht="11.25">
      <c r="B320" s="163"/>
      <c r="D320" s="150" t="s">
        <v>202</v>
      </c>
      <c r="E320" s="164" t="s">
        <v>44</v>
      </c>
      <c r="F320" s="165" t="s">
        <v>205</v>
      </c>
      <c r="H320" s="166">
        <v>238.66900000000001</v>
      </c>
      <c r="I320" s="167"/>
      <c r="L320" s="163"/>
      <c r="M320" s="168"/>
      <c r="T320" s="169"/>
      <c r="AT320" s="164" t="s">
        <v>202</v>
      </c>
      <c r="AU320" s="164" t="s">
        <v>93</v>
      </c>
      <c r="AV320" s="14" t="s">
        <v>199</v>
      </c>
      <c r="AW320" s="14" t="s">
        <v>42</v>
      </c>
      <c r="AX320" s="14" t="s">
        <v>90</v>
      </c>
      <c r="AY320" s="164" t="s">
        <v>192</v>
      </c>
    </row>
    <row r="321" spans="2:65" s="11" customFormat="1" ht="22.9" customHeight="1">
      <c r="B321" s="120"/>
      <c r="D321" s="121" t="s">
        <v>81</v>
      </c>
      <c r="E321" s="130" t="s">
        <v>222</v>
      </c>
      <c r="F321" s="130" t="s">
        <v>675</v>
      </c>
      <c r="I321" s="123"/>
      <c r="J321" s="131">
        <f>BK321</f>
        <v>0</v>
      </c>
      <c r="L321" s="120"/>
      <c r="M321" s="125"/>
      <c r="P321" s="126">
        <f>SUM(P322:P449)</f>
        <v>0</v>
      </c>
      <c r="R321" s="126">
        <f>SUM(R322:R449)</f>
        <v>47.314038799999999</v>
      </c>
      <c r="T321" s="127">
        <f>SUM(T322:T449)</f>
        <v>0</v>
      </c>
      <c r="AR321" s="121" t="s">
        <v>90</v>
      </c>
      <c r="AT321" s="128" t="s">
        <v>81</v>
      </c>
      <c r="AU321" s="128" t="s">
        <v>90</v>
      </c>
      <c r="AY321" s="121" t="s">
        <v>192</v>
      </c>
      <c r="BK321" s="129">
        <f>SUM(BK322:BK449)</f>
        <v>0</v>
      </c>
    </row>
    <row r="322" spans="2:65" s="1" customFormat="1" ht="55.5" customHeight="1">
      <c r="B322" s="33"/>
      <c r="C322" s="132" t="s">
        <v>315</v>
      </c>
      <c r="D322" s="132" t="s">
        <v>194</v>
      </c>
      <c r="E322" s="133" t="s">
        <v>676</v>
      </c>
      <c r="F322" s="134" t="s">
        <v>677</v>
      </c>
      <c r="G322" s="135" t="s">
        <v>225</v>
      </c>
      <c r="H322" s="136">
        <v>1.1559999999999999</v>
      </c>
      <c r="I322" s="137"/>
      <c r="J322" s="138">
        <f>ROUND(I322*H322,2)</f>
        <v>0</v>
      </c>
      <c r="K322" s="134" t="s">
        <v>198</v>
      </c>
      <c r="L322" s="33"/>
      <c r="M322" s="139" t="s">
        <v>44</v>
      </c>
      <c r="N322" s="140" t="s">
        <v>53</v>
      </c>
      <c r="P322" s="141">
        <f>O322*H322</f>
        <v>0</v>
      </c>
      <c r="Q322" s="141">
        <v>0.1837</v>
      </c>
      <c r="R322" s="141">
        <f>Q322*H322</f>
        <v>0.2123572</v>
      </c>
      <c r="S322" s="141">
        <v>0</v>
      </c>
      <c r="T322" s="142">
        <f>S322*H322</f>
        <v>0</v>
      </c>
      <c r="AR322" s="143" t="s">
        <v>199</v>
      </c>
      <c r="AT322" s="143" t="s">
        <v>194</v>
      </c>
      <c r="AU322" s="143" t="s">
        <v>93</v>
      </c>
      <c r="AY322" s="17" t="s">
        <v>192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90</v>
      </c>
      <c r="BK322" s="144">
        <f>ROUND(I322*H322,2)</f>
        <v>0</v>
      </c>
      <c r="BL322" s="17" t="s">
        <v>199</v>
      </c>
      <c r="BM322" s="143" t="s">
        <v>678</v>
      </c>
    </row>
    <row r="323" spans="2:65" s="1" customFormat="1" ht="11.25">
      <c r="B323" s="33"/>
      <c r="D323" s="145" t="s">
        <v>200</v>
      </c>
      <c r="F323" s="146" t="s">
        <v>679</v>
      </c>
      <c r="I323" s="147"/>
      <c r="L323" s="33"/>
      <c r="M323" s="148"/>
      <c r="T323" s="54"/>
      <c r="AT323" s="17" t="s">
        <v>200</v>
      </c>
      <c r="AU323" s="17" t="s">
        <v>93</v>
      </c>
    </row>
    <row r="324" spans="2:65" s="12" customFormat="1" ht="11.25">
      <c r="B324" s="149"/>
      <c r="D324" s="150" t="s">
        <v>202</v>
      </c>
      <c r="E324" s="151" t="s">
        <v>44</v>
      </c>
      <c r="F324" s="152" t="s">
        <v>426</v>
      </c>
      <c r="H324" s="151" t="s">
        <v>44</v>
      </c>
      <c r="I324" s="153"/>
      <c r="L324" s="149"/>
      <c r="M324" s="154"/>
      <c r="T324" s="155"/>
      <c r="AT324" s="151" t="s">
        <v>202</v>
      </c>
      <c r="AU324" s="151" t="s">
        <v>93</v>
      </c>
      <c r="AV324" s="12" t="s">
        <v>90</v>
      </c>
      <c r="AW324" s="12" t="s">
        <v>42</v>
      </c>
      <c r="AX324" s="12" t="s">
        <v>82</v>
      </c>
      <c r="AY324" s="151" t="s">
        <v>192</v>
      </c>
    </row>
    <row r="325" spans="2:65" s="12" customFormat="1" ht="11.25">
      <c r="B325" s="149"/>
      <c r="D325" s="150" t="s">
        <v>202</v>
      </c>
      <c r="E325" s="151" t="s">
        <v>44</v>
      </c>
      <c r="F325" s="152" t="s">
        <v>455</v>
      </c>
      <c r="H325" s="151" t="s">
        <v>44</v>
      </c>
      <c r="I325" s="153"/>
      <c r="L325" s="149"/>
      <c r="M325" s="154"/>
      <c r="T325" s="155"/>
      <c r="AT325" s="151" t="s">
        <v>202</v>
      </c>
      <c r="AU325" s="151" t="s">
        <v>93</v>
      </c>
      <c r="AV325" s="12" t="s">
        <v>90</v>
      </c>
      <c r="AW325" s="12" t="s">
        <v>42</v>
      </c>
      <c r="AX325" s="12" t="s">
        <v>82</v>
      </c>
      <c r="AY325" s="151" t="s">
        <v>192</v>
      </c>
    </row>
    <row r="326" spans="2:65" s="12" customFormat="1" ht="33.75">
      <c r="B326" s="149"/>
      <c r="D326" s="150" t="s">
        <v>202</v>
      </c>
      <c r="E326" s="151" t="s">
        <v>44</v>
      </c>
      <c r="F326" s="152" t="s">
        <v>919</v>
      </c>
      <c r="H326" s="151" t="s">
        <v>44</v>
      </c>
      <c r="I326" s="153"/>
      <c r="L326" s="149"/>
      <c r="M326" s="154"/>
      <c r="T326" s="155"/>
      <c r="AT326" s="151" t="s">
        <v>202</v>
      </c>
      <c r="AU326" s="151" t="s">
        <v>93</v>
      </c>
      <c r="AV326" s="12" t="s">
        <v>90</v>
      </c>
      <c r="AW326" s="12" t="s">
        <v>42</v>
      </c>
      <c r="AX326" s="12" t="s">
        <v>82</v>
      </c>
      <c r="AY326" s="151" t="s">
        <v>192</v>
      </c>
    </row>
    <row r="327" spans="2:65" s="12" customFormat="1" ht="11.25">
      <c r="B327" s="149"/>
      <c r="D327" s="150" t="s">
        <v>202</v>
      </c>
      <c r="E327" s="151" t="s">
        <v>44</v>
      </c>
      <c r="F327" s="152" t="s">
        <v>681</v>
      </c>
      <c r="H327" s="151" t="s">
        <v>44</v>
      </c>
      <c r="I327" s="153"/>
      <c r="L327" s="149"/>
      <c r="M327" s="154"/>
      <c r="T327" s="155"/>
      <c r="AT327" s="151" t="s">
        <v>202</v>
      </c>
      <c r="AU327" s="151" t="s">
        <v>93</v>
      </c>
      <c r="AV327" s="12" t="s">
        <v>90</v>
      </c>
      <c r="AW327" s="12" t="s">
        <v>42</v>
      </c>
      <c r="AX327" s="12" t="s">
        <v>82</v>
      </c>
      <c r="AY327" s="151" t="s">
        <v>192</v>
      </c>
    </row>
    <row r="328" spans="2:65" s="13" customFormat="1" ht="11.25">
      <c r="B328" s="156"/>
      <c r="D328" s="150" t="s">
        <v>202</v>
      </c>
      <c r="E328" s="157" t="s">
        <v>44</v>
      </c>
      <c r="F328" s="158" t="s">
        <v>854</v>
      </c>
      <c r="H328" s="159">
        <v>1.1559999999999999</v>
      </c>
      <c r="I328" s="160"/>
      <c r="L328" s="156"/>
      <c r="M328" s="161"/>
      <c r="T328" s="162"/>
      <c r="AT328" s="157" t="s">
        <v>202</v>
      </c>
      <c r="AU328" s="157" t="s">
        <v>93</v>
      </c>
      <c r="AV328" s="13" t="s">
        <v>93</v>
      </c>
      <c r="AW328" s="13" t="s">
        <v>42</v>
      </c>
      <c r="AX328" s="13" t="s">
        <v>90</v>
      </c>
      <c r="AY328" s="157" t="s">
        <v>192</v>
      </c>
    </row>
    <row r="329" spans="2:65" s="1" customFormat="1" ht="16.5" customHeight="1">
      <c r="B329" s="33"/>
      <c r="C329" s="170" t="s">
        <v>324</v>
      </c>
      <c r="D329" s="170" t="s">
        <v>245</v>
      </c>
      <c r="E329" s="171" t="s">
        <v>682</v>
      </c>
      <c r="F329" s="172" t="s">
        <v>683</v>
      </c>
      <c r="G329" s="173" t="s">
        <v>225</v>
      </c>
      <c r="H329" s="174">
        <v>0.11799999999999999</v>
      </c>
      <c r="I329" s="175"/>
      <c r="J329" s="176">
        <f>ROUND(I329*H329,2)</f>
        <v>0</v>
      </c>
      <c r="K329" s="172" t="s">
        <v>259</v>
      </c>
      <c r="L329" s="177"/>
      <c r="M329" s="178" t="s">
        <v>44</v>
      </c>
      <c r="N329" s="179" t="s">
        <v>53</v>
      </c>
      <c r="P329" s="141">
        <f>O329*H329</f>
        <v>0</v>
      </c>
      <c r="Q329" s="141">
        <v>0.222</v>
      </c>
      <c r="R329" s="141">
        <f>Q329*H329</f>
        <v>2.6196000000000001E-2</v>
      </c>
      <c r="S329" s="141">
        <v>0</v>
      </c>
      <c r="T329" s="142">
        <f>S329*H329</f>
        <v>0</v>
      </c>
      <c r="AR329" s="143" t="s">
        <v>219</v>
      </c>
      <c r="AT329" s="143" t="s">
        <v>245</v>
      </c>
      <c r="AU329" s="143" t="s">
        <v>93</v>
      </c>
      <c r="AY329" s="17" t="s">
        <v>192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90</v>
      </c>
      <c r="BK329" s="144">
        <f>ROUND(I329*H329,2)</f>
        <v>0</v>
      </c>
      <c r="BL329" s="17" t="s">
        <v>199</v>
      </c>
      <c r="BM329" s="143" t="s">
        <v>684</v>
      </c>
    </row>
    <row r="330" spans="2:65" s="12" customFormat="1" ht="11.25">
      <c r="B330" s="149"/>
      <c r="D330" s="150" t="s">
        <v>202</v>
      </c>
      <c r="E330" s="151" t="s">
        <v>44</v>
      </c>
      <c r="F330" s="152" t="s">
        <v>426</v>
      </c>
      <c r="H330" s="151" t="s">
        <v>44</v>
      </c>
      <c r="I330" s="153"/>
      <c r="L330" s="149"/>
      <c r="M330" s="154"/>
      <c r="T330" s="155"/>
      <c r="AT330" s="151" t="s">
        <v>202</v>
      </c>
      <c r="AU330" s="151" t="s">
        <v>93</v>
      </c>
      <c r="AV330" s="12" t="s">
        <v>90</v>
      </c>
      <c r="AW330" s="12" t="s">
        <v>42</v>
      </c>
      <c r="AX330" s="12" t="s">
        <v>82</v>
      </c>
      <c r="AY330" s="151" t="s">
        <v>192</v>
      </c>
    </row>
    <row r="331" spans="2:65" s="12" customFormat="1" ht="11.25">
      <c r="B331" s="149"/>
      <c r="D331" s="150" t="s">
        <v>202</v>
      </c>
      <c r="E331" s="151" t="s">
        <v>44</v>
      </c>
      <c r="F331" s="152" t="s">
        <v>455</v>
      </c>
      <c r="H331" s="151" t="s">
        <v>44</v>
      </c>
      <c r="I331" s="153"/>
      <c r="L331" s="149"/>
      <c r="M331" s="154"/>
      <c r="T331" s="155"/>
      <c r="AT331" s="151" t="s">
        <v>202</v>
      </c>
      <c r="AU331" s="151" t="s">
        <v>93</v>
      </c>
      <c r="AV331" s="12" t="s">
        <v>90</v>
      </c>
      <c r="AW331" s="12" t="s">
        <v>42</v>
      </c>
      <c r="AX331" s="12" t="s">
        <v>82</v>
      </c>
      <c r="AY331" s="151" t="s">
        <v>192</v>
      </c>
    </row>
    <row r="332" spans="2:65" s="12" customFormat="1" ht="33.75">
      <c r="B332" s="149"/>
      <c r="D332" s="150" t="s">
        <v>202</v>
      </c>
      <c r="E332" s="151" t="s">
        <v>44</v>
      </c>
      <c r="F332" s="152" t="s">
        <v>919</v>
      </c>
      <c r="H332" s="151" t="s">
        <v>44</v>
      </c>
      <c r="I332" s="153"/>
      <c r="L332" s="149"/>
      <c r="M332" s="154"/>
      <c r="T332" s="155"/>
      <c r="AT332" s="151" t="s">
        <v>202</v>
      </c>
      <c r="AU332" s="151" t="s">
        <v>93</v>
      </c>
      <c r="AV332" s="12" t="s">
        <v>90</v>
      </c>
      <c r="AW332" s="12" t="s">
        <v>42</v>
      </c>
      <c r="AX332" s="12" t="s">
        <v>82</v>
      </c>
      <c r="AY332" s="151" t="s">
        <v>192</v>
      </c>
    </row>
    <row r="333" spans="2:65" s="12" customFormat="1" ht="11.25">
      <c r="B333" s="149"/>
      <c r="D333" s="150" t="s">
        <v>202</v>
      </c>
      <c r="E333" s="151" t="s">
        <v>44</v>
      </c>
      <c r="F333" s="152" t="s">
        <v>681</v>
      </c>
      <c r="H333" s="151" t="s">
        <v>44</v>
      </c>
      <c r="I333" s="153"/>
      <c r="L333" s="149"/>
      <c r="M333" s="154"/>
      <c r="T333" s="155"/>
      <c r="AT333" s="151" t="s">
        <v>202</v>
      </c>
      <c r="AU333" s="151" t="s">
        <v>93</v>
      </c>
      <c r="AV333" s="12" t="s">
        <v>90</v>
      </c>
      <c r="AW333" s="12" t="s">
        <v>42</v>
      </c>
      <c r="AX333" s="12" t="s">
        <v>82</v>
      </c>
      <c r="AY333" s="151" t="s">
        <v>192</v>
      </c>
    </row>
    <row r="334" spans="2:65" s="13" customFormat="1" ht="11.25">
      <c r="B334" s="156"/>
      <c r="D334" s="150" t="s">
        <v>202</v>
      </c>
      <c r="E334" s="157" t="s">
        <v>44</v>
      </c>
      <c r="F334" s="158" t="s">
        <v>920</v>
      </c>
      <c r="H334" s="159">
        <v>0.11799999999999999</v>
      </c>
      <c r="I334" s="160"/>
      <c r="L334" s="156"/>
      <c r="M334" s="161"/>
      <c r="T334" s="162"/>
      <c r="AT334" s="157" t="s">
        <v>202</v>
      </c>
      <c r="AU334" s="157" t="s">
        <v>93</v>
      </c>
      <c r="AV334" s="13" t="s">
        <v>93</v>
      </c>
      <c r="AW334" s="13" t="s">
        <v>42</v>
      </c>
      <c r="AX334" s="13" t="s">
        <v>90</v>
      </c>
      <c r="AY334" s="157" t="s">
        <v>192</v>
      </c>
    </row>
    <row r="335" spans="2:65" s="1" customFormat="1" ht="33" customHeight="1">
      <c r="B335" s="33"/>
      <c r="C335" s="132" t="s">
        <v>7</v>
      </c>
      <c r="D335" s="132" t="s">
        <v>194</v>
      </c>
      <c r="E335" s="133" t="s">
        <v>921</v>
      </c>
      <c r="F335" s="134" t="s">
        <v>922</v>
      </c>
      <c r="G335" s="135" t="s">
        <v>225</v>
      </c>
      <c r="H335" s="136">
        <v>1.1559999999999999</v>
      </c>
      <c r="I335" s="137"/>
      <c r="J335" s="138">
        <f>ROUND(I335*H335,2)</f>
        <v>0</v>
      </c>
      <c r="K335" s="134" t="s">
        <v>198</v>
      </c>
      <c r="L335" s="33"/>
      <c r="M335" s="139" t="s">
        <v>44</v>
      </c>
      <c r="N335" s="140" t="s">
        <v>53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199</v>
      </c>
      <c r="AT335" s="143" t="s">
        <v>194</v>
      </c>
      <c r="AU335" s="143" t="s">
        <v>93</v>
      </c>
      <c r="AY335" s="17" t="s">
        <v>192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90</v>
      </c>
      <c r="BK335" s="144">
        <f>ROUND(I335*H335,2)</f>
        <v>0</v>
      </c>
      <c r="BL335" s="17" t="s">
        <v>199</v>
      </c>
      <c r="BM335" s="143" t="s">
        <v>687</v>
      </c>
    </row>
    <row r="336" spans="2:65" s="1" customFormat="1" ht="11.25">
      <c r="B336" s="33"/>
      <c r="D336" s="145" t="s">
        <v>200</v>
      </c>
      <c r="F336" s="146" t="s">
        <v>923</v>
      </c>
      <c r="I336" s="147"/>
      <c r="L336" s="33"/>
      <c r="M336" s="148"/>
      <c r="T336" s="54"/>
      <c r="AT336" s="17" t="s">
        <v>200</v>
      </c>
      <c r="AU336" s="17" t="s">
        <v>93</v>
      </c>
    </row>
    <row r="337" spans="2:65" s="12" customFormat="1" ht="11.25">
      <c r="B337" s="149"/>
      <c r="D337" s="150" t="s">
        <v>202</v>
      </c>
      <c r="E337" s="151" t="s">
        <v>44</v>
      </c>
      <c r="F337" s="152" t="s">
        <v>426</v>
      </c>
      <c r="H337" s="151" t="s">
        <v>44</v>
      </c>
      <c r="I337" s="153"/>
      <c r="L337" s="149"/>
      <c r="M337" s="154"/>
      <c r="T337" s="155"/>
      <c r="AT337" s="151" t="s">
        <v>202</v>
      </c>
      <c r="AU337" s="151" t="s">
        <v>93</v>
      </c>
      <c r="AV337" s="12" t="s">
        <v>90</v>
      </c>
      <c r="AW337" s="12" t="s">
        <v>42</v>
      </c>
      <c r="AX337" s="12" t="s">
        <v>82</v>
      </c>
      <c r="AY337" s="151" t="s">
        <v>192</v>
      </c>
    </row>
    <row r="338" spans="2:65" s="12" customFormat="1" ht="11.25">
      <c r="B338" s="149"/>
      <c r="D338" s="150" t="s">
        <v>202</v>
      </c>
      <c r="E338" s="151" t="s">
        <v>44</v>
      </c>
      <c r="F338" s="152" t="s">
        <v>455</v>
      </c>
      <c r="H338" s="151" t="s">
        <v>44</v>
      </c>
      <c r="I338" s="153"/>
      <c r="L338" s="149"/>
      <c r="M338" s="154"/>
      <c r="T338" s="155"/>
      <c r="AT338" s="151" t="s">
        <v>202</v>
      </c>
      <c r="AU338" s="151" t="s">
        <v>93</v>
      </c>
      <c r="AV338" s="12" t="s">
        <v>90</v>
      </c>
      <c r="AW338" s="12" t="s">
        <v>42</v>
      </c>
      <c r="AX338" s="12" t="s">
        <v>82</v>
      </c>
      <c r="AY338" s="151" t="s">
        <v>192</v>
      </c>
    </row>
    <row r="339" spans="2:65" s="12" customFormat="1" ht="33.75">
      <c r="B339" s="149"/>
      <c r="D339" s="150" t="s">
        <v>202</v>
      </c>
      <c r="E339" s="151" t="s">
        <v>44</v>
      </c>
      <c r="F339" s="152" t="s">
        <v>919</v>
      </c>
      <c r="H339" s="151" t="s">
        <v>44</v>
      </c>
      <c r="I339" s="153"/>
      <c r="L339" s="149"/>
      <c r="M339" s="154"/>
      <c r="T339" s="155"/>
      <c r="AT339" s="151" t="s">
        <v>202</v>
      </c>
      <c r="AU339" s="151" t="s">
        <v>93</v>
      </c>
      <c r="AV339" s="12" t="s">
        <v>90</v>
      </c>
      <c r="AW339" s="12" t="s">
        <v>42</v>
      </c>
      <c r="AX339" s="12" t="s">
        <v>82</v>
      </c>
      <c r="AY339" s="151" t="s">
        <v>192</v>
      </c>
    </row>
    <row r="340" spans="2:65" s="12" customFormat="1" ht="11.25">
      <c r="B340" s="149"/>
      <c r="D340" s="150" t="s">
        <v>202</v>
      </c>
      <c r="E340" s="151" t="s">
        <v>44</v>
      </c>
      <c r="F340" s="152" t="s">
        <v>681</v>
      </c>
      <c r="H340" s="151" t="s">
        <v>44</v>
      </c>
      <c r="I340" s="153"/>
      <c r="L340" s="149"/>
      <c r="M340" s="154"/>
      <c r="T340" s="155"/>
      <c r="AT340" s="151" t="s">
        <v>202</v>
      </c>
      <c r="AU340" s="151" t="s">
        <v>93</v>
      </c>
      <c r="AV340" s="12" t="s">
        <v>90</v>
      </c>
      <c r="AW340" s="12" t="s">
        <v>42</v>
      </c>
      <c r="AX340" s="12" t="s">
        <v>82</v>
      </c>
      <c r="AY340" s="151" t="s">
        <v>192</v>
      </c>
    </row>
    <row r="341" spans="2:65" s="13" customFormat="1" ht="11.25">
      <c r="B341" s="156"/>
      <c r="D341" s="150" t="s">
        <v>202</v>
      </c>
      <c r="E341" s="157" t="s">
        <v>44</v>
      </c>
      <c r="F341" s="158" t="s">
        <v>854</v>
      </c>
      <c r="H341" s="159">
        <v>1.1559999999999999</v>
      </c>
      <c r="I341" s="160"/>
      <c r="L341" s="156"/>
      <c r="M341" s="161"/>
      <c r="T341" s="162"/>
      <c r="AT341" s="157" t="s">
        <v>202</v>
      </c>
      <c r="AU341" s="157" t="s">
        <v>93</v>
      </c>
      <c r="AV341" s="13" t="s">
        <v>93</v>
      </c>
      <c r="AW341" s="13" t="s">
        <v>42</v>
      </c>
      <c r="AX341" s="13" t="s">
        <v>90</v>
      </c>
      <c r="AY341" s="157" t="s">
        <v>192</v>
      </c>
    </row>
    <row r="342" spans="2:65" s="1" customFormat="1" ht="66.75" customHeight="1">
      <c r="B342" s="33"/>
      <c r="C342" s="132" t="s">
        <v>266</v>
      </c>
      <c r="D342" s="132" t="s">
        <v>194</v>
      </c>
      <c r="E342" s="133" t="s">
        <v>688</v>
      </c>
      <c r="F342" s="134" t="s">
        <v>689</v>
      </c>
      <c r="G342" s="135" t="s">
        <v>225</v>
      </c>
      <c r="H342" s="136">
        <v>303.06799999999998</v>
      </c>
      <c r="I342" s="137"/>
      <c r="J342" s="138">
        <f>ROUND(I342*H342,2)</f>
        <v>0</v>
      </c>
      <c r="K342" s="134" t="s">
        <v>198</v>
      </c>
      <c r="L342" s="33"/>
      <c r="M342" s="139" t="s">
        <v>44</v>
      </c>
      <c r="N342" s="140" t="s">
        <v>53</v>
      </c>
      <c r="P342" s="141">
        <f>O342*H342</f>
        <v>0</v>
      </c>
      <c r="Q342" s="141">
        <v>0.10100000000000001</v>
      </c>
      <c r="R342" s="141">
        <f>Q342*H342</f>
        <v>30.609867999999999</v>
      </c>
      <c r="S342" s="141">
        <v>0</v>
      </c>
      <c r="T342" s="142">
        <f>S342*H342</f>
        <v>0</v>
      </c>
      <c r="AR342" s="143" t="s">
        <v>199</v>
      </c>
      <c r="AT342" s="143" t="s">
        <v>194</v>
      </c>
      <c r="AU342" s="143" t="s">
        <v>93</v>
      </c>
      <c r="AY342" s="17" t="s">
        <v>192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90</v>
      </c>
      <c r="BK342" s="144">
        <f>ROUND(I342*H342,2)</f>
        <v>0</v>
      </c>
      <c r="BL342" s="17" t="s">
        <v>199</v>
      </c>
      <c r="BM342" s="143" t="s">
        <v>690</v>
      </c>
    </row>
    <row r="343" spans="2:65" s="1" customFormat="1" ht="11.25">
      <c r="B343" s="33"/>
      <c r="D343" s="145" t="s">
        <v>200</v>
      </c>
      <c r="F343" s="146" t="s">
        <v>691</v>
      </c>
      <c r="I343" s="147"/>
      <c r="L343" s="33"/>
      <c r="M343" s="148"/>
      <c r="T343" s="54"/>
      <c r="AT343" s="17" t="s">
        <v>200</v>
      </c>
      <c r="AU343" s="17" t="s">
        <v>93</v>
      </c>
    </row>
    <row r="344" spans="2:65" s="12" customFormat="1" ht="11.25">
      <c r="B344" s="149"/>
      <c r="D344" s="150" t="s">
        <v>202</v>
      </c>
      <c r="E344" s="151" t="s">
        <v>44</v>
      </c>
      <c r="F344" s="152" t="s">
        <v>426</v>
      </c>
      <c r="H344" s="151" t="s">
        <v>44</v>
      </c>
      <c r="I344" s="153"/>
      <c r="L344" s="149"/>
      <c r="M344" s="154"/>
      <c r="T344" s="155"/>
      <c r="AT344" s="151" t="s">
        <v>202</v>
      </c>
      <c r="AU344" s="151" t="s">
        <v>93</v>
      </c>
      <c r="AV344" s="12" t="s">
        <v>90</v>
      </c>
      <c r="AW344" s="12" t="s">
        <v>42</v>
      </c>
      <c r="AX344" s="12" t="s">
        <v>82</v>
      </c>
      <c r="AY344" s="151" t="s">
        <v>192</v>
      </c>
    </row>
    <row r="345" spans="2:65" s="12" customFormat="1" ht="11.25">
      <c r="B345" s="149"/>
      <c r="D345" s="150" t="s">
        <v>202</v>
      </c>
      <c r="E345" s="151" t="s">
        <v>44</v>
      </c>
      <c r="F345" s="152" t="s">
        <v>455</v>
      </c>
      <c r="H345" s="151" t="s">
        <v>44</v>
      </c>
      <c r="I345" s="153"/>
      <c r="L345" s="149"/>
      <c r="M345" s="154"/>
      <c r="T345" s="155"/>
      <c r="AT345" s="151" t="s">
        <v>202</v>
      </c>
      <c r="AU345" s="151" t="s">
        <v>93</v>
      </c>
      <c r="AV345" s="12" t="s">
        <v>90</v>
      </c>
      <c r="AW345" s="12" t="s">
        <v>42</v>
      </c>
      <c r="AX345" s="12" t="s">
        <v>82</v>
      </c>
      <c r="AY345" s="151" t="s">
        <v>192</v>
      </c>
    </row>
    <row r="346" spans="2:65" s="12" customFormat="1" ht="22.5">
      <c r="B346" s="149"/>
      <c r="D346" s="150" t="s">
        <v>202</v>
      </c>
      <c r="E346" s="151" t="s">
        <v>44</v>
      </c>
      <c r="F346" s="152" t="s">
        <v>555</v>
      </c>
      <c r="H346" s="151" t="s">
        <v>44</v>
      </c>
      <c r="I346" s="153"/>
      <c r="L346" s="149"/>
      <c r="M346" s="154"/>
      <c r="T346" s="155"/>
      <c r="AT346" s="151" t="s">
        <v>202</v>
      </c>
      <c r="AU346" s="151" t="s">
        <v>93</v>
      </c>
      <c r="AV346" s="12" t="s">
        <v>90</v>
      </c>
      <c r="AW346" s="12" t="s">
        <v>42</v>
      </c>
      <c r="AX346" s="12" t="s">
        <v>82</v>
      </c>
      <c r="AY346" s="151" t="s">
        <v>192</v>
      </c>
    </row>
    <row r="347" spans="2:65" s="12" customFormat="1" ht="11.25">
      <c r="B347" s="149"/>
      <c r="D347" s="150" t="s">
        <v>202</v>
      </c>
      <c r="E347" s="151" t="s">
        <v>44</v>
      </c>
      <c r="F347" s="152" t="s">
        <v>692</v>
      </c>
      <c r="H347" s="151" t="s">
        <v>44</v>
      </c>
      <c r="I347" s="153"/>
      <c r="L347" s="149"/>
      <c r="M347" s="154"/>
      <c r="T347" s="155"/>
      <c r="AT347" s="151" t="s">
        <v>202</v>
      </c>
      <c r="AU347" s="151" t="s">
        <v>93</v>
      </c>
      <c r="AV347" s="12" t="s">
        <v>90</v>
      </c>
      <c r="AW347" s="12" t="s">
        <v>42</v>
      </c>
      <c r="AX347" s="12" t="s">
        <v>82</v>
      </c>
      <c r="AY347" s="151" t="s">
        <v>192</v>
      </c>
    </row>
    <row r="348" spans="2:65" s="13" customFormat="1" ht="11.25">
      <c r="B348" s="156"/>
      <c r="D348" s="150" t="s">
        <v>202</v>
      </c>
      <c r="E348" s="157" t="s">
        <v>44</v>
      </c>
      <c r="F348" s="158" t="s">
        <v>849</v>
      </c>
      <c r="H348" s="159">
        <v>265.82900000000001</v>
      </c>
      <c r="I348" s="160"/>
      <c r="L348" s="156"/>
      <c r="M348" s="161"/>
      <c r="T348" s="162"/>
      <c r="AT348" s="157" t="s">
        <v>202</v>
      </c>
      <c r="AU348" s="157" t="s">
        <v>93</v>
      </c>
      <c r="AV348" s="13" t="s">
        <v>93</v>
      </c>
      <c r="AW348" s="13" t="s">
        <v>42</v>
      </c>
      <c r="AX348" s="13" t="s">
        <v>82</v>
      </c>
      <c r="AY348" s="157" t="s">
        <v>192</v>
      </c>
    </row>
    <row r="349" spans="2:65" s="12" customFormat="1" ht="22.5">
      <c r="B349" s="149"/>
      <c r="D349" s="150" t="s">
        <v>202</v>
      </c>
      <c r="E349" s="151" t="s">
        <v>44</v>
      </c>
      <c r="F349" s="152" t="s">
        <v>556</v>
      </c>
      <c r="H349" s="151" t="s">
        <v>44</v>
      </c>
      <c r="I349" s="153"/>
      <c r="L349" s="149"/>
      <c r="M349" s="154"/>
      <c r="T349" s="155"/>
      <c r="AT349" s="151" t="s">
        <v>202</v>
      </c>
      <c r="AU349" s="151" t="s">
        <v>93</v>
      </c>
      <c r="AV349" s="12" t="s">
        <v>90</v>
      </c>
      <c r="AW349" s="12" t="s">
        <v>42</v>
      </c>
      <c r="AX349" s="12" t="s">
        <v>82</v>
      </c>
      <c r="AY349" s="151" t="s">
        <v>192</v>
      </c>
    </row>
    <row r="350" spans="2:65" s="12" customFormat="1" ht="11.25">
      <c r="B350" s="149"/>
      <c r="D350" s="150" t="s">
        <v>202</v>
      </c>
      <c r="E350" s="151" t="s">
        <v>44</v>
      </c>
      <c r="F350" s="152" t="s">
        <v>693</v>
      </c>
      <c r="H350" s="151" t="s">
        <v>44</v>
      </c>
      <c r="I350" s="153"/>
      <c r="L350" s="149"/>
      <c r="M350" s="154"/>
      <c r="T350" s="155"/>
      <c r="AT350" s="151" t="s">
        <v>202</v>
      </c>
      <c r="AU350" s="151" t="s">
        <v>93</v>
      </c>
      <c r="AV350" s="12" t="s">
        <v>90</v>
      </c>
      <c r="AW350" s="12" t="s">
        <v>42</v>
      </c>
      <c r="AX350" s="12" t="s">
        <v>82</v>
      </c>
      <c r="AY350" s="151" t="s">
        <v>192</v>
      </c>
    </row>
    <row r="351" spans="2:65" s="13" customFormat="1" ht="11.25">
      <c r="B351" s="156"/>
      <c r="D351" s="150" t="s">
        <v>202</v>
      </c>
      <c r="E351" s="157" t="s">
        <v>44</v>
      </c>
      <c r="F351" s="158" t="s">
        <v>848</v>
      </c>
      <c r="H351" s="159">
        <v>37.238999999999997</v>
      </c>
      <c r="I351" s="160"/>
      <c r="L351" s="156"/>
      <c r="M351" s="161"/>
      <c r="T351" s="162"/>
      <c r="AT351" s="157" t="s">
        <v>202</v>
      </c>
      <c r="AU351" s="157" t="s">
        <v>93</v>
      </c>
      <c r="AV351" s="13" t="s">
        <v>93</v>
      </c>
      <c r="AW351" s="13" t="s">
        <v>42</v>
      </c>
      <c r="AX351" s="13" t="s">
        <v>82</v>
      </c>
      <c r="AY351" s="157" t="s">
        <v>192</v>
      </c>
    </row>
    <row r="352" spans="2:65" s="14" customFormat="1" ht="11.25">
      <c r="B352" s="163"/>
      <c r="D352" s="150" t="s">
        <v>202</v>
      </c>
      <c r="E352" s="164" t="s">
        <v>44</v>
      </c>
      <c r="F352" s="165" t="s">
        <v>205</v>
      </c>
      <c r="H352" s="166">
        <v>303.06799999999998</v>
      </c>
      <c r="I352" s="167"/>
      <c r="L352" s="163"/>
      <c r="M352" s="168"/>
      <c r="T352" s="169"/>
      <c r="AT352" s="164" t="s">
        <v>202</v>
      </c>
      <c r="AU352" s="164" t="s">
        <v>93</v>
      </c>
      <c r="AV352" s="14" t="s">
        <v>199</v>
      </c>
      <c r="AW352" s="14" t="s">
        <v>42</v>
      </c>
      <c r="AX352" s="14" t="s">
        <v>90</v>
      </c>
      <c r="AY352" s="164" t="s">
        <v>192</v>
      </c>
    </row>
    <row r="353" spans="2:65" s="1" customFormat="1" ht="21.75" customHeight="1">
      <c r="B353" s="33"/>
      <c r="C353" s="170" t="s">
        <v>345</v>
      </c>
      <c r="D353" s="170" t="s">
        <v>245</v>
      </c>
      <c r="E353" s="171" t="s">
        <v>269</v>
      </c>
      <c r="F353" s="172" t="s">
        <v>270</v>
      </c>
      <c r="G353" s="173" t="s">
        <v>225</v>
      </c>
      <c r="H353" s="174">
        <v>26.849</v>
      </c>
      <c r="I353" s="175"/>
      <c r="J353" s="176">
        <f>ROUND(I353*H353,2)</f>
        <v>0</v>
      </c>
      <c r="K353" s="172" t="s">
        <v>259</v>
      </c>
      <c r="L353" s="177"/>
      <c r="M353" s="178" t="s">
        <v>44</v>
      </c>
      <c r="N353" s="179" t="s">
        <v>53</v>
      </c>
      <c r="P353" s="141">
        <f>O353*H353</f>
        <v>0</v>
      </c>
      <c r="Q353" s="141">
        <v>0.13200000000000001</v>
      </c>
      <c r="R353" s="141">
        <f>Q353*H353</f>
        <v>3.5440680000000002</v>
      </c>
      <c r="S353" s="141">
        <v>0</v>
      </c>
      <c r="T353" s="142">
        <f>S353*H353</f>
        <v>0</v>
      </c>
      <c r="AR353" s="143" t="s">
        <v>219</v>
      </c>
      <c r="AT353" s="143" t="s">
        <v>245</v>
      </c>
      <c r="AU353" s="143" t="s">
        <v>93</v>
      </c>
      <c r="AY353" s="17" t="s">
        <v>192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90</v>
      </c>
      <c r="BK353" s="144">
        <f>ROUND(I353*H353,2)</f>
        <v>0</v>
      </c>
      <c r="BL353" s="17" t="s">
        <v>199</v>
      </c>
      <c r="BM353" s="143" t="s">
        <v>695</v>
      </c>
    </row>
    <row r="354" spans="2:65" s="12" customFormat="1" ht="11.25">
      <c r="B354" s="149"/>
      <c r="D354" s="150" t="s">
        <v>202</v>
      </c>
      <c r="E354" s="151" t="s">
        <v>44</v>
      </c>
      <c r="F354" s="152" t="s">
        <v>426</v>
      </c>
      <c r="H354" s="151" t="s">
        <v>44</v>
      </c>
      <c r="I354" s="153"/>
      <c r="L354" s="149"/>
      <c r="M354" s="154"/>
      <c r="T354" s="155"/>
      <c r="AT354" s="151" t="s">
        <v>202</v>
      </c>
      <c r="AU354" s="151" t="s">
        <v>93</v>
      </c>
      <c r="AV354" s="12" t="s">
        <v>90</v>
      </c>
      <c r="AW354" s="12" t="s">
        <v>42</v>
      </c>
      <c r="AX354" s="12" t="s">
        <v>82</v>
      </c>
      <c r="AY354" s="151" t="s">
        <v>192</v>
      </c>
    </row>
    <row r="355" spans="2:65" s="12" customFormat="1" ht="11.25">
      <c r="B355" s="149"/>
      <c r="D355" s="150" t="s">
        <v>202</v>
      </c>
      <c r="E355" s="151" t="s">
        <v>44</v>
      </c>
      <c r="F355" s="152" t="s">
        <v>455</v>
      </c>
      <c r="H355" s="151" t="s">
        <v>44</v>
      </c>
      <c r="I355" s="153"/>
      <c r="L355" s="149"/>
      <c r="M355" s="154"/>
      <c r="T355" s="155"/>
      <c r="AT355" s="151" t="s">
        <v>202</v>
      </c>
      <c r="AU355" s="151" t="s">
        <v>93</v>
      </c>
      <c r="AV355" s="12" t="s">
        <v>90</v>
      </c>
      <c r="AW355" s="12" t="s">
        <v>42</v>
      </c>
      <c r="AX355" s="12" t="s">
        <v>82</v>
      </c>
      <c r="AY355" s="151" t="s">
        <v>192</v>
      </c>
    </row>
    <row r="356" spans="2:65" s="12" customFormat="1" ht="22.5">
      <c r="B356" s="149"/>
      <c r="D356" s="150" t="s">
        <v>202</v>
      </c>
      <c r="E356" s="151" t="s">
        <v>44</v>
      </c>
      <c r="F356" s="152" t="s">
        <v>696</v>
      </c>
      <c r="H356" s="151" t="s">
        <v>44</v>
      </c>
      <c r="I356" s="153"/>
      <c r="L356" s="149"/>
      <c r="M356" s="154"/>
      <c r="T356" s="155"/>
      <c r="AT356" s="151" t="s">
        <v>202</v>
      </c>
      <c r="AU356" s="151" t="s">
        <v>93</v>
      </c>
      <c r="AV356" s="12" t="s">
        <v>90</v>
      </c>
      <c r="AW356" s="12" t="s">
        <v>42</v>
      </c>
      <c r="AX356" s="12" t="s">
        <v>82</v>
      </c>
      <c r="AY356" s="151" t="s">
        <v>192</v>
      </c>
    </row>
    <row r="357" spans="2:65" s="12" customFormat="1" ht="11.25">
      <c r="B357" s="149"/>
      <c r="D357" s="150" t="s">
        <v>202</v>
      </c>
      <c r="E357" s="151" t="s">
        <v>44</v>
      </c>
      <c r="F357" s="152" t="s">
        <v>692</v>
      </c>
      <c r="H357" s="151" t="s">
        <v>44</v>
      </c>
      <c r="I357" s="153"/>
      <c r="L357" s="149"/>
      <c r="M357" s="154"/>
      <c r="T357" s="155"/>
      <c r="AT357" s="151" t="s">
        <v>202</v>
      </c>
      <c r="AU357" s="151" t="s">
        <v>93</v>
      </c>
      <c r="AV357" s="12" t="s">
        <v>90</v>
      </c>
      <c r="AW357" s="12" t="s">
        <v>42</v>
      </c>
      <c r="AX357" s="12" t="s">
        <v>82</v>
      </c>
      <c r="AY357" s="151" t="s">
        <v>192</v>
      </c>
    </row>
    <row r="358" spans="2:65" s="13" customFormat="1" ht="11.25">
      <c r="B358" s="156"/>
      <c r="D358" s="150" t="s">
        <v>202</v>
      </c>
      <c r="E358" s="157" t="s">
        <v>44</v>
      </c>
      <c r="F358" s="158" t="s">
        <v>924</v>
      </c>
      <c r="H358" s="159">
        <v>26.849</v>
      </c>
      <c r="I358" s="160"/>
      <c r="L358" s="156"/>
      <c r="M358" s="161"/>
      <c r="T358" s="162"/>
      <c r="AT358" s="157" t="s">
        <v>202</v>
      </c>
      <c r="AU358" s="157" t="s">
        <v>93</v>
      </c>
      <c r="AV358" s="13" t="s">
        <v>93</v>
      </c>
      <c r="AW358" s="13" t="s">
        <v>42</v>
      </c>
      <c r="AX358" s="13" t="s">
        <v>90</v>
      </c>
      <c r="AY358" s="157" t="s">
        <v>192</v>
      </c>
    </row>
    <row r="359" spans="2:65" s="1" customFormat="1" ht="24.2" customHeight="1">
      <c r="B359" s="33"/>
      <c r="C359" s="170" t="s">
        <v>350</v>
      </c>
      <c r="D359" s="170" t="s">
        <v>245</v>
      </c>
      <c r="E359" s="171" t="s">
        <v>698</v>
      </c>
      <c r="F359" s="172" t="s">
        <v>699</v>
      </c>
      <c r="G359" s="173" t="s">
        <v>225</v>
      </c>
      <c r="H359" s="174">
        <v>7.5220000000000002</v>
      </c>
      <c r="I359" s="175"/>
      <c r="J359" s="176">
        <f>ROUND(I359*H359,2)</f>
        <v>0</v>
      </c>
      <c r="K359" s="172" t="s">
        <v>198</v>
      </c>
      <c r="L359" s="177"/>
      <c r="M359" s="178" t="s">
        <v>44</v>
      </c>
      <c r="N359" s="179" t="s">
        <v>53</v>
      </c>
      <c r="P359" s="141">
        <f>O359*H359</f>
        <v>0</v>
      </c>
      <c r="Q359" s="141">
        <v>0.115</v>
      </c>
      <c r="R359" s="141">
        <f>Q359*H359</f>
        <v>0.86503000000000008</v>
      </c>
      <c r="S359" s="141">
        <v>0</v>
      </c>
      <c r="T359" s="142">
        <f>S359*H359</f>
        <v>0</v>
      </c>
      <c r="AR359" s="143" t="s">
        <v>219</v>
      </c>
      <c r="AT359" s="143" t="s">
        <v>245</v>
      </c>
      <c r="AU359" s="143" t="s">
        <v>93</v>
      </c>
      <c r="AY359" s="17" t="s">
        <v>192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90</v>
      </c>
      <c r="BK359" s="144">
        <f>ROUND(I359*H359,2)</f>
        <v>0</v>
      </c>
      <c r="BL359" s="17" t="s">
        <v>199</v>
      </c>
      <c r="BM359" s="143" t="s">
        <v>700</v>
      </c>
    </row>
    <row r="360" spans="2:65" s="12" customFormat="1" ht="11.25">
      <c r="B360" s="149"/>
      <c r="D360" s="150" t="s">
        <v>202</v>
      </c>
      <c r="E360" s="151" t="s">
        <v>44</v>
      </c>
      <c r="F360" s="152" t="s">
        <v>426</v>
      </c>
      <c r="H360" s="151" t="s">
        <v>44</v>
      </c>
      <c r="I360" s="153"/>
      <c r="L360" s="149"/>
      <c r="M360" s="154"/>
      <c r="T360" s="155"/>
      <c r="AT360" s="151" t="s">
        <v>202</v>
      </c>
      <c r="AU360" s="151" t="s">
        <v>93</v>
      </c>
      <c r="AV360" s="12" t="s">
        <v>90</v>
      </c>
      <c r="AW360" s="12" t="s">
        <v>42</v>
      </c>
      <c r="AX360" s="12" t="s">
        <v>82</v>
      </c>
      <c r="AY360" s="151" t="s">
        <v>192</v>
      </c>
    </row>
    <row r="361" spans="2:65" s="12" customFormat="1" ht="11.25">
      <c r="B361" s="149"/>
      <c r="D361" s="150" t="s">
        <v>202</v>
      </c>
      <c r="E361" s="151" t="s">
        <v>44</v>
      </c>
      <c r="F361" s="152" t="s">
        <v>455</v>
      </c>
      <c r="H361" s="151" t="s">
        <v>44</v>
      </c>
      <c r="I361" s="153"/>
      <c r="L361" s="149"/>
      <c r="M361" s="154"/>
      <c r="T361" s="155"/>
      <c r="AT361" s="151" t="s">
        <v>202</v>
      </c>
      <c r="AU361" s="151" t="s">
        <v>93</v>
      </c>
      <c r="AV361" s="12" t="s">
        <v>90</v>
      </c>
      <c r="AW361" s="12" t="s">
        <v>42</v>
      </c>
      <c r="AX361" s="12" t="s">
        <v>82</v>
      </c>
      <c r="AY361" s="151" t="s">
        <v>192</v>
      </c>
    </row>
    <row r="362" spans="2:65" s="12" customFormat="1" ht="22.5">
      <c r="B362" s="149"/>
      <c r="D362" s="150" t="s">
        <v>202</v>
      </c>
      <c r="E362" s="151" t="s">
        <v>44</v>
      </c>
      <c r="F362" s="152" t="s">
        <v>701</v>
      </c>
      <c r="H362" s="151" t="s">
        <v>44</v>
      </c>
      <c r="I362" s="153"/>
      <c r="L362" s="149"/>
      <c r="M362" s="154"/>
      <c r="T362" s="155"/>
      <c r="AT362" s="151" t="s">
        <v>202</v>
      </c>
      <c r="AU362" s="151" t="s">
        <v>93</v>
      </c>
      <c r="AV362" s="12" t="s">
        <v>90</v>
      </c>
      <c r="AW362" s="12" t="s">
        <v>42</v>
      </c>
      <c r="AX362" s="12" t="s">
        <v>82</v>
      </c>
      <c r="AY362" s="151" t="s">
        <v>192</v>
      </c>
    </row>
    <row r="363" spans="2:65" s="12" customFormat="1" ht="11.25">
      <c r="B363" s="149"/>
      <c r="D363" s="150" t="s">
        <v>202</v>
      </c>
      <c r="E363" s="151" t="s">
        <v>44</v>
      </c>
      <c r="F363" s="152" t="s">
        <v>693</v>
      </c>
      <c r="H363" s="151" t="s">
        <v>44</v>
      </c>
      <c r="I363" s="153"/>
      <c r="L363" s="149"/>
      <c r="M363" s="154"/>
      <c r="T363" s="155"/>
      <c r="AT363" s="151" t="s">
        <v>202</v>
      </c>
      <c r="AU363" s="151" t="s">
        <v>93</v>
      </c>
      <c r="AV363" s="12" t="s">
        <v>90</v>
      </c>
      <c r="AW363" s="12" t="s">
        <v>42</v>
      </c>
      <c r="AX363" s="12" t="s">
        <v>82</v>
      </c>
      <c r="AY363" s="151" t="s">
        <v>192</v>
      </c>
    </row>
    <row r="364" spans="2:65" s="13" customFormat="1" ht="11.25">
      <c r="B364" s="156"/>
      <c r="D364" s="150" t="s">
        <v>202</v>
      </c>
      <c r="E364" s="157" t="s">
        <v>44</v>
      </c>
      <c r="F364" s="158" t="s">
        <v>925</v>
      </c>
      <c r="H364" s="159">
        <v>7.5220000000000002</v>
      </c>
      <c r="I364" s="160"/>
      <c r="L364" s="156"/>
      <c r="M364" s="161"/>
      <c r="T364" s="162"/>
      <c r="AT364" s="157" t="s">
        <v>202</v>
      </c>
      <c r="AU364" s="157" t="s">
        <v>93</v>
      </c>
      <c r="AV364" s="13" t="s">
        <v>93</v>
      </c>
      <c r="AW364" s="13" t="s">
        <v>42</v>
      </c>
      <c r="AX364" s="13" t="s">
        <v>90</v>
      </c>
      <c r="AY364" s="157" t="s">
        <v>192</v>
      </c>
    </row>
    <row r="365" spans="2:65" s="1" customFormat="1" ht="33" customHeight="1">
      <c r="B365" s="33"/>
      <c r="C365" s="132" t="s">
        <v>357</v>
      </c>
      <c r="D365" s="132" t="s">
        <v>194</v>
      </c>
      <c r="E365" s="133" t="s">
        <v>233</v>
      </c>
      <c r="F365" s="134" t="s">
        <v>234</v>
      </c>
      <c r="G365" s="135" t="s">
        <v>225</v>
      </c>
      <c r="H365" s="136">
        <v>303.06799999999998</v>
      </c>
      <c r="I365" s="137"/>
      <c r="J365" s="138">
        <f>ROUND(I365*H365,2)</f>
        <v>0</v>
      </c>
      <c r="K365" s="134" t="s">
        <v>198</v>
      </c>
      <c r="L365" s="33"/>
      <c r="M365" s="139" t="s">
        <v>44</v>
      </c>
      <c r="N365" s="140" t="s">
        <v>53</v>
      </c>
      <c r="P365" s="141">
        <f>O365*H365</f>
        <v>0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199</v>
      </c>
      <c r="AT365" s="143" t="s">
        <v>194</v>
      </c>
      <c r="AU365" s="143" t="s">
        <v>93</v>
      </c>
      <c r="AY365" s="17" t="s">
        <v>192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90</v>
      </c>
      <c r="BK365" s="144">
        <f>ROUND(I365*H365,2)</f>
        <v>0</v>
      </c>
      <c r="BL365" s="17" t="s">
        <v>199</v>
      </c>
      <c r="BM365" s="143" t="s">
        <v>926</v>
      </c>
    </row>
    <row r="366" spans="2:65" s="1" customFormat="1" ht="11.25">
      <c r="B366" s="33"/>
      <c r="D366" s="145" t="s">
        <v>200</v>
      </c>
      <c r="F366" s="146" t="s">
        <v>235</v>
      </c>
      <c r="I366" s="147"/>
      <c r="L366" s="33"/>
      <c r="M366" s="148"/>
      <c r="T366" s="54"/>
      <c r="AT366" s="17" t="s">
        <v>200</v>
      </c>
      <c r="AU366" s="17" t="s">
        <v>93</v>
      </c>
    </row>
    <row r="367" spans="2:65" s="12" customFormat="1" ht="11.25">
      <c r="B367" s="149"/>
      <c r="D367" s="150" t="s">
        <v>202</v>
      </c>
      <c r="E367" s="151" t="s">
        <v>44</v>
      </c>
      <c r="F367" s="152" t="s">
        <v>426</v>
      </c>
      <c r="H367" s="151" t="s">
        <v>44</v>
      </c>
      <c r="I367" s="153"/>
      <c r="L367" s="149"/>
      <c r="M367" s="154"/>
      <c r="T367" s="155"/>
      <c r="AT367" s="151" t="s">
        <v>202</v>
      </c>
      <c r="AU367" s="151" t="s">
        <v>93</v>
      </c>
      <c r="AV367" s="12" t="s">
        <v>90</v>
      </c>
      <c r="AW367" s="12" t="s">
        <v>42</v>
      </c>
      <c r="AX367" s="12" t="s">
        <v>82</v>
      </c>
      <c r="AY367" s="151" t="s">
        <v>192</v>
      </c>
    </row>
    <row r="368" spans="2:65" s="12" customFormat="1" ht="11.25">
      <c r="B368" s="149"/>
      <c r="D368" s="150" t="s">
        <v>202</v>
      </c>
      <c r="E368" s="151" t="s">
        <v>44</v>
      </c>
      <c r="F368" s="152" t="s">
        <v>455</v>
      </c>
      <c r="H368" s="151" t="s">
        <v>44</v>
      </c>
      <c r="I368" s="153"/>
      <c r="L368" s="149"/>
      <c r="M368" s="154"/>
      <c r="T368" s="155"/>
      <c r="AT368" s="151" t="s">
        <v>202</v>
      </c>
      <c r="AU368" s="151" t="s">
        <v>93</v>
      </c>
      <c r="AV368" s="12" t="s">
        <v>90</v>
      </c>
      <c r="AW368" s="12" t="s">
        <v>42</v>
      </c>
      <c r="AX368" s="12" t="s">
        <v>82</v>
      </c>
      <c r="AY368" s="151" t="s">
        <v>192</v>
      </c>
    </row>
    <row r="369" spans="2:65" s="12" customFormat="1" ht="22.5">
      <c r="B369" s="149"/>
      <c r="D369" s="150" t="s">
        <v>202</v>
      </c>
      <c r="E369" s="151" t="s">
        <v>44</v>
      </c>
      <c r="F369" s="152" t="s">
        <v>555</v>
      </c>
      <c r="H369" s="151" t="s">
        <v>44</v>
      </c>
      <c r="I369" s="153"/>
      <c r="L369" s="149"/>
      <c r="M369" s="154"/>
      <c r="T369" s="155"/>
      <c r="AT369" s="151" t="s">
        <v>202</v>
      </c>
      <c r="AU369" s="151" t="s">
        <v>93</v>
      </c>
      <c r="AV369" s="12" t="s">
        <v>90</v>
      </c>
      <c r="AW369" s="12" t="s">
        <v>42</v>
      </c>
      <c r="AX369" s="12" t="s">
        <v>82</v>
      </c>
      <c r="AY369" s="151" t="s">
        <v>192</v>
      </c>
    </row>
    <row r="370" spans="2:65" s="12" customFormat="1" ht="11.25">
      <c r="B370" s="149"/>
      <c r="D370" s="150" t="s">
        <v>202</v>
      </c>
      <c r="E370" s="151" t="s">
        <v>44</v>
      </c>
      <c r="F370" s="152" t="s">
        <v>692</v>
      </c>
      <c r="H370" s="151" t="s">
        <v>44</v>
      </c>
      <c r="I370" s="153"/>
      <c r="L370" s="149"/>
      <c r="M370" s="154"/>
      <c r="T370" s="155"/>
      <c r="AT370" s="151" t="s">
        <v>202</v>
      </c>
      <c r="AU370" s="151" t="s">
        <v>93</v>
      </c>
      <c r="AV370" s="12" t="s">
        <v>90</v>
      </c>
      <c r="AW370" s="12" t="s">
        <v>42</v>
      </c>
      <c r="AX370" s="12" t="s">
        <v>82</v>
      </c>
      <c r="AY370" s="151" t="s">
        <v>192</v>
      </c>
    </row>
    <row r="371" spans="2:65" s="13" customFormat="1" ht="11.25">
      <c r="B371" s="156"/>
      <c r="D371" s="150" t="s">
        <v>202</v>
      </c>
      <c r="E371" s="157" t="s">
        <v>44</v>
      </c>
      <c r="F371" s="158" t="s">
        <v>849</v>
      </c>
      <c r="H371" s="159">
        <v>265.82900000000001</v>
      </c>
      <c r="I371" s="160"/>
      <c r="L371" s="156"/>
      <c r="M371" s="161"/>
      <c r="T371" s="162"/>
      <c r="AT371" s="157" t="s">
        <v>202</v>
      </c>
      <c r="AU371" s="157" t="s">
        <v>93</v>
      </c>
      <c r="AV371" s="13" t="s">
        <v>93</v>
      </c>
      <c r="AW371" s="13" t="s">
        <v>42</v>
      </c>
      <c r="AX371" s="13" t="s">
        <v>82</v>
      </c>
      <c r="AY371" s="157" t="s">
        <v>192</v>
      </c>
    </row>
    <row r="372" spans="2:65" s="12" customFormat="1" ht="22.5">
      <c r="B372" s="149"/>
      <c r="D372" s="150" t="s">
        <v>202</v>
      </c>
      <c r="E372" s="151" t="s">
        <v>44</v>
      </c>
      <c r="F372" s="152" t="s">
        <v>556</v>
      </c>
      <c r="H372" s="151" t="s">
        <v>44</v>
      </c>
      <c r="I372" s="153"/>
      <c r="L372" s="149"/>
      <c r="M372" s="154"/>
      <c r="T372" s="155"/>
      <c r="AT372" s="151" t="s">
        <v>202</v>
      </c>
      <c r="AU372" s="151" t="s">
        <v>93</v>
      </c>
      <c r="AV372" s="12" t="s">
        <v>90</v>
      </c>
      <c r="AW372" s="12" t="s">
        <v>42</v>
      </c>
      <c r="AX372" s="12" t="s">
        <v>82</v>
      </c>
      <c r="AY372" s="151" t="s">
        <v>192</v>
      </c>
    </row>
    <row r="373" spans="2:65" s="12" customFormat="1" ht="11.25">
      <c r="B373" s="149"/>
      <c r="D373" s="150" t="s">
        <v>202</v>
      </c>
      <c r="E373" s="151" t="s">
        <v>44</v>
      </c>
      <c r="F373" s="152" t="s">
        <v>693</v>
      </c>
      <c r="H373" s="151" t="s">
        <v>44</v>
      </c>
      <c r="I373" s="153"/>
      <c r="L373" s="149"/>
      <c r="M373" s="154"/>
      <c r="T373" s="155"/>
      <c r="AT373" s="151" t="s">
        <v>202</v>
      </c>
      <c r="AU373" s="151" t="s">
        <v>93</v>
      </c>
      <c r="AV373" s="12" t="s">
        <v>90</v>
      </c>
      <c r="AW373" s="12" t="s">
        <v>42</v>
      </c>
      <c r="AX373" s="12" t="s">
        <v>82</v>
      </c>
      <c r="AY373" s="151" t="s">
        <v>192</v>
      </c>
    </row>
    <row r="374" spans="2:65" s="13" customFormat="1" ht="11.25">
      <c r="B374" s="156"/>
      <c r="D374" s="150" t="s">
        <v>202</v>
      </c>
      <c r="E374" s="157" t="s">
        <v>44</v>
      </c>
      <c r="F374" s="158" t="s">
        <v>848</v>
      </c>
      <c r="H374" s="159">
        <v>37.238999999999997</v>
      </c>
      <c r="I374" s="160"/>
      <c r="L374" s="156"/>
      <c r="M374" s="161"/>
      <c r="T374" s="162"/>
      <c r="AT374" s="157" t="s">
        <v>202</v>
      </c>
      <c r="AU374" s="157" t="s">
        <v>93</v>
      </c>
      <c r="AV374" s="13" t="s">
        <v>93</v>
      </c>
      <c r="AW374" s="13" t="s">
        <v>42</v>
      </c>
      <c r="AX374" s="13" t="s">
        <v>82</v>
      </c>
      <c r="AY374" s="157" t="s">
        <v>192</v>
      </c>
    </row>
    <row r="375" spans="2:65" s="14" customFormat="1" ht="11.25">
      <c r="B375" s="163"/>
      <c r="D375" s="150" t="s">
        <v>202</v>
      </c>
      <c r="E375" s="164" t="s">
        <v>44</v>
      </c>
      <c r="F375" s="165" t="s">
        <v>205</v>
      </c>
      <c r="H375" s="166">
        <v>303.06799999999998</v>
      </c>
      <c r="I375" s="167"/>
      <c r="L375" s="163"/>
      <c r="M375" s="168"/>
      <c r="T375" s="169"/>
      <c r="AT375" s="164" t="s">
        <v>202</v>
      </c>
      <c r="AU375" s="164" t="s">
        <v>93</v>
      </c>
      <c r="AV375" s="14" t="s">
        <v>199</v>
      </c>
      <c r="AW375" s="14" t="s">
        <v>42</v>
      </c>
      <c r="AX375" s="14" t="s">
        <v>90</v>
      </c>
      <c r="AY375" s="164" t="s">
        <v>192</v>
      </c>
    </row>
    <row r="376" spans="2:65" s="1" customFormat="1" ht="55.5" customHeight="1">
      <c r="B376" s="33"/>
      <c r="C376" s="132" t="s">
        <v>276</v>
      </c>
      <c r="D376" s="132" t="s">
        <v>194</v>
      </c>
      <c r="E376" s="133" t="s">
        <v>705</v>
      </c>
      <c r="F376" s="134" t="s">
        <v>706</v>
      </c>
      <c r="G376" s="135" t="s">
        <v>225</v>
      </c>
      <c r="H376" s="136">
        <v>9.9309999999999992</v>
      </c>
      <c r="I376" s="137"/>
      <c r="J376" s="138">
        <f>ROUND(I376*H376,2)</f>
        <v>0</v>
      </c>
      <c r="K376" s="134" t="s">
        <v>198</v>
      </c>
      <c r="L376" s="33"/>
      <c r="M376" s="139" t="s">
        <v>44</v>
      </c>
      <c r="N376" s="140" t="s">
        <v>53</v>
      </c>
      <c r="P376" s="141">
        <f>O376*H376</f>
        <v>0</v>
      </c>
      <c r="Q376" s="141">
        <v>0.1837</v>
      </c>
      <c r="R376" s="141">
        <f>Q376*H376</f>
        <v>1.8243246999999998</v>
      </c>
      <c r="S376" s="141">
        <v>0</v>
      </c>
      <c r="T376" s="142">
        <f>S376*H376</f>
        <v>0</v>
      </c>
      <c r="AR376" s="143" t="s">
        <v>199</v>
      </c>
      <c r="AT376" s="143" t="s">
        <v>194</v>
      </c>
      <c r="AU376" s="143" t="s">
        <v>93</v>
      </c>
      <c r="AY376" s="17" t="s">
        <v>192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90</v>
      </c>
      <c r="BK376" s="144">
        <f>ROUND(I376*H376,2)</f>
        <v>0</v>
      </c>
      <c r="BL376" s="17" t="s">
        <v>199</v>
      </c>
      <c r="BM376" s="143" t="s">
        <v>707</v>
      </c>
    </row>
    <row r="377" spans="2:65" s="1" customFormat="1" ht="11.25">
      <c r="B377" s="33"/>
      <c r="D377" s="145" t="s">
        <v>200</v>
      </c>
      <c r="F377" s="146" t="s">
        <v>708</v>
      </c>
      <c r="I377" s="147"/>
      <c r="L377" s="33"/>
      <c r="M377" s="148"/>
      <c r="T377" s="54"/>
      <c r="AT377" s="17" t="s">
        <v>200</v>
      </c>
      <c r="AU377" s="17" t="s">
        <v>93</v>
      </c>
    </row>
    <row r="378" spans="2:65" s="12" customFormat="1" ht="11.25">
      <c r="B378" s="149"/>
      <c r="D378" s="150" t="s">
        <v>202</v>
      </c>
      <c r="E378" s="151" t="s">
        <v>44</v>
      </c>
      <c r="F378" s="152" t="s">
        <v>426</v>
      </c>
      <c r="H378" s="151" t="s">
        <v>44</v>
      </c>
      <c r="I378" s="153"/>
      <c r="L378" s="149"/>
      <c r="M378" s="154"/>
      <c r="T378" s="155"/>
      <c r="AT378" s="151" t="s">
        <v>202</v>
      </c>
      <c r="AU378" s="151" t="s">
        <v>93</v>
      </c>
      <c r="AV378" s="12" t="s">
        <v>90</v>
      </c>
      <c r="AW378" s="12" t="s">
        <v>42</v>
      </c>
      <c r="AX378" s="12" t="s">
        <v>82</v>
      </c>
      <c r="AY378" s="151" t="s">
        <v>192</v>
      </c>
    </row>
    <row r="379" spans="2:65" s="12" customFormat="1" ht="11.25">
      <c r="B379" s="149"/>
      <c r="D379" s="150" t="s">
        <v>202</v>
      </c>
      <c r="E379" s="151" t="s">
        <v>44</v>
      </c>
      <c r="F379" s="152" t="s">
        <v>455</v>
      </c>
      <c r="H379" s="151" t="s">
        <v>44</v>
      </c>
      <c r="I379" s="153"/>
      <c r="L379" s="149"/>
      <c r="M379" s="154"/>
      <c r="T379" s="155"/>
      <c r="AT379" s="151" t="s">
        <v>202</v>
      </c>
      <c r="AU379" s="151" t="s">
        <v>93</v>
      </c>
      <c r="AV379" s="12" t="s">
        <v>90</v>
      </c>
      <c r="AW379" s="12" t="s">
        <v>42</v>
      </c>
      <c r="AX379" s="12" t="s">
        <v>82</v>
      </c>
      <c r="AY379" s="151" t="s">
        <v>192</v>
      </c>
    </row>
    <row r="380" spans="2:65" s="12" customFormat="1" ht="22.5">
      <c r="B380" s="149"/>
      <c r="D380" s="150" t="s">
        <v>202</v>
      </c>
      <c r="E380" s="151" t="s">
        <v>44</v>
      </c>
      <c r="F380" s="152" t="s">
        <v>557</v>
      </c>
      <c r="H380" s="151" t="s">
        <v>44</v>
      </c>
      <c r="I380" s="153"/>
      <c r="L380" s="149"/>
      <c r="M380" s="154"/>
      <c r="T380" s="155"/>
      <c r="AT380" s="151" t="s">
        <v>202</v>
      </c>
      <c r="AU380" s="151" t="s">
        <v>93</v>
      </c>
      <c r="AV380" s="12" t="s">
        <v>90</v>
      </c>
      <c r="AW380" s="12" t="s">
        <v>42</v>
      </c>
      <c r="AX380" s="12" t="s">
        <v>82</v>
      </c>
      <c r="AY380" s="151" t="s">
        <v>192</v>
      </c>
    </row>
    <row r="381" spans="2:65" s="12" customFormat="1" ht="11.25">
      <c r="B381" s="149"/>
      <c r="D381" s="150" t="s">
        <v>202</v>
      </c>
      <c r="E381" s="151" t="s">
        <v>44</v>
      </c>
      <c r="F381" s="152" t="s">
        <v>710</v>
      </c>
      <c r="H381" s="151" t="s">
        <v>44</v>
      </c>
      <c r="I381" s="153"/>
      <c r="L381" s="149"/>
      <c r="M381" s="154"/>
      <c r="T381" s="155"/>
      <c r="AT381" s="151" t="s">
        <v>202</v>
      </c>
      <c r="AU381" s="151" t="s">
        <v>93</v>
      </c>
      <c r="AV381" s="12" t="s">
        <v>90</v>
      </c>
      <c r="AW381" s="12" t="s">
        <v>42</v>
      </c>
      <c r="AX381" s="12" t="s">
        <v>82</v>
      </c>
      <c r="AY381" s="151" t="s">
        <v>192</v>
      </c>
    </row>
    <row r="382" spans="2:65" s="13" customFormat="1" ht="11.25">
      <c r="B382" s="156"/>
      <c r="D382" s="150" t="s">
        <v>202</v>
      </c>
      <c r="E382" s="157" t="s">
        <v>44</v>
      </c>
      <c r="F382" s="158" t="s">
        <v>853</v>
      </c>
      <c r="H382" s="159">
        <v>9.9309999999999992</v>
      </c>
      <c r="I382" s="160"/>
      <c r="L382" s="156"/>
      <c r="M382" s="161"/>
      <c r="T382" s="162"/>
      <c r="AT382" s="157" t="s">
        <v>202</v>
      </c>
      <c r="AU382" s="157" t="s">
        <v>93</v>
      </c>
      <c r="AV382" s="13" t="s">
        <v>93</v>
      </c>
      <c r="AW382" s="13" t="s">
        <v>42</v>
      </c>
      <c r="AX382" s="13" t="s">
        <v>90</v>
      </c>
      <c r="AY382" s="157" t="s">
        <v>192</v>
      </c>
    </row>
    <row r="383" spans="2:65" s="1" customFormat="1" ht="16.5" customHeight="1">
      <c r="B383" s="33"/>
      <c r="C383" s="170" t="s">
        <v>379</v>
      </c>
      <c r="D383" s="170" t="s">
        <v>245</v>
      </c>
      <c r="E383" s="171" t="s">
        <v>711</v>
      </c>
      <c r="F383" s="172" t="s">
        <v>712</v>
      </c>
      <c r="G383" s="173" t="s">
        <v>225</v>
      </c>
      <c r="H383" s="174">
        <v>0.502</v>
      </c>
      <c r="I383" s="175"/>
      <c r="J383" s="176">
        <f>ROUND(I383*H383,2)</f>
        <v>0</v>
      </c>
      <c r="K383" s="172" t="s">
        <v>198</v>
      </c>
      <c r="L383" s="177"/>
      <c r="M383" s="178" t="s">
        <v>44</v>
      </c>
      <c r="N383" s="179" t="s">
        <v>53</v>
      </c>
      <c r="P383" s="141">
        <f>O383*H383</f>
        <v>0</v>
      </c>
      <c r="Q383" s="141">
        <v>0.222</v>
      </c>
      <c r="R383" s="141">
        <f>Q383*H383</f>
        <v>0.111444</v>
      </c>
      <c r="S383" s="141">
        <v>0</v>
      </c>
      <c r="T383" s="142">
        <f>S383*H383</f>
        <v>0</v>
      </c>
      <c r="AR383" s="143" t="s">
        <v>219</v>
      </c>
      <c r="AT383" s="143" t="s">
        <v>245</v>
      </c>
      <c r="AU383" s="143" t="s">
        <v>93</v>
      </c>
      <c r="AY383" s="17" t="s">
        <v>192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90</v>
      </c>
      <c r="BK383" s="144">
        <f>ROUND(I383*H383,2)</f>
        <v>0</v>
      </c>
      <c r="BL383" s="17" t="s">
        <v>199</v>
      </c>
      <c r="BM383" s="143" t="s">
        <v>713</v>
      </c>
    </row>
    <row r="384" spans="2:65" s="12" customFormat="1" ht="11.25">
      <c r="B384" s="149"/>
      <c r="D384" s="150" t="s">
        <v>202</v>
      </c>
      <c r="E384" s="151" t="s">
        <v>44</v>
      </c>
      <c r="F384" s="152" t="s">
        <v>426</v>
      </c>
      <c r="H384" s="151" t="s">
        <v>44</v>
      </c>
      <c r="I384" s="153"/>
      <c r="L384" s="149"/>
      <c r="M384" s="154"/>
      <c r="T384" s="155"/>
      <c r="AT384" s="151" t="s">
        <v>202</v>
      </c>
      <c r="AU384" s="151" t="s">
        <v>93</v>
      </c>
      <c r="AV384" s="12" t="s">
        <v>90</v>
      </c>
      <c r="AW384" s="12" t="s">
        <v>42</v>
      </c>
      <c r="AX384" s="12" t="s">
        <v>82</v>
      </c>
      <c r="AY384" s="151" t="s">
        <v>192</v>
      </c>
    </row>
    <row r="385" spans="2:65" s="12" customFormat="1" ht="11.25">
      <c r="B385" s="149"/>
      <c r="D385" s="150" t="s">
        <v>202</v>
      </c>
      <c r="E385" s="151" t="s">
        <v>44</v>
      </c>
      <c r="F385" s="152" t="s">
        <v>455</v>
      </c>
      <c r="H385" s="151" t="s">
        <v>44</v>
      </c>
      <c r="I385" s="153"/>
      <c r="L385" s="149"/>
      <c r="M385" s="154"/>
      <c r="T385" s="155"/>
      <c r="AT385" s="151" t="s">
        <v>202</v>
      </c>
      <c r="AU385" s="151" t="s">
        <v>93</v>
      </c>
      <c r="AV385" s="12" t="s">
        <v>90</v>
      </c>
      <c r="AW385" s="12" t="s">
        <v>42</v>
      </c>
      <c r="AX385" s="12" t="s">
        <v>82</v>
      </c>
      <c r="AY385" s="151" t="s">
        <v>192</v>
      </c>
    </row>
    <row r="386" spans="2:65" s="12" customFormat="1" ht="22.5">
      <c r="B386" s="149"/>
      <c r="D386" s="150" t="s">
        <v>202</v>
      </c>
      <c r="E386" s="151" t="s">
        <v>44</v>
      </c>
      <c r="F386" s="152" t="s">
        <v>927</v>
      </c>
      <c r="H386" s="151" t="s">
        <v>44</v>
      </c>
      <c r="I386" s="153"/>
      <c r="L386" s="149"/>
      <c r="M386" s="154"/>
      <c r="T386" s="155"/>
      <c r="AT386" s="151" t="s">
        <v>202</v>
      </c>
      <c r="AU386" s="151" t="s">
        <v>93</v>
      </c>
      <c r="AV386" s="12" t="s">
        <v>90</v>
      </c>
      <c r="AW386" s="12" t="s">
        <v>42</v>
      </c>
      <c r="AX386" s="12" t="s">
        <v>82</v>
      </c>
      <c r="AY386" s="151" t="s">
        <v>192</v>
      </c>
    </row>
    <row r="387" spans="2:65" s="12" customFormat="1" ht="11.25">
      <c r="B387" s="149"/>
      <c r="D387" s="150" t="s">
        <v>202</v>
      </c>
      <c r="E387" s="151" t="s">
        <v>44</v>
      </c>
      <c r="F387" s="152" t="s">
        <v>710</v>
      </c>
      <c r="H387" s="151" t="s">
        <v>44</v>
      </c>
      <c r="I387" s="153"/>
      <c r="L387" s="149"/>
      <c r="M387" s="154"/>
      <c r="T387" s="155"/>
      <c r="AT387" s="151" t="s">
        <v>202</v>
      </c>
      <c r="AU387" s="151" t="s">
        <v>93</v>
      </c>
      <c r="AV387" s="12" t="s">
        <v>90</v>
      </c>
      <c r="AW387" s="12" t="s">
        <v>42</v>
      </c>
      <c r="AX387" s="12" t="s">
        <v>82</v>
      </c>
      <c r="AY387" s="151" t="s">
        <v>192</v>
      </c>
    </row>
    <row r="388" spans="2:65" s="13" customFormat="1" ht="11.25">
      <c r="B388" s="156"/>
      <c r="D388" s="150" t="s">
        <v>202</v>
      </c>
      <c r="E388" s="157" t="s">
        <v>44</v>
      </c>
      <c r="F388" s="158" t="s">
        <v>928</v>
      </c>
      <c r="H388" s="159">
        <v>0.502</v>
      </c>
      <c r="I388" s="160"/>
      <c r="L388" s="156"/>
      <c r="M388" s="161"/>
      <c r="T388" s="162"/>
      <c r="AT388" s="157" t="s">
        <v>202</v>
      </c>
      <c r="AU388" s="157" t="s">
        <v>93</v>
      </c>
      <c r="AV388" s="13" t="s">
        <v>93</v>
      </c>
      <c r="AW388" s="13" t="s">
        <v>42</v>
      </c>
      <c r="AX388" s="13" t="s">
        <v>90</v>
      </c>
      <c r="AY388" s="157" t="s">
        <v>192</v>
      </c>
    </row>
    <row r="389" spans="2:65" s="1" customFormat="1" ht="33" customHeight="1">
      <c r="B389" s="33"/>
      <c r="C389" s="132" t="s">
        <v>283</v>
      </c>
      <c r="D389" s="132" t="s">
        <v>194</v>
      </c>
      <c r="E389" s="133" t="s">
        <v>921</v>
      </c>
      <c r="F389" s="134" t="s">
        <v>922</v>
      </c>
      <c r="G389" s="135" t="s">
        <v>225</v>
      </c>
      <c r="H389" s="136">
        <v>9.9309999999999992</v>
      </c>
      <c r="I389" s="137"/>
      <c r="J389" s="138">
        <f>ROUND(I389*H389,2)</f>
        <v>0</v>
      </c>
      <c r="K389" s="134" t="s">
        <v>198</v>
      </c>
      <c r="L389" s="33"/>
      <c r="M389" s="139" t="s">
        <v>44</v>
      </c>
      <c r="N389" s="140" t="s">
        <v>53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199</v>
      </c>
      <c r="AT389" s="143" t="s">
        <v>194</v>
      </c>
      <c r="AU389" s="143" t="s">
        <v>93</v>
      </c>
      <c r="AY389" s="17" t="s">
        <v>192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90</v>
      </c>
      <c r="BK389" s="144">
        <f>ROUND(I389*H389,2)</f>
        <v>0</v>
      </c>
      <c r="BL389" s="17" t="s">
        <v>199</v>
      </c>
      <c r="BM389" s="143" t="s">
        <v>716</v>
      </c>
    </row>
    <row r="390" spans="2:65" s="1" customFormat="1" ht="11.25">
      <c r="B390" s="33"/>
      <c r="D390" s="145" t="s">
        <v>200</v>
      </c>
      <c r="F390" s="146" t="s">
        <v>923</v>
      </c>
      <c r="I390" s="147"/>
      <c r="L390" s="33"/>
      <c r="M390" s="148"/>
      <c r="T390" s="54"/>
      <c r="AT390" s="17" t="s">
        <v>200</v>
      </c>
      <c r="AU390" s="17" t="s">
        <v>93</v>
      </c>
    </row>
    <row r="391" spans="2:65" s="12" customFormat="1" ht="11.25">
      <c r="B391" s="149"/>
      <c r="D391" s="150" t="s">
        <v>202</v>
      </c>
      <c r="E391" s="151" t="s">
        <v>44</v>
      </c>
      <c r="F391" s="152" t="s">
        <v>426</v>
      </c>
      <c r="H391" s="151" t="s">
        <v>44</v>
      </c>
      <c r="I391" s="153"/>
      <c r="L391" s="149"/>
      <c r="M391" s="154"/>
      <c r="T391" s="155"/>
      <c r="AT391" s="151" t="s">
        <v>202</v>
      </c>
      <c r="AU391" s="151" t="s">
        <v>93</v>
      </c>
      <c r="AV391" s="12" t="s">
        <v>90</v>
      </c>
      <c r="AW391" s="12" t="s">
        <v>42</v>
      </c>
      <c r="AX391" s="12" t="s">
        <v>82</v>
      </c>
      <c r="AY391" s="151" t="s">
        <v>192</v>
      </c>
    </row>
    <row r="392" spans="2:65" s="12" customFormat="1" ht="11.25">
      <c r="B392" s="149"/>
      <c r="D392" s="150" t="s">
        <v>202</v>
      </c>
      <c r="E392" s="151" t="s">
        <v>44</v>
      </c>
      <c r="F392" s="152" t="s">
        <v>455</v>
      </c>
      <c r="H392" s="151" t="s">
        <v>44</v>
      </c>
      <c r="I392" s="153"/>
      <c r="L392" s="149"/>
      <c r="M392" s="154"/>
      <c r="T392" s="155"/>
      <c r="AT392" s="151" t="s">
        <v>202</v>
      </c>
      <c r="AU392" s="151" t="s">
        <v>93</v>
      </c>
      <c r="AV392" s="12" t="s">
        <v>90</v>
      </c>
      <c r="AW392" s="12" t="s">
        <v>42</v>
      </c>
      <c r="AX392" s="12" t="s">
        <v>82</v>
      </c>
      <c r="AY392" s="151" t="s">
        <v>192</v>
      </c>
    </row>
    <row r="393" spans="2:65" s="12" customFormat="1" ht="22.5">
      <c r="B393" s="149"/>
      <c r="D393" s="150" t="s">
        <v>202</v>
      </c>
      <c r="E393" s="151" t="s">
        <v>44</v>
      </c>
      <c r="F393" s="152" t="s">
        <v>557</v>
      </c>
      <c r="H393" s="151" t="s">
        <v>44</v>
      </c>
      <c r="I393" s="153"/>
      <c r="L393" s="149"/>
      <c r="M393" s="154"/>
      <c r="T393" s="155"/>
      <c r="AT393" s="151" t="s">
        <v>202</v>
      </c>
      <c r="AU393" s="151" t="s">
        <v>93</v>
      </c>
      <c r="AV393" s="12" t="s">
        <v>90</v>
      </c>
      <c r="AW393" s="12" t="s">
        <v>42</v>
      </c>
      <c r="AX393" s="12" t="s">
        <v>82</v>
      </c>
      <c r="AY393" s="151" t="s">
        <v>192</v>
      </c>
    </row>
    <row r="394" spans="2:65" s="12" customFormat="1" ht="11.25">
      <c r="B394" s="149"/>
      <c r="D394" s="150" t="s">
        <v>202</v>
      </c>
      <c r="E394" s="151" t="s">
        <v>44</v>
      </c>
      <c r="F394" s="152" t="s">
        <v>710</v>
      </c>
      <c r="H394" s="151" t="s">
        <v>44</v>
      </c>
      <c r="I394" s="153"/>
      <c r="L394" s="149"/>
      <c r="M394" s="154"/>
      <c r="T394" s="155"/>
      <c r="AT394" s="151" t="s">
        <v>202</v>
      </c>
      <c r="AU394" s="151" t="s">
        <v>93</v>
      </c>
      <c r="AV394" s="12" t="s">
        <v>90</v>
      </c>
      <c r="AW394" s="12" t="s">
        <v>42</v>
      </c>
      <c r="AX394" s="12" t="s">
        <v>82</v>
      </c>
      <c r="AY394" s="151" t="s">
        <v>192</v>
      </c>
    </row>
    <row r="395" spans="2:65" s="13" customFormat="1" ht="11.25">
      <c r="B395" s="156"/>
      <c r="D395" s="150" t="s">
        <v>202</v>
      </c>
      <c r="E395" s="157" t="s">
        <v>44</v>
      </c>
      <c r="F395" s="158" t="s">
        <v>853</v>
      </c>
      <c r="H395" s="159">
        <v>9.9309999999999992</v>
      </c>
      <c r="I395" s="160"/>
      <c r="L395" s="156"/>
      <c r="M395" s="161"/>
      <c r="T395" s="162"/>
      <c r="AT395" s="157" t="s">
        <v>202</v>
      </c>
      <c r="AU395" s="157" t="s">
        <v>93</v>
      </c>
      <c r="AV395" s="13" t="s">
        <v>93</v>
      </c>
      <c r="AW395" s="13" t="s">
        <v>42</v>
      </c>
      <c r="AX395" s="13" t="s">
        <v>90</v>
      </c>
      <c r="AY395" s="157" t="s">
        <v>192</v>
      </c>
    </row>
    <row r="396" spans="2:65" s="1" customFormat="1" ht="78" customHeight="1">
      <c r="B396" s="33"/>
      <c r="C396" s="132" t="s">
        <v>389</v>
      </c>
      <c r="D396" s="132" t="s">
        <v>194</v>
      </c>
      <c r="E396" s="133" t="s">
        <v>719</v>
      </c>
      <c r="F396" s="134" t="s">
        <v>720</v>
      </c>
      <c r="G396" s="135" t="s">
        <v>225</v>
      </c>
      <c r="H396" s="136">
        <v>62.645000000000003</v>
      </c>
      <c r="I396" s="137"/>
      <c r="J396" s="138">
        <f>ROUND(I396*H396,2)</f>
        <v>0</v>
      </c>
      <c r="K396" s="134" t="s">
        <v>198</v>
      </c>
      <c r="L396" s="33"/>
      <c r="M396" s="139" t="s">
        <v>44</v>
      </c>
      <c r="N396" s="140" t="s">
        <v>53</v>
      </c>
      <c r="P396" s="141">
        <f>O396*H396</f>
        <v>0</v>
      </c>
      <c r="Q396" s="141">
        <v>8.9219999999999994E-2</v>
      </c>
      <c r="R396" s="141">
        <f>Q396*H396</f>
        <v>5.5891868999999996</v>
      </c>
      <c r="S396" s="141">
        <v>0</v>
      </c>
      <c r="T396" s="142">
        <f>S396*H396</f>
        <v>0</v>
      </c>
      <c r="AR396" s="143" t="s">
        <v>199</v>
      </c>
      <c r="AT396" s="143" t="s">
        <v>194</v>
      </c>
      <c r="AU396" s="143" t="s">
        <v>93</v>
      </c>
      <c r="AY396" s="17" t="s">
        <v>192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90</v>
      </c>
      <c r="BK396" s="144">
        <f>ROUND(I396*H396,2)</f>
        <v>0</v>
      </c>
      <c r="BL396" s="17" t="s">
        <v>199</v>
      </c>
      <c r="BM396" s="143" t="s">
        <v>721</v>
      </c>
    </row>
    <row r="397" spans="2:65" s="1" customFormat="1" ht="11.25">
      <c r="B397" s="33"/>
      <c r="D397" s="145" t="s">
        <v>200</v>
      </c>
      <c r="F397" s="146" t="s">
        <v>722</v>
      </c>
      <c r="I397" s="147"/>
      <c r="L397" s="33"/>
      <c r="M397" s="148"/>
      <c r="T397" s="54"/>
      <c r="AT397" s="17" t="s">
        <v>200</v>
      </c>
      <c r="AU397" s="17" t="s">
        <v>93</v>
      </c>
    </row>
    <row r="398" spans="2:65" s="12" customFormat="1" ht="11.25">
      <c r="B398" s="149"/>
      <c r="D398" s="150" t="s">
        <v>202</v>
      </c>
      <c r="E398" s="151" t="s">
        <v>44</v>
      </c>
      <c r="F398" s="152" t="s">
        <v>426</v>
      </c>
      <c r="H398" s="151" t="s">
        <v>44</v>
      </c>
      <c r="I398" s="153"/>
      <c r="L398" s="149"/>
      <c r="M398" s="154"/>
      <c r="T398" s="155"/>
      <c r="AT398" s="151" t="s">
        <v>202</v>
      </c>
      <c r="AU398" s="151" t="s">
        <v>93</v>
      </c>
      <c r="AV398" s="12" t="s">
        <v>90</v>
      </c>
      <c r="AW398" s="12" t="s">
        <v>42</v>
      </c>
      <c r="AX398" s="12" t="s">
        <v>82</v>
      </c>
      <c r="AY398" s="151" t="s">
        <v>192</v>
      </c>
    </row>
    <row r="399" spans="2:65" s="12" customFormat="1" ht="11.25">
      <c r="B399" s="149"/>
      <c r="D399" s="150" t="s">
        <v>202</v>
      </c>
      <c r="E399" s="151" t="s">
        <v>44</v>
      </c>
      <c r="F399" s="152" t="s">
        <v>455</v>
      </c>
      <c r="H399" s="151" t="s">
        <v>44</v>
      </c>
      <c r="I399" s="153"/>
      <c r="L399" s="149"/>
      <c r="M399" s="154"/>
      <c r="T399" s="155"/>
      <c r="AT399" s="151" t="s">
        <v>202</v>
      </c>
      <c r="AU399" s="151" t="s">
        <v>93</v>
      </c>
      <c r="AV399" s="12" t="s">
        <v>90</v>
      </c>
      <c r="AW399" s="12" t="s">
        <v>42</v>
      </c>
      <c r="AX399" s="12" t="s">
        <v>82</v>
      </c>
      <c r="AY399" s="151" t="s">
        <v>192</v>
      </c>
    </row>
    <row r="400" spans="2:65" s="12" customFormat="1" ht="22.5">
      <c r="B400" s="149"/>
      <c r="D400" s="150" t="s">
        <v>202</v>
      </c>
      <c r="E400" s="151" t="s">
        <v>44</v>
      </c>
      <c r="F400" s="152" t="s">
        <v>559</v>
      </c>
      <c r="H400" s="151" t="s">
        <v>44</v>
      </c>
      <c r="I400" s="153"/>
      <c r="L400" s="149"/>
      <c r="M400" s="154"/>
      <c r="T400" s="155"/>
      <c r="AT400" s="151" t="s">
        <v>202</v>
      </c>
      <c r="AU400" s="151" t="s">
        <v>93</v>
      </c>
      <c r="AV400" s="12" t="s">
        <v>90</v>
      </c>
      <c r="AW400" s="12" t="s">
        <v>42</v>
      </c>
      <c r="AX400" s="12" t="s">
        <v>82</v>
      </c>
      <c r="AY400" s="151" t="s">
        <v>192</v>
      </c>
    </row>
    <row r="401" spans="2:65" s="12" customFormat="1" ht="11.25">
      <c r="B401" s="149"/>
      <c r="D401" s="150" t="s">
        <v>202</v>
      </c>
      <c r="E401" s="151" t="s">
        <v>44</v>
      </c>
      <c r="F401" s="152" t="s">
        <v>723</v>
      </c>
      <c r="H401" s="151" t="s">
        <v>44</v>
      </c>
      <c r="I401" s="153"/>
      <c r="L401" s="149"/>
      <c r="M401" s="154"/>
      <c r="T401" s="155"/>
      <c r="AT401" s="151" t="s">
        <v>202</v>
      </c>
      <c r="AU401" s="151" t="s">
        <v>93</v>
      </c>
      <c r="AV401" s="12" t="s">
        <v>90</v>
      </c>
      <c r="AW401" s="12" t="s">
        <v>42</v>
      </c>
      <c r="AX401" s="12" t="s">
        <v>82</v>
      </c>
      <c r="AY401" s="151" t="s">
        <v>192</v>
      </c>
    </row>
    <row r="402" spans="2:65" s="13" customFormat="1" ht="11.25">
      <c r="B402" s="156"/>
      <c r="D402" s="150" t="s">
        <v>202</v>
      </c>
      <c r="E402" s="157" t="s">
        <v>44</v>
      </c>
      <c r="F402" s="158" t="s">
        <v>852</v>
      </c>
      <c r="H402" s="159">
        <v>53.912999999999997</v>
      </c>
      <c r="I402" s="160"/>
      <c r="L402" s="156"/>
      <c r="M402" s="161"/>
      <c r="T402" s="162"/>
      <c r="AT402" s="157" t="s">
        <v>202</v>
      </c>
      <c r="AU402" s="157" t="s">
        <v>93</v>
      </c>
      <c r="AV402" s="13" t="s">
        <v>93</v>
      </c>
      <c r="AW402" s="13" t="s">
        <v>42</v>
      </c>
      <c r="AX402" s="13" t="s">
        <v>82</v>
      </c>
      <c r="AY402" s="157" t="s">
        <v>192</v>
      </c>
    </row>
    <row r="403" spans="2:65" s="12" customFormat="1" ht="22.5">
      <c r="B403" s="149"/>
      <c r="D403" s="150" t="s">
        <v>202</v>
      </c>
      <c r="E403" s="151" t="s">
        <v>44</v>
      </c>
      <c r="F403" s="152" t="s">
        <v>560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65" s="12" customFormat="1" ht="11.25">
      <c r="B404" s="149"/>
      <c r="D404" s="150" t="s">
        <v>202</v>
      </c>
      <c r="E404" s="151" t="s">
        <v>44</v>
      </c>
      <c r="F404" s="152" t="s">
        <v>724</v>
      </c>
      <c r="H404" s="151" t="s">
        <v>44</v>
      </c>
      <c r="I404" s="153"/>
      <c r="L404" s="149"/>
      <c r="M404" s="154"/>
      <c r="T404" s="155"/>
      <c r="AT404" s="151" t="s">
        <v>202</v>
      </c>
      <c r="AU404" s="151" t="s">
        <v>93</v>
      </c>
      <c r="AV404" s="12" t="s">
        <v>90</v>
      </c>
      <c r="AW404" s="12" t="s">
        <v>42</v>
      </c>
      <c r="AX404" s="12" t="s">
        <v>82</v>
      </c>
      <c r="AY404" s="151" t="s">
        <v>192</v>
      </c>
    </row>
    <row r="405" spans="2:65" s="13" customFormat="1" ht="11.25">
      <c r="B405" s="156"/>
      <c r="D405" s="150" t="s">
        <v>202</v>
      </c>
      <c r="E405" s="157" t="s">
        <v>44</v>
      </c>
      <c r="F405" s="158" t="s">
        <v>851</v>
      </c>
      <c r="H405" s="159">
        <v>8.7319999999999993</v>
      </c>
      <c r="I405" s="160"/>
      <c r="L405" s="156"/>
      <c r="M405" s="161"/>
      <c r="T405" s="162"/>
      <c r="AT405" s="157" t="s">
        <v>202</v>
      </c>
      <c r="AU405" s="157" t="s">
        <v>93</v>
      </c>
      <c r="AV405" s="13" t="s">
        <v>93</v>
      </c>
      <c r="AW405" s="13" t="s">
        <v>42</v>
      </c>
      <c r="AX405" s="13" t="s">
        <v>82</v>
      </c>
      <c r="AY405" s="157" t="s">
        <v>192</v>
      </c>
    </row>
    <row r="406" spans="2:65" s="14" customFormat="1" ht="11.25">
      <c r="B406" s="163"/>
      <c r="D406" s="150" t="s">
        <v>202</v>
      </c>
      <c r="E406" s="164" t="s">
        <v>44</v>
      </c>
      <c r="F406" s="165" t="s">
        <v>205</v>
      </c>
      <c r="H406" s="166">
        <v>62.645000000000003</v>
      </c>
      <c r="I406" s="167"/>
      <c r="L406" s="163"/>
      <c r="M406" s="168"/>
      <c r="T406" s="169"/>
      <c r="AT406" s="164" t="s">
        <v>202</v>
      </c>
      <c r="AU406" s="164" t="s">
        <v>93</v>
      </c>
      <c r="AV406" s="14" t="s">
        <v>199</v>
      </c>
      <c r="AW406" s="14" t="s">
        <v>42</v>
      </c>
      <c r="AX406" s="14" t="s">
        <v>90</v>
      </c>
      <c r="AY406" s="164" t="s">
        <v>192</v>
      </c>
    </row>
    <row r="407" spans="2:65" s="1" customFormat="1" ht="24.2" customHeight="1">
      <c r="B407" s="33"/>
      <c r="C407" s="170" t="s">
        <v>402</v>
      </c>
      <c r="D407" s="170" t="s">
        <v>245</v>
      </c>
      <c r="E407" s="171" t="s">
        <v>725</v>
      </c>
      <c r="F407" s="172" t="s">
        <v>726</v>
      </c>
      <c r="G407" s="173" t="s">
        <v>225</v>
      </c>
      <c r="H407" s="174">
        <v>0.88200000000000001</v>
      </c>
      <c r="I407" s="175"/>
      <c r="J407" s="176">
        <f>ROUND(I407*H407,2)</f>
        <v>0</v>
      </c>
      <c r="K407" s="172" t="s">
        <v>198</v>
      </c>
      <c r="L407" s="177"/>
      <c r="M407" s="178" t="s">
        <v>44</v>
      </c>
      <c r="N407" s="179" t="s">
        <v>53</v>
      </c>
      <c r="P407" s="141">
        <f>O407*H407</f>
        <v>0</v>
      </c>
      <c r="Q407" s="141">
        <v>0.13100000000000001</v>
      </c>
      <c r="R407" s="141">
        <f>Q407*H407</f>
        <v>0.11554200000000001</v>
      </c>
      <c r="S407" s="141">
        <v>0</v>
      </c>
      <c r="T407" s="142">
        <f>S407*H407</f>
        <v>0</v>
      </c>
      <c r="AR407" s="143" t="s">
        <v>219</v>
      </c>
      <c r="AT407" s="143" t="s">
        <v>245</v>
      </c>
      <c r="AU407" s="143" t="s">
        <v>93</v>
      </c>
      <c r="AY407" s="17" t="s">
        <v>192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90</v>
      </c>
      <c r="BK407" s="144">
        <f>ROUND(I407*H407,2)</f>
        <v>0</v>
      </c>
      <c r="BL407" s="17" t="s">
        <v>199</v>
      </c>
      <c r="BM407" s="143" t="s">
        <v>727</v>
      </c>
    </row>
    <row r="408" spans="2:65" s="12" customFormat="1" ht="11.25">
      <c r="B408" s="149"/>
      <c r="D408" s="150" t="s">
        <v>202</v>
      </c>
      <c r="E408" s="151" t="s">
        <v>44</v>
      </c>
      <c r="F408" s="152" t="s">
        <v>426</v>
      </c>
      <c r="H408" s="151" t="s">
        <v>44</v>
      </c>
      <c r="I408" s="153"/>
      <c r="L408" s="149"/>
      <c r="M408" s="154"/>
      <c r="T408" s="155"/>
      <c r="AT408" s="151" t="s">
        <v>202</v>
      </c>
      <c r="AU408" s="151" t="s">
        <v>93</v>
      </c>
      <c r="AV408" s="12" t="s">
        <v>90</v>
      </c>
      <c r="AW408" s="12" t="s">
        <v>42</v>
      </c>
      <c r="AX408" s="12" t="s">
        <v>82</v>
      </c>
      <c r="AY408" s="151" t="s">
        <v>192</v>
      </c>
    </row>
    <row r="409" spans="2:65" s="12" customFormat="1" ht="11.25">
      <c r="B409" s="149"/>
      <c r="D409" s="150" t="s">
        <v>202</v>
      </c>
      <c r="E409" s="151" t="s">
        <v>44</v>
      </c>
      <c r="F409" s="152" t="s">
        <v>455</v>
      </c>
      <c r="H409" s="151" t="s">
        <v>44</v>
      </c>
      <c r="I409" s="153"/>
      <c r="L409" s="149"/>
      <c r="M409" s="154"/>
      <c r="T409" s="155"/>
      <c r="AT409" s="151" t="s">
        <v>202</v>
      </c>
      <c r="AU409" s="151" t="s">
        <v>93</v>
      </c>
      <c r="AV409" s="12" t="s">
        <v>90</v>
      </c>
      <c r="AW409" s="12" t="s">
        <v>42</v>
      </c>
      <c r="AX409" s="12" t="s">
        <v>82</v>
      </c>
      <c r="AY409" s="151" t="s">
        <v>192</v>
      </c>
    </row>
    <row r="410" spans="2:65" s="12" customFormat="1" ht="22.5">
      <c r="B410" s="149"/>
      <c r="D410" s="150" t="s">
        <v>202</v>
      </c>
      <c r="E410" s="151" t="s">
        <v>44</v>
      </c>
      <c r="F410" s="152" t="s">
        <v>728</v>
      </c>
      <c r="H410" s="151" t="s">
        <v>44</v>
      </c>
      <c r="I410" s="153"/>
      <c r="L410" s="149"/>
      <c r="M410" s="154"/>
      <c r="T410" s="155"/>
      <c r="AT410" s="151" t="s">
        <v>202</v>
      </c>
      <c r="AU410" s="151" t="s">
        <v>93</v>
      </c>
      <c r="AV410" s="12" t="s">
        <v>90</v>
      </c>
      <c r="AW410" s="12" t="s">
        <v>42</v>
      </c>
      <c r="AX410" s="12" t="s">
        <v>82</v>
      </c>
      <c r="AY410" s="151" t="s">
        <v>192</v>
      </c>
    </row>
    <row r="411" spans="2:65" s="12" customFormat="1" ht="11.25">
      <c r="B411" s="149"/>
      <c r="D411" s="150" t="s">
        <v>202</v>
      </c>
      <c r="E411" s="151" t="s">
        <v>44</v>
      </c>
      <c r="F411" s="152" t="s">
        <v>723</v>
      </c>
      <c r="H411" s="151" t="s">
        <v>44</v>
      </c>
      <c r="I411" s="153"/>
      <c r="L411" s="149"/>
      <c r="M411" s="154"/>
      <c r="T411" s="155"/>
      <c r="AT411" s="151" t="s">
        <v>202</v>
      </c>
      <c r="AU411" s="151" t="s">
        <v>93</v>
      </c>
      <c r="AV411" s="12" t="s">
        <v>90</v>
      </c>
      <c r="AW411" s="12" t="s">
        <v>42</v>
      </c>
      <c r="AX411" s="12" t="s">
        <v>82</v>
      </c>
      <c r="AY411" s="151" t="s">
        <v>192</v>
      </c>
    </row>
    <row r="412" spans="2:65" s="13" customFormat="1" ht="11.25">
      <c r="B412" s="156"/>
      <c r="D412" s="150" t="s">
        <v>202</v>
      </c>
      <c r="E412" s="157" t="s">
        <v>44</v>
      </c>
      <c r="F412" s="158" t="s">
        <v>929</v>
      </c>
      <c r="H412" s="159">
        <v>0.88200000000000001</v>
      </c>
      <c r="I412" s="160"/>
      <c r="L412" s="156"/>
      <c r="M412" s="161"/>
      <c r="T412" s="162"/>
      <c r="AT412" s="157" t="s">
        <v>202</v>
      </c>
      <c r="AU412" s="157" t="s">
        <v>93</v>
      </c>
      <c r="AV412" s="13" t="s">
        <v>93</v>
      </c>
      <c r="AW412" s="13" t="s">
        <v>42</v>
      </c>
      <c r="AX412" s="13" t="s">
        <v>90</v>
      </c>
      <c r="AY412" s="157" t="s">
        <v>192</v>
      </c>
    </row>
    <row r="413" spans="2:65" s="1" customFormat="1" ht="24.2" customHeight="1">
      <c r="B413" s="33"/>
      <c r="C413" s="170" t="s">
        <v>409</v>
      </c>
      <c r="D413" s="170" t="s">
        <v>245</v>
      </c>
      <c r="E413" s="171" t="s">
        <v>731</v>
      </c>
      <c r="F413" s="172" t="s">
        <v>732</v>
      </c>
      <c r="G413" s="173" t="s">
        <v>225</v>
      </c>
      <c r="H413" s="174">
        <v>16.335999999999999</v>
      </c>
      <c r="I413" s="175"/>
      <c r="J413" s="176">
        <f>ROUND(I413*H413,2)</f>
        <v>0</v>
      </c>
      <c r="K413" s="172" t="s">
        <v>259</v>
      </c>
      <c r="L413" s="177"/>
      <c r="M413" s="178" t="s">
        <v>44</v>
      </c>
      <c r="N413" s="179" t="s">
        <v>53</v>
      </c>
      <c r="P413" s="141">
        <f>O413*H413</f>
        <v>0</v>
      </c>
      <c r="Q413" s="141">
        <v>0.18</v>
      </c>
      <c r="R413" s="141">
        <f>Q413*H413</f>
        <v>2.9404799999999995</v>
      </c>
      <c r="S413" s="141">
        <v>0</v>
      </c>
      <c r="T413" s="142">
        <f>S413*H413</f>
        <v>0</v>
      </c>
      <c r="AR413" s="143" t="s">
        <v>219</v>
      </c>
      <c r="AT413" s="143" t="s">
        <v>245</v>
      </c>
      <c r="AU413" s="143" t="s">
        <v>93</v>
      </c>
      <c r="AY413" s="17" t="s">
        <v>192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90</v>
      </c>
      <c r="BK413" s="144">
        <f>ROUND(I413*H413,2)</f>
        <v>0</v>
      </c>
      <c r="BL413" s="17" t="s">
        <v>199</v>
      </c>
      <c r="BM413" s="143" t="s">
        <v>733</v>
      </c>
    </row>
    <row r="414" spans="2:65" s="12" customFormat="1" ht="11.25">
      <c r="B414" s="149"/>
      <c r="D414" s="150" t="s">
        <v>202</v>
      </c>
      <c r="E414" s="151" t="s">
        <v>44</v>
      </c>
      <c r="F414" s="152" t="s">
        <v>426</v>
      </c>
      <c r="H414" s="151" t="s">
        <v>44</v>
      </c>
      <c r="I414" s="153"/>
      <c r="L414" s="149"/>
      <c r="M414" s="154"/>
      <c r="T414" s="155"/>
      <c r="AT414" s="151" t="s">
        <v>202</v>
      </c>
      <c r="AU414" s="151" t="s">
        <v>93</v>
      </c>
      <c r="AV414" s="12" t="s">
        <v>90</v>
      </c>
      <c r="AW414" s="12" t="s">
        <v>42</v>
      </c>
      <c r="AX414" s="12" t="s">
        <v>82</v>
      </c>
      <c r="AY414" s="151" t="s">
        <v>192</v>
      </c>
    </row>
    <row r="415" spans="2:65" s="12" customFormat="1" ht="11.25">
      <c r="B415" s="149"/>
      <c r="D415" s="150" t="s">
        <v>202</v>
      </c>
      <c r="E415" s="151" t="s">
        <v>44</v>
      </c>
      <c r="F415" s="152" t="s">
        <v>455</v>
      </c>
      <c r="H415" s="151" t="s">
        <v>44</v>
      </c>
      <c r="I415" s="153"/>
      <c r="L415" s="149"/>
      <c r="M415" s="154"/>
      <c r="T415" s="155"/>
      <c r="AT415" s="151" t="s">
        <v>202</v>
      </c>
      <c r="AU415" s="151" t="s">
        <v>93</v>
      </c>
      <c r="AV415" s="12" t="s">
        <v>90</v>
      </c>
      <c r="AW415" s="12" t="s">
        <v>42</v>
      </c>
      <c r="AX415" s="12" t="s">
        <v>82</v>
      </c>
      <c r="AY415" s="151" t="s">
        <v>192</v>
      </c>
    </row>
    <row r="416" spans="2:65" s="12" customFormat="1" ht="22.5">
      <c r="B416" s="149"/>
      <c r="D416" s="150" t="s">
        <v>202</v>
      </c>
      <c r="E416" s="151" t="s">
        <v>44</v>
      </c>
      <c r="F416" s="152" t="s">
        <v>734</v>
      </c>
      <c r="H416" s="151" t="s">
        <v>44</v>
      </c>
      <c r="I416" s="153"/>
      <c r="L416" s="149"/>
      <c r="M416" s="154"/>
      <c r="T416" s="155"/>
      <c r="AT416" s="151" t="s">
        <v>202</v>
      </c>
      <c r="AU416" s="151" t="s">
        <v>93</v>
      </c>
      <c r="AV416" s="12" t="s">
        <v>90</v>
      </c>
      <c r="AW416" s="12" t="s">
        <v>42</v>
      </c>
      <c r="AX416" s="12" t="s">
        <v>82</v>
      </c>
      <c r="AY416" s="151" t="s">
        <v>192</v>
      </c>
    </row>
    <row r="417" spans="2:65" s="12" customFormat="1" ht="11.25">
      <c r="B417" s="149"/>
      <c r="D417" s="150" t="s">
        <v>202</v>
      </c>
      <c r="E417" s="151" t="s">
        <v>44</v>
      </c>
      <c r="F417" s="152" t="s">
        <v>724</v>
      </c>
      <c r="H417" s="151" t="s">
        <v>44</v>
      </c>
      <c r="I417" s="153"/>
      <c r="L417" s="149"/>
      <c r="M417" s="154"/>
      <c r="T417" s="155"/>
      <c r="AT417" s="151" t="s">
        <v>202</v>
      </c>
      <c r="AU417" s="151" t="s">
        <v>93</v>
      </c>
      <c r="AV417" s="12" t="s">
        <v>90</v>
      </c>
      <c r="AW417" s="12" t="s">
        <v>42</v>
      </c>
      <c r="AX417" s="12" t="s">
        <v>82</v>
      </c>
      <c r="AY417" s="151" t="s">
        <v>192</v>
      </c>
    </row>
    <row r="418" spans="2:65" s="13" customFormat="1" ht="11.25">
      <c r="B418" s="156"/>
      <c r="D418" s="150" t="s">
        <v>202</v>
      </c>
      <c r="E418" s="157" t="s">
        <v>44</v>
      </c>
      <c r="F418" s="158" t="s">
        <v>930</v>
      </c>
      <c r="H418" s="159">
        <v>16.335999999999999</v>
      </c>
      <c r="I418" s="160"/>
      <c r="L418" s="156"/>
      <c r="M418" s="161"/>
      <c r="T418" s="162"/>
      <c r="AT418" s="157" t="s">
        <v>202</v>
      </c>
      <c r="AU418" s="157" t="s">
        <v>93</v>
      </c>
      <c r="AV418" s="13" t="s">
        <v>93</v>
      </c>
      <c r="AW418" s="13" t="s">
        <v>42</v>
      </c>
      <c r="AX418" s="13" t="s">
        <v>90</v>
      </c>
      <c r="AY418" s="157" t="s">
        <v>192</v>
      </c>
    </row>
    <row r="419" spans="2:65" s="1" customFormat="1" ht="33" customHeight="1">
      <c r="B419" s="33"/>
      <c r="C419" s="132" t="s">
        <v>294</v>
      </c>
      <c r="D419" s="132" t="s">
        <v>194</v>
      </c>
      <c r="E419" s="133" t="s">
        <v>921</v>
      </c>
      <c r="F419" s="134" t="s">
        <v>922</v>
      </c>
      <c r="G419" s="135" t="s">
        <v>225</v>
      </c>
      <c r="H419" s="136">
        <v>62.645000000000003</v>
      </c>
      <c r="I419" s="137"/>
      <c r="J419" s="138">
        <f>ROUND(I419*H419,2)</f>
        <v>0</v>
      </c>
      <c r="K419" s="134" t="s">
        <v>198</v>
      </c>
      <c r="L419" s="33"/>
      <c r="M419" s="139" t="s">
        <v>44</v>
      </c>
      <c r="N419" s="140" t="s">
        <v>53</v>
      </c>
      <c r="P419" s="141">
        <f>O419*H419</f>
        <v>0</v>
      </c>
      <c r="Q419" s="141">
        <v>0</v>
      </c>
      <c r="R419" s="141">
        <f>Q419*H419</f>
        <v>0</v>
      </c>
      <c r="S419" s="141">
        <v>0</v>
      </c>
      <c r="T419" s="142">
        <f>S419*H419</f>
        <v>0</v>
      </c>
      <c r="AR419" s="143" t="s">
        <v>199</v>
      </c>
      <c r="AT419" s="143" t="s">
        <v>194</v>
      </c>
      <c r="AU419" s="143" t="s">
        <v>93</v>
      </c>
      <c r="AY419" s="17" t="s">
        <v>192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90</v>
      </c>
      <c r="BK419" s="144">
        <f>ROUND(I419*H419,2)</f>
        <v>0</v>
      </c>
      <c r="BL419" s="17" t="s">
        <v>199</v>
      </c>
      <c r="BM419" s="143" t="s">
        <v>931</v>
      </c>
    </row>
    <row r="420" spans="2:65" s="1" customFormat="1" ht="11.25">
      <c r="B420" s="33"/>
      <c r="D420" s="145" t="s">
        <v>200</v>
      </c>
      <c r="F420" s="146" t="s">
        <v>923</v>
      </c>
      <c r="I420" s="147"/>
      <c r="L420" s="33"/>
      <c r="M420" s="148"/>
      <c r="T420" s="54"/>
      <c r="AT420" s="17" t="s">
        <v>200</v>
      </c>
      <c r="AU420" s="17" t="s">
        <v>93</v>
      </c>
    </row>
    <row r="421" spans="2:65" s="12" customFormat="1" ht="11.25">
      <c r="B421" s="149"/>
      <c r="D421" s="150" t="s">
        <v>202</v>
      </c>
      <c r="E421" s="151" t="s">
        <v>44</v>
      </c>
      <c r="F421" s="152" t="s">
        <v>426</v>
      </c>
      <c r="H421" s="151" t="s">
        <v>44</v>
      </c>
      <c r="I421" s="153"/>
      <c r="L421" s="149"/>
      <c r="M421" s="154"/>
      <c r="T421" s="155"/>
      <c r="AT421" s="151" t="s">
        <v>202</v>
      </c>
      <c r="AU421" s="151" t="s">
        <v>93</v>
      </c>
      <c r="AV421" s="12" t="s">
        <v>90</v>
      </c>
      <c r="AW421" s="12" t="s">
        <v>42</v>
      </c>
      <c r="AX421" s="12" t="s">
        <v>82</v>
      </c>
      <c r="AY421" s="151" t="s">
        <v>192</v>
      </c>
    </row>
    <row r="422" spans="2:65" s="12" customFormat="1" ht="11.25">
      <c r="B422" s="149"/>
      <c r="D422" s="150" t="s">
        <v>202</v>
      </c>
      <c r="E422" s="151" t="s">
        <v>44</v>
      </c>
      <c r="F422" s="152" t="s">
        <v>455</v>
      </c>
      <c r="H422" s="151" t="s">
        <v>44</v>
      </c>
      <c r="I422" s="153"/>
      <c r="L422" s="149"/>
      <c r="M422" s="154"/>
      <c r="T422" s="155"/>
      <c r="AT422" s="151" t="s">
        <v>202</v>
      </c>
      <c r="AU422" s="151" t="s">
        <v>93</v>
      </c>
      <c r="AV422" s="12" t="s">
        <v>90</v>
      </c>
      <c r="AW422" s="12" t="s">
        <v>42</v>
      </c>
      <c r="AX422" s="12" t="s">
        <v>82</v>
      </c>
      <c r="AY422" s="151" t="s">
        <v>192</v>
      </c>
    </row>
    <row r="423" spans="2:65" s="12" customFormat="1" ht="22.5">
      <c r="B423" s="149"/>
      <c r="D423" s="150" t="s">
        <v>202</v>
      </c>
      <c r="E423" s="151" t="s">
        <v>44</v>
      </c>
      <c r="F423" s="152" t="s">
        <v>559</v>
      </c>
      <c r="H423" s="151" t="s">
        <v>44</v>
      </c>
      <c r="I423" s="153"/>
      <c r="L423" s="149"/>
      <c r="M423" s="154"/>
      <c r="T423" s="155"/>
      <c r="AT423" s="151" t="s">
        <v>202</v>
      </c>
      <c r="AU423" s="151" t="s">
        <v>93</v>
      </c>
      <c r="AV423" s="12" t="s">
        <v>90</v>
      </c>
      <c r="AW423" s="12" t="s">
        <v>42</v>
      </c>
      <c r="AX423" s="12" t="s">
        <v>82</v>
      </c>
      <c r="AY423" s="151" t="s">
        <v>192</v>
      </c>
    </row>
    <row r="424" spans="2:65" s="12" customFormat="1" ht="11.25">
      <c r="B424" s="149"/>
      <c r="D424" s="150" t="s">
        <v>202</v>
      </c>
      <c r="E424" s="151" t="s">
        <v>44</v>
      </c>
      <c r="F424" s="152" t="s">
        <v>723</v>
      </c>
      <c r="H424" s="151" t="s">
        <v>44</v>
      </c>
      <c r="I424" s="153"/>
      <c r="L424" s="149"/>
      <c r="M424" s="154"/>
      <c r="T424" s="155"/>
      <c r="AT424" s="151" t="s">
        <v>202</v>
      </c>
      <c r="AU424" s="151" t="s">
        <v>93</v>
      </c>
      <c r="AV424" s="12" t="s">
        <v>90</v>
      </c>
      <c r="AW424" s="12" t="s">
        <v>42</v>
      </c>
      <c r="AX424" s="12" t="s">
        <v>82</v>
      </c>
      <c r="AY424" s="151" t="s">
        <v>192</v>
      </c>
    </row>
    <row r="425" spans="2:65" s="13" customFormat="1" ht="11.25">
      <c r="B425" s="156"/>
      <c r="D425" s="150" t="s">
        <v>202</v>
      </c>
      <c r="E425" s="157" t="s">
        <v>44</v>
      </c>
      <c r="F425" s="158" t="s">
        <v>852</v>
      </c>
      <c r="H425" s="159">
        <v>53.912999999999997</v>
      </c>
      <c r="I425" s="160"/>
      <c r="L425" s="156"/>
      <c r="M425" s="161"/>
      <c r="T425" s="162"/>
      <c r="AT425" s="157" t="s">
        <v>202</v>
      </c>
      <c r="AU425" s="157" t="s">
        <v>93</v>
      </c>
      <c r="AV425" s="13" t="s">
        <v>93</v>
      </c>
      <c r="AW425" s="13" t="s">
        <v>42</v>
      </c>
      <c r="AX425" s="13" t="s">
        <v>82</v>
      </c>
      <c r="AY425" s="157" t="s">
        <v>192</v>
      </c>
    </row>
    <row r="426" spans="2:65" s="12" customFormat="1" ht="22.5">
      <c r="B426" s="149"/>
      <c r="D426" s="150" t="s">
        <v>202</v>
      </c>
      <c r="E426" s="151" t="s">
        <v>44</v>
      </c>
      <c r="F426" s="152" t="s">
        <v>560</v>
      </c>
      <c r="H426" s="151" t="s">
        <v>44</v>
      </c>
      <c r="I426" s="153"/>
      <c r="L426" s="149"/>
      <c r="M426" s="154"/>
      <c r="T426" s="155"/>
      <c r="AT426" s="151" t="s">
        <v>202</v>
      </c>
      <c r="AU426" s="151" t="s">
        <v>93</v>
      </c>
      <c r="AV426" s="12" t="s">
        <v>90</v>
      </c>
      <c r="AW426" s="12" t="s">
        <v>42</v>
      </c>
      <c r="AX426" s="12" t="s">
        <v>82</v>
      </c>
      <c r="AY426" s="151" t="s">
        <v>192</v>
      </c>
    </row>
    <row r="427" spans="2:65" s="12" customFormat="1" ht="11.25">
      <c r="B427" s="149"/>
      <c r="D427" s="150" t="s">
        <v>202</v>
      </c>
      <c r="E427" s="151" t="s">
        <v>44</v>
      </c>
      <c r="F427" s="152" t="s">
        <v>724</v>
      </c>
      <c r="H427" s="151" t="s">
        <v>44</v>
      </c>
      <c r="I427" s="153"/>
      <c r="L427" s="149"/>
      <c r="M427" s="154"/>
      <c r="T427" s="155"/>
      <c r="AT427" s="151" t="s">
        <v>202</v>
      </c>
      <c r="AU427" s="151" t="s">
        <v>93</v>
      </c>
      <c r="AV427" s="12" t="s">
        <v>90</v>
      </c>
      <c r="AW427" s="12" t="s">
        <v>42</v>
      </c>
      <c r="AX427" s="12" t="s">
        <v>82</v>
      </c>
      <c r="AY427" s="151" t="s">
        <v>192</v>
      </c>
    </row>
    <row r="428" spans="2:65" s="13" customFormat="1" ht="11.25">
      <c r="B428" s="156"/>
      <c r="D428" s="150" t="s">
        <v>202</v>
      </c>
      <c r="E428" s="157" t="s">
        <v>44</v>
      </c>
      <c r="F428" s="158" t="s">
        <v>851</v>
      </c>
      <c r="H428" s="159">
        <v>8.7319999999999993</v>
      </c>
      <c r="I428" s="160"/>
      <c r="L428" s="156"/>
      <c r="M428" s="161"/>
      <c r="T428" s="162"/>
      <c r="AT428" s="157" t="s">
        <v>202</v>
      </c>
      <c r="AU428" s="157" t="s">
        <v>93</v>
      </c>
      <c r="AV428" s="13" t="s">
        <v>93</v>
      </c>
      <c r="AW428" s="13" t="s">
        <v>42</v>
      </c>
      <c r="AX428" s="13" t="s">
        <v>82</v>
      </c>
      <c r="AY428" s="157" t="s">
        <v>192</v>
      </c>
    </row>
    <row r="429" spans="2:65" s="14" customFormat="1" ht="11.25">
      <c r="B429" s="163"/>
      <c r="D429" s="150" t="s">
        <v>202</v>
      </c>
      <c r="E429" s="164" t="s">
        <v>44</v>
      </c>
      <c r="F429" s="165" t="s">
        <v>205</v>
      </c>
      <c r="H429" s="166">
        <v>62.645000000000003</v>
      </c>
      <c r="I429" s="167"/>
      <c r="L429" s="163"/>
      <c r="M429" s="168"/>
      <c r="T429" s="169"/>
      <c r="AT429" s="164" t="s">
        <v>202</v>
      </c>
      <c r="AU429" s="164" t="s">
        <v>93</v>
      </c>
      <c r="AV429" s="14" t="s">
        <v>199</v>
      </c>
      <c r="AW429" s="14" t="s">
        <v>42</v>
      </c>
      <c r="AX429" s="14" t="s">
        <v>90</v>
      </c>
      <c r="AY429" s="164" t="s">
        <v>192</v>
      </c>
    </row>
    <row r="430" spans="2:65" s="1" customFormat="1" ht="66.75" customHeight="1">
      <c r="B430" s="33"/>
      <c r="C430" s="132" t="s">
        <v>686</v>
      </c>
      <c r="D430" s="132" t="s">
        <v>194</v>
      </c>
      <c r="E430" s="133" t="s">
        <v>688</v>
      </c>
      <c r="F430" s="134" t="s">
        <v>689</v>
      </c>
      <c r="G430" s="135" t="s">
        <v>225</v>
      </c>
      <c r="H430" s="136">
        <v>12.856999999999999</v>
      </c>
      <c r="I430" s="137"/>
      <c r="J430" s="138">
        <f>ROUND(I430*H430,2)</f>
        <v>0</v>
      </c>
      <c r="K430" s="134" t="s">
        <v>198</v>
      </c>
      <c r="L430" s="33"/>
      <c r="M430" s="139" t="s">
        <v>44</v>
      </c>
      <c r="N430" s="140" t="s">
        <v>53</v>
      </c>
      <c r="P430" s="141">
        <f>O430*H430</f>
        <v>0</v>
      </c>
      <c r="Q430" s="141">
        <v>0.10100000000000001</v>
      </c>
      <c r="R430" s="141">
        <f>Q430*H430</f>
        <v>1.298557</v>
      </c>
      <c r="S430" s="141">
        <v>0</v>
      </c>
      <c r="T430" s="142">
        <f>S430*H430</f>
        <v>0</v>
      </c>
      <c r="AR430" s="143" t="s">
        <v>199</v>
      </c>
      <c r="AT430" s="143" t="s">
        <v>194</v>
      </c>
      <c r="AU430" s="143" t="s">
        <v>93</v>
      </c>
      <c r="AY430" s="17" t="s">
        <v>192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90</v>
      </c>
      <c r="BK430" s="144">
        <f>ROUND(I430*H430,2)</f>
        <v>0</v>
      </c>
      <c r="BL430" s="17" t="s">
        <v>199</v>
      </c>
      <c r="BM430" s="143" t="s">
        <v>738</v>
      </c>
    </row>
    <row r="431" spans="2:65" s="1" customFormat="1" ht="11.25">
      <c r="B431" s="33"/>
      <c r="D431" s="145" t="s">
        <v>200</v>
      </c>
      <c r="F431" s="146" t="s">
        <v>691</v>
      </c>
      <c r="I431" s="147"/>
      <c r="L431" s="33"/>
      <c r="M431" s="148"/>
      <c r="T431" s="54"/>
      <c r="AT431" s="17" t="s">
        <v>200</v>
      </c>
      <c r="AU431" s="17" t="s">
        <v>93</v>
      </c>
    </row>
    <row r="432" spans="2:65" s="12" customFormat="1" ht="11.25">
      <c r="B432" s="149"/>
      <c r="D432" s="150" t="s">
        <v>202</v>
      </c>
      <c r="E432" s="151" t="s">
        <v>44</v>
      </c>
      <c r="F432" s="152" t="s">
        <v>426</v>
      </c>
      <c r="H432" s="151" t="s">
        <v>44</v>
      </c>
      <c r="I432" s="153"/>
      <c r="L432" s="149"/>
      <c r="M432" s="154"/>
      <c r="T432" s="155"/>
      <c r="AT432" s="151" t="s">
        <v>202</v>
      </c>
      <c r="AU432" s="151" t="s">
        <v>93</v>
      </c>
      <c r="AV432" s="12" t="s">
        <v>90</v>
      </c>
      <c r="AW432" s="12" t="s">
        <v>42</v>
      </c>
      <c r="AX432" s="12" t="s">
        <v>82</v>
      </c>
      <c r="AY432" s="151" t="s">
        <v>192</v>
      </c>
    </row>
    <row r="433" spans="2:65" s="12" customFormat="1" ht="11.25">
      <c r="B433" s="149"/>
      <c r="D433" s="150" t="s">
        <v>202</v>
      </c>
      <c r="E433" s="151" t="s">
        <v>44</v>
      </c>
      <c r="F433" s="152" t="s">
        <v>455</v>
      </c>
      <c r="H433" s="151" t="s">
        <v>44</v>
      </c>
      <c r="I433" s="153"/>
      <c r="L433" s="149"/>
      <c r="M433" s="154"/>
      <c r="T433" s="155"/>
      <c r="AT433" s="151" t="s">
        <v>202</v>
      </c>
      <c r="AU433" s="151" t="s">
        <v>93</v>
      </c>
      <c r="AV433" s="12" t="s">
        <v>90</v>
      </c>
      <c r="AW433" s="12" t="s">
        <v>42</v>
      </c>
      <c r="AX433" s="12" t="s">
        <v>82</v>
      </c>
      <c r="AY433" s="151" t="s">
        <v>192</v>
      </c>
    </row>
    <row r="434" spans="2:65" s="12" customFormat="1" ht="22.5">
      <c r="B434" s="149"/>
      <c r="D434" s="150" t="s">
        <v>202</v>
      </c>
      <c r="E434" s="151" t="s">
        <v>44</v>
      </c>
      <c r="F434" s="152" t="s">
        <v>558</v>
      </c>
      <c r="H434" s="151" t="s">
        <v>44</v>
      </c>
      <c r="I434" s="153"/>
      <c r="L434" s="149"/>
      <c r="M434" s="154"/>
      <c r="T434" s="155"/>
      <c r="AT434" s="151" t="s">
        <v>202</v>
      </c>
      <c r="AU434" s="151" t="s">
        <v>93</v>
      </c>
      <c r="AV434" s="12" t="s">
        <v>90</v>
      </c>
      <c r="AW434" s="12" t="s">
        <v>42</v>
      </c>
      <c r="AX434" s="12" t="s">
        <v>82</v>
      </c>
      <c r="AY434" s="151" t="s">
        <v>192</v>
      </c>
    </row>
    <row r="435" spans="2:65" s="12" customFormat="1" ht="11.25">
      <c r="B435" s="149"/>
      <c r="D435" s="150" t="s">
        <v>202</v>
      </c>
      <c r="E435" s="151" t="s">
        <v>44</v>
      </c>
      <c r="F435" s="152" t="s">
        <v>739</v>
      </c>
      <c r="H435" s="151" t="s">
        <v>44</v>
      </c>
      <c r="I435" s="153"/>
      <c r="L435" s="149"/>
      <c r="M435" s="154"/>
      <c r="T435" s="155"/>
      <c r="AT435" s="151" t="s">
        <v>202</v>
      </c>
      <c r="AU435" s="151" t="s">
        <v>93</v>
      </c>
      <c r="AV435" s="12" t="s">
        <v>90</v>
      </c>
      <c r="AW435" s="12" t="s">
        <v>42</v>
      </c>
      <c r="AX435" s="12" t="s">
        <v>82</v>
      </c>
      <c r="AY435" s="151" t="s">
        <v>192</v>
      </c>
    </row>
    <row r="436" spans="2:65" s="13" customFormat="1" ht="11.25">
      <c r="B436" s="156"/>
      <c r="D436" s="150" t="s">
        <v>202</v>
      </c>
      <c r="E436" s="157" t="s">
        <v>44</v>
      </c>
      <c r="F436" s="158" t="s">
        <v>850</v>
      </c>
      <c r="H436" s="159">
        <v>12.856999999999999</v>
      </c>
      <c r="I436" s="160"/>
      <c r="L436" s="156"/>
      <c r="M436" s="161"/>
      <c r="T436" s="162"/>
      <c r="AT436" s="157" t="s">
        <v>202</v>
      </c>
      <c r="AU436" s="157" t="s">
        <v>93</v>
      </c>
      <c r="AV436" s="13" t="s">
        <v>93</v>
      </c>
      <c r="AW436" s="13" t="s">
        <v>42</v>
      </c>
      <c r="AX436" s="13" t="s">
        <v>90</v>
      </c>
      <c r="AY436" s="157" t="s">
        <v>192</v>
      </c>
    </row>
    <row r="437" spans="2:65" s="1" customFormat="1" ht="21.75" customHeight="1">
      <c r="B437" s="33"/>
      <c r="C437" s="170" t="s">
        <v>303</v>
      </c>
      <c r="D437" s="170" t="s">
        <v>245</v>
      </c>
      <c r="E437" s="171" t="s">
        <v>257</v>
      </c>
      <c r="F437" s="172" t="s">
        <v>258</v>
      </c>
      <c r="G437" s="173" t="s">
        <v>225</v>
      </c>
      <c r="H437" s="174">
        <v>1.3109999999999999</v>
      </c>
      <c r="I437" s="175"/>
      <c r="J437" s="176">
        <f>ROUND(I437*H437,2)</f>
        <v>0</v>
      </c>
      <c r="K437" s="172" t="s">
        <v>259</v>
      </c>
      <c r="L437" s="177"/>
      <c r="M437" s="178" t="s">
        <v>44</v>
      </c>
      <c r="N437" s="179" t="s">
        <v>53</v>
      </c>
      <c r="P437" s="141">
        <f>O437*H437</f>
        <v>0</v>
      </c>
      <c r="Q437" s="141">
        <v>0.13500000000000001</v>
      </c>
      <c r="R437" s="141">
        <f>Q437*H437</f>
        <v>0.176985</v>
      </c>
      <c r="S437" s="141">
        <v>0</v>
      </c>
      <c r="T437" s="142">
        <f>S437*H437</f>
        <v>0</v>
      </c>
      <c r="AR437" s="143" t="s">
        <v>219</v>
      </c>
      <c r="AT437" s="143" t="s">
        <v>245</v>
      </c>
      <c r="AU437" s="143" t="s">
        <v>93</v>
      </c>
      <c r="AY437" s="17" t="s">
        <v>192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90</v>
      </c>
      <c r="BK437" s="144">
        <f>ROUND(I437*H437,2)</f>
        <v>0</v>
      </c>
      <c r="BL437" s="17" t="s">
        <v>199</v>
      </c>
      <c r="BM437" s="143" t="s">
        <v>740</v>
      </c>
    </row>
    <row r="438" spans="2:65" s="12" customFormat="1" ht="11.25">
      <c r="B438" s="149"/>
      <c r="D438" s="150" t="s">
        <v>202</v>
      </c>
      <c r="E438" s="151" t="s">
        <v>44</v>
      </c>
      <c r="F438" s="152" t="s">
        <v>426</v>
      </c>
      <c r="H438" s="151" t="s">
        <v>44</v>
      </c>
      <c r="I438" s="153"/>
      <c r="L438" s="149"/>
      <c r="M438" s="154"/>
      <c r="T438" s="155"/>
      <c r="AT438" s="151" t="s">
        <v>202</v>
      </c>
      <c r="AU438" s="151" t="s">
        <v>93</v>
      </c>
      <c r="AV438" s="12" t="s">
        <v>90</v>
      </c>
      <c r="AW438" s="12" t="s">
        <v>42</v>
      </c>
      <c r="AX438" s="12" t="s">
        <v>82</v>
      </c>
      <c r="AY438" s="151" t="s">
        <v>192</v>
      </c>
    </row>
    <row r="439" spans="2:65" s="12" customFormat="1" ht="11.25">
      <c r="B439" s="149"/>
      <c r="D439" s="150" t="s">
        <v>202</v>
      </c>
      <c r="E439" s="151" t="s">
        <v>44</v>
      </c>
      <c r="F439" s="152" t="s">
        <v>455</v>
      </c>
      <c r="H439" s="151" t="s">
        <v>44</v>
      </c>
      <c r="I439" s="153"/>
      <c r="L439" s="149"/>
      <c r="M439" s="154"/>
      <c r="T439" s="155"/>
      <c r="AT439" s="151" t="s">
        <v>202</v>
      </c>
      <c r="AU439" s="151" t="s">
        <v>93</v>
      </c>
      <c r="AV439" s="12" t="s">
        <v>90</v>
      </c>
      <c r="AW439" s="12" t="s">
        <v>42</v>
      </c>
      <c r="AX439" s="12" t="s">
        <v>82</v>
      </c>
      <c r="AY439" s="151" t="s">
        <v>192</v>
      </c>
    </row>
    <row r="440" spans="2:65" s="12" customFormat="1" ht="22.5">
      <c r="B440" s="149"/>
      <c r="D440" s="150" t="s">
        <v>202</v>
      </c>
      <c r="E440" s="151" t="s">
        <v>44</v>
      </c>
      <c r="F440" s="152" t="s">
        <v>741</v>
      </c>
      <c r="H440" s="151" t="s">
        <v>44</v>
      </c>
      <c r="I440" s="153"/>
      <c r="L440" s="149"/>
      <c r="M440" s="154"/>
      <c r="T440" s="155"/>
      <c r="AT440" s="151" t="s">
        <v>202</v>
      </c>
      <c r="AU440" s="151" t="s">
        <v>93</v>
      </c>
      <c r="AV440" s="12" t="s">
        <v>90</v>
      </c>
      <c r="AW440" s="12" t="s">
        <v>42</v>
      </c>
      <c r="AX440" s="12" t="s">
        <v>82</v>
      </c>
      <c r="AY440" s="151" t="s">
        <v>192</v>
      </c>
    </row>
    <row r="441" spans="2:65" s="12" customFormat="1" ht="11.25">
      <c r="B441" s="149"/>
      <c r="D441" s="150" t="s">
        <v>202</v>
      </c>
      <c r="E441" s="151" t="s">
        <v>44</v>
      </c>
      <c r="F441" s="152" t="s">
        <v>739</v>
      </c>
      <c r="H441" s="151" t="s">
        <v>44</v>
      </c>
      <c r="I441" s="153"/>
      <c r="L441" s="149"/>
      <c r="M441" s="154"/>
      <c r="T441" s="155"/>
      <c r="AT441" s="151" t="s">
        <v>202</v>
      </c>
      <c r="AU441" s="151" t="s">
        <v>93</v>
      </c>
      <c r="AV441" s="12" t="s">
        <v>90</v>
      </c>
      <c r="AW441" s="12" t="s">
        <v>42</v>
      </c>
      <c r="AX441" s="12" t="s">
        <v>82</v>
      </c>
      <c r="AY441" s="151" t="s">
        <v>192</v>
      </c>
    </row>
    <row r="442" spans="2:65" s="13" customFormat="1" ht="11.25">
      <c r="B442" s="156"/>
      <c r="D442" s="150" t="s">
        <v>202</v>
      </c>
      <c r="E442" s="157" t="s">
        <v>44</v>
      </c>
      <c r="F442" s="158" t="s">
        <v>932</v>
      </c>
      <c r="H442" s="159">
        <v>1.3109999999999999</v>
      </c>
      <c r="I442" s="160"/>
      <c r="L442" s="156"/>
      <c r="M442" s="161"/>
      <c r="T442" s="162"/>
      <c r="AT442" s="157" t="s">
        <v>202</v>
      </c>
      <c r="AU442" s="157" t="s">
        <v>93</v>
      </c>
      <c r="AV442" s="13" t="s">
        <v>93</v>
      </c>
      <c r="AW442" s="13" t="s">
        <v>42</v>
      </c>
      <c r="AX442" s="13" t="s">
        <v>90</v>
      </c>
      <c r="AY442" s="157" t="s">
        <v>192</v>
      </c>
    </row>
    <row r="443" spans="2:65" s="1" customFormat="1" ht="33" customHeight="1">
      <c r="B443" s="33"/>
      <c r="C443" s="132" t="s">
        <v>694</v>
      </c>
      <c r="D443" s="132" t="s">
        <v>194</v>
      </c>
      <c r="E443" s="133" t="s">
        <v>921</v>
      </c>
      <c r="F443" s="134" t="s">
        <v>922</v>
      </c>
      <c r="G443" s="135" t="s">
        <v>225</v>
      </c>
      <c r="H443" s="136">
        <v>12.856999999999999</v>
      </c>
      <c r="I443" s="137"/>
      <c r="J443" s="138">
        <f>ROUND(I443*H443,2)</f>
        <v>0</v>
      </c>
      <c r="K443" s="134" t="s">
        <v>198</v>
      </c>
      <c r="L443" s="33"/>
      <c r="M443" s="139" t="s">
        <v>44</v>
      </c>
      <c r="N443" s="140" t="s">
        <v>53</v>
      </c>
      <c r="P443" s="141">
        <f>O443*H443</f>
        <v>0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199</v>
      </c>
      <c r="AT443" s="143" t="s">
        <v>194</v>
      </c>
      <c r="AU443" s="143" t="s">
        <v>93</v>
      </c>
      <c r="AY443" s="17" t="s">
        <v>192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90</v>
      </c>
      <c r="BK443" s="144">
        <f>ROUND(I443*H443,2)</f>
        <v>0</v>
      </c>
      <c r="BL443" s="17" t="s">
        <v>199</v>
      </c>
      <c r="BM443" s="143" t="s">
        <v>933</v>
      </c>
    </row>
    <row r="444" spans="2:65" s="1" customFormat="1" ht="11.25">
      <c r="B444" s="33"/>
      <c r="D444" s="145" t="s">
        <v>200</v>
      </c>
      <c r="F444" s="146" t="s">
        <v>923</v>
      </c>
      <c r="I444" s="147"/>
      <c r="L444" s="33"/>
      <c r="M444" s="148"/>
      <c r="T444" s="54"/>
      <c r="AT444" s="17" t="s">
        <v>200</v>
      </c>
      <c r="AU444" s="17" t="s">
        <v>93</v>
      </c>
    </row>
    <row r="445" spans="2:65" s="12" customFormat="1" ht="11.25">
      <c r="B445" s="149"/>
      <c r="D445" s="150" t="s">
        <v>202</v>
      </c>
      <c r="E445" s="151" t="s">
        <v>44</v>
      </c>
      <c r="F445" s="152" t="s">
        <v>426</v>
      </c>
      <c r="H445" s="151" t="s">
        <v>44</v>
      </c>
      <c r="I445" s="153"/>
      <c r="L445" s="149"/>
      <c r="M445" s="154"/>
      <c r="T445" s="155"/>
      <c r="AT445" s="151" t="s">
        <v>202</v>
      </c>
      <c r="AU445" s="151" t="s">
        <v>93</v>
      </c>
      <c r="AV445" s="12" t="s">
        <v>90</v>
      </c>
      <c r="AW445" s="12" t="s">
        <v>42</v>
      </c>
      <c r="AX445" s="12" t="s">
        <v>82</v>
      </c>
      <c r="AY445" s="151" t="s">
        <v>192</v>
      </c>
    </row>
    <row r="446" spans="2:65" s="12" customFormat="1" ht="11.25">
      <c r="B446" s="149"/>
      <c r="D446" s="150" t="s">
        <v>202</v>
      </c>
      <c r="E446" s="151" t="s">
        <v>44</v>
      </c>
      <c r="F446" s="152" t="s">
        <v>455</v>
      </c>
      <c r="H446" s="151" t="s">
        <v>44</v>
      </c>
      <c r="I446" s="153"/>
      <c r="L446" s="149"/>
      <c r="M446" s="154"/>
      <c r="T446" s="155"/>
      <c r="AT446" s="151" t="s">
        <v>202</v>
      </c>
      <c r="AU446" s="151" t="s">
        <v>93</v>
      </c>
      <c r="AV446" s="12" t="s">
        <v>90</v>
      </c>
      <c r="AW446" s="12" t="s">
        <v>42</v>
      </c>
      <c r="AX446" s="12" t="s">
        <v>82</v>
      </c>
      <c r="AY446" s="151" t="s">
        <v>192</v>
      </c>
    </row>
    <row r="447" spans="2:65" s="12" customFormat="1" ht="22.5">
      <c r="B447" s="149"/>
      <c r="D447" s="150" t="s">
        <v>202</v>
      </c>
      <c r="E447" s="151" t="s">
        <v>44</v>
      </c>
      <c r="F447" s="152" t="s">
        <v>558</v>
      </c>
      <c r="H447" s="151" t="s">
        <v>44</v>
      </c>
      <c r="I447" s="153"/>
      <c r="L447" s="149"/>
      <c r="M447" s="154"/>
      <c r="T447" s="155"/>
      <c r="AT447" s="151" t="s">
        <v>202</v>
      </c>
      <c r="AU447" s="151" t="s">
        <v>93</v>
      </c>
      <c r="AV447" s="12" t="s">
        <v>90</v>
      </c>
      <c r="AW447" s="12" t="s">
        <v>42</v>
      </c>
      <c r="AX447" s="12" t="s">
        <v>82</v>
      </c>
      <c r="AY447" s="151" t="s">
        <v>192</v>
      </c>
    </row>
    <row r="448" spans="2:65" s="12" customFormat="1" ht="11.25">
      <c r="B448" s="149"/>
      <c r="D448" s="150" t="s">
        <v>202</v>
      </c>
      <c r="E448" s="151" t="s">
        <v>44</v>
      </c>
      <c r="F448" s="152" t="s">
        <v>739</v>
      </c>
      <c r="H448" s="151" t="s">
        <v>44</v>
      </c>
      <c r="I448" s="153"/>
      <c r="L448" s="149"/>
      <c r="M448" s="154"/>
      <c r="T448" s="155"/>
      <c r="AT448" s="151" t="s">
        <v>202</v>
      </c>
      <c r="AU448" s="151" t="s">
        <v>93</v>
      </c>
      <c r="AV448" s="12" t="s">
        <v>90</v>
      </c>
      <c r="AW448" s="12" t="s">
        <v>42</v>
      </c>
      <c r="AX448" s="12" t="s">
        <v>82</v>
      </c>
      <c r="AY448" s="151" t="s">
        <v>192</v>
      </c>
    </row>
    <row r="449" spans="2:65" s="13" customFormat="1" ht="11.25">
      <c r="B449" s="156"/>
      <c r="D449" s="150" t="s">
        <v>202</v>
      </c>
      <c r="E449" s="157" t="s">
        <v>44</v>
      </c>
      <c r="F449" s="158" t="s">
        <v>850</v>
      </c>
      <c r="H449" s="159">
        <v>12.856999999999999</v>
      </c>
      <c r="I449" s="160"/>
      <c r="L449" s="156"/>
      <c r="M449" s="161"/>
      <c r="T449" s="162"/>
      <c r="AT449" s="157" t="s">
        <v>202</v>
      </c>
      <c r="AU449" s="157" t="s">
        <v>93</v>
      </c>
      <c r="AV449" s="13" t="s">
        <v>93</v>
      </c>
      <c r="AW449" s="13" t="s">
        <v>42</v>
      </c>
      <c r="AX449" s="13" t="s">
        <v>90</v>
      </c>
      <c r="AY449" s="157" t="s">
        <v>192</v>
      </c>
    </row>
    <row r="450" spans="2:65" s="11" customFormat="1" ht="22.9" customHeight="1">
      <c r="B450" s="120"/>
      <c r="D450" s="121" t="s">
        <v>81</v>
      </c>
      <c r="E450" s="130" t="s">
        <v>250</v>
      </c>
      <c r="F450" s="130" t="s">
        <v>288</v>
      </c>
      <c r="I450" s="123"/>
      <c r="J450" s="131">
        <f>BK450</f>
        <v>0</v>
      </c>
      <c r="L450" s="120"/>
      <c r="M450" s="125"/>
      <c r="P450" s="126">
        <f>P451+P503</f>
        <v>0</v>
      </c>
      <c r="R450" s="126">
        <f>R451+R503</f>
        <v>0</v>
      </c>
      <c r="T450" s="127">
        <f>T451+T503</f>
        <v>0</v>
      </c>
      <c r="AR450" s="121" t="s">
        <v>90</v>
      </c>
      <c r="AT450" s="128" t="s">
        <v>81</v>
      </c>
      <c r="AU450" s="128" t="s">
        <v>90</v>
      </c>
      <c r="AY450" s="121" t="s">
        <v>192</v>
      </c>
      <c r="BK450" s="129">
        <f>BK451+BK503</f>
        <v>0</v>
      </c>
    </row>
    <row r="451" spans="2:65" s="11" customFormat="1" ht="20.85" customHeight="1">
      <c r="B451" s="120"/>
      <c r="D451" s="121" t="s">
        <v>81</v>
      </c>
      <c r="E451" s="130" t="s">
        <v>364</v>
      </c>
      <c r="F451" s="130" t="s">
        <v>786</v>
      </c>
      <c r="I451" s="123"/>
      <c r="J451" s="131">
        <f>BK451</f>
        <v>0</v>
      </c>
      <c r="L451" s="120"/>
      <c r="M451" s="125"/>
      <c r="P451" s="126">
        <f>SUM(P452:P502)</f>
        <v>0</v>
      </c>
      <c r="R451" s="126">
        <f>SUM(R452:R502)</f>
        <v>0</v>
      </c>
      <c r="T451" s="127">
        <f>SUM(T452:T502)</f>
        <v>0</v>
      </c>
      <c r="AR451" s="121" t="s">
        <v>90</v>
      </c>
      <c r="AT451" s="128" t="s">
        <v>81</v>
      </c>
      <c r="AU451" s="128" t="s">
        <v>93</v>
      </c>
      <c r="AY451" s="121" t="s">
        <v>192</v>
      </c>
      <c r="BK451" s="129">
        <f>SUM(BK452:BK502)</f>
        <v>0</v>
      </c>
    </row>
    <row r="452" spans="2:65" s="1" customFormat="1" ht="37.9" customHeight="1">
      <c r="B452" s="33"/>
      <c r="C452" s="132" t="s">
        <v>307</v>
      </c>
      <c r="D452" s="132" t="s">
        <v>194</v>
      </c>
      <c r="E452" s="133" t="s">
        <v>384</v>
      </c>
      <c r="F452" s="134" t="s">
        <v>385</v>
      </c>
      <c r="G452" s="135" t="s">
        <v>218</v>
      </c>
      <c r="H452" s="136">
        <v>5.3819999999999997</v>
      </c>
      <c r="I452" s="137"/>
      <c r="J452" s="138">
        <f>ROUND(I452*H452,2)</f>
        <v>0</v>
      </c>
      <c r="K452" s="134" t="s">
        <v>198</v>
      </c>
      <c r="L452" s="33"/>
      <c r="M452" s="139" t="s">
        <v>44</v>
      </c>
      <c r="N452" s="140" t="s">
        <v>53</v>
      </c>
      <c r="P452" s="141">
        <f>O452*H452</f>
        <v>0</v>
      </c>
      <c r="Q452" s="141">
        <v>0</v>
      </c>
      <c r="R452" s="141">
        <f>Q452*H452</f>
        <v>0</v>
      </c>
      <c r="S452" s="141">
        <v>0</v>
      </c>
      <c r="T452" s="142">
        <f>S452*H452</f>
        <v>0</v>
      </c>
      <c r="AR452" s="143" t="s">
        <v>199</v>
      </c>
      <c r="AT452" s="143" t="s">
        <v>194</v>
      </c>
      <c r="AU452" s="143" t="s">
        <v>209</v>
      </c>
      <c r="AY452" s="17" t="s">
        <v>192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7" t="s">
        <v>90</v>
      </c>
      <c r="BK452" s="144">
        <f>ROUND(I452*H452,2)</f>
        <v>0</v>
      </c>
      <c r="BL452" s="17" t="s">
        <v>199</v>
      </c>
      <c r="BM452" s="143" t="s">
        <v>787</v>
      </c>
    </row>
    <row r="453" spans="2:65" s="1" customFormat="1" ht="11.25">
      <c r="B453" s="33"/>
      <c r="D453" s="145" t="s">
        <v>200</v>
      </c>
      <c r="F453" s="146" t="s">
        <v>387</v>
      </c>
      <c r="I453" s="147"/>
      <c r="L453" s="33"/>
      <c r="M453" s="148"/>
      <c r="T453" s="54"/>
      <c r="AT453" s="17" t="s">
        <v>200</v>
      </c>
      <c r="AU453" s="17" t="s">
        <v>209</v>
      </c>
    </row>
    <row r="454" spans="2:65" s="12" customFormat="1" ht="11.25">
      <c r="B454" s="149"/>
      <c r="D454" s="150" t="s">
        <v>202</v>
      </c>
      <c r="E454" s="151" t="s">
        <v>44</v>
      </c>
      <c r="F454" s="152" t="s">
        <v>426</v>
      </c>
      <c r="H454" s="151" t="s">
        <v>44</v>
      </c>
      <c r="I454" s="153"/>
      <c r="L454" s="149"/>
      <c r="M454" s="154"/>
      <c r="T454" s="155"/>
      <c r="AT454" s="151" t="s">
        <v>202</v>
      </c>
      <c r="AU454" s="151" t="s">
        <v>209</v>
      </c>
      <c r="AV454" s="12" t="s">
        <v>90</v>
      </c>
      <c r="AW454" s="12" t="s">
        <v>42</v>
      </c>
      <c r="AX454" s="12" t="s">
        <v>82</v>
      </c>
      <c r="AY454" s="151" t="s">
        <v>192</v>
      </c>
    </row>
    <row r="455" spans="2:65" s="12" customFormat="1" ht="22.5">
      <c r="B455" s="149"/>
      <c r="D455" s="150" t="s">
        <v>202</v>
      </c>
      <c r="E455" s="151" t="s">
        <v>44</v>
      </c>
      <c r="F455" s="152" t="s">
        <v>934</v>
      </c>
      <c r="H455" s="151" t="s">
        <v>44</v>
      </c>
      <c r="I455" s="153"/>
      <c r="L455" s="149"/>
      <c r="M455" s="154"/>
      <c r="T455" s="155"/>
      <c r="AT455" s="151" t="s">
        <v>202</v>
      </c>
      <c r="AU455" s="151" t="s">
        <v>209</v>
      </c>
      <c r="AV455" s="12" t="s">
        <v>90</v>
      </c>
      <c r="AW455" s="12" t="s">
        <v>42</v>
      </c>
      <c r="AX455" s="12" t="s">
        <v>82</v>
      </c>
      <c r="AY455" s="151" t="s">
        <v>192</v>
      </c>
    </row>
    <row r="456" spans="2:65" s="13" customFormat="1" ht="11.25">
      <c r="B456" s="156"/>
      <c r="D456" s="150" t="s">
        <v>202</v>
      </c>
      <c r="E456" s="157" t="s">
        <v>44</v>
      </c>
      <c r="F456" s="158" t="s">
        <v>935</v>
      </c>
      <c r="H456" s="159">
        <v>0.67</v>
      </c>
      <c r="I456" s="160"/>
      <c r="L456" s="156"/>
      <c r="M456" s="161"/>
      <c r="T456" s="162"/>
      <c r="AT456" s="157" t="s">
        <v>202</v>
      </c>
      <c r="AU456" s="157" t="s">
        <v>209</v>
      </c>
      <c r="AV456" s="13" t="s">
        <v>93</v>
      </c>
      <c r="AW456" s="13" t="s">
        <v>42</v>
      </c>
      <c r="AX456" s="13" t="s">
        <v>82</v>
      </c>
      <c r="AY456" s="157" t="s">
        <v>192</v>
      </c>
    </row>
    <row r="457" spans="2:65" s="12" customFormat="1" ht="22.5">
      <c r="B457" s="149"/>
      <c r="D457" s="150" t="s">
        <v>202</v>
      </c>
      <c r="E457" s="151" t="s">
        <v>44</v>
      </c>
      <c r="F457" s="152" t="s">
        <v>936</v>
      </c>
      <c r="H457" s="151" t="s">
        <v>44</v>
      </c>
      <c r="I457" s="153"/>
      <c r="L457" s="149"/>
      <c r="M457" s="154"/>
      <c r="T457" s="155"/>
      <c r="AT457" s="151" t="s">
        <v>202</v>
      </c>
      <c r="AU457" s="151" t="s">
        <v>209</v>
      </c>
      <c r="AV457" s="12" t="s">
        <v>90</v>
      </c>
      <c r="AW457" s="12" t="s">
        <v>42</v>
      </c>
      <c r="AX457" s="12" t="s">
        <v>82</v>
      </c>
      <c r="AY457" s="151" t="s">
        <v>192</v>
      </c>
    </row>
    <row r="458" spans="2:65" s="13" customFormat="1" ht="11.25">
      <c r="B458" s="156"/>
      <c r="D458" s="150" t="s">
        <v>202</v>
      </c>
      <c r="E458" s="157" t="s">
        <v>44</v>
      </c>
      <c r="F458" s="158" t="s">
        <v>937</v>
      </c>
      <c r="H458" s="159">
        <v>2.871</v>
      </c>
      <c r="I458" s="160"/>
      <c r="L458" s="156"/>
      <c r="M458" s="161"/>
      <c r="T458" s="162"/>
      <c r="AT458" s="157" t="s">
        <v>202</v>
      </c>
      <c r="AU458" s="157" t="s">
        <v>209</v>
      </c>
      <c r="AV458" s="13" t="s">
        <v>93</v>
      </c>
      <c r="AW458" s="13" t="s">
        <v>42</v>
      </c>
      <c r="AX458" s="13" t="s">
        <v>82</v>
      </c>
      <c r="AY458" s="157" t="s">
        <v>192</v>
      </c>
    </row>
    <row r="459" spans="2:65" s="12" customFormat="1" ht="22.5">
      <c r="B459" s="149"/>
      <c r="D459" s="150" t="s">
        <v>202</v>
      </c>
      <c r="E459" s="151" t="s">
        <v>44</v>
      </c>
      <c r="F459" s="152" t="s">
        <v>938</v>
      </c>
      <c r="H459" s="151" t="s">
        <v>44</v>
      </c>
      <c r="I459" s="153"/>
      <c r="L459" s="149"/>
      <c r="M459" s="154"/>
      <c r="T459" s="155"/>
      <c r="AT459" s="151" t="s">
        <v>202</v>
      </c>
      <c r="AU459" s="151" t="s">
        <v>209</v>
      </c>
      <c r="AV459" s="12" t="s">
        <v>90</v>
      </c>
      <c r="AW459" s="12" t="s">
        <v>42</v>
      </c>
      <c r="AX459" s="12" t="s">
        <v>82</v>
      </c>
      <c r="AY459" s="151" t="s">
        <v>192</v>
      </c>
    </row>
    <row r="460" spans="2:65" s="13" customFormat="1" ht="11.25">
      <c r="B460" s="156"/>
      <c r="D460" s="150" t="s">
        <v>202</v>
      </c>
      <c r="E460" s="157" t="s">
        <v>44</v>
      </c>
      <c r="F460" s="158" t="s">
        <v>939</v>
      </c>
      <c r="H460" s="159">
        <v>9.4E-2</v>
      </c>
      <c r="I460" s="160"/>
      <c r="L460" s="156"/>
      <c r="M460" s="161"/>
      <c r="T460" s="162"/>
      <c r="AT460" s="157" t="s">
        <v>202</v>
      </c>
      <c r="AU460" s="157" t="s">
        <v>209</v>
      </c>
      <c r="AV460" s="13" t="s">
        <v>93</v>
      </c>
      <c r="AW460" s="13" t="s">
        <v>42</v>
      </c>
      <c r="AX460" s="13" t="s">
        <v>82</v>
      </c>
      <c r="AY460" s="157" t="s">
        <v>192</v>
      </c>
    </row>
    <row r="461" spans="2:65" s="12" customFormat="1" ht="22.5">
      <c r="B461" s="149"/>
      <c r="D461" s="150" t="s">
        <v>202</v>
      </c>
      <c r="E461" s="151" t="s">
        <v>44</v>
      </c>
      <c r="F461" s="152" t="s">
        <v>940</v>
      </c>
      <c r="H461" s="151" t="s">
        <v>44</v>
      </c>
      <c r="I461" s="153"/>
      <c r="L461" s="149"/>
      <c r="M461" s="154"/>
      <c r="T461" s="155"/>
      <c r="AT461" s="151" t="s">
        <v>202</v>
      </c>
      <c r="AU461" s="151" t="s">
        <v>209</v>
      </c>
      <c r="AV461" s="12" t="s">
        <v>90</v>
      </c>
      <c r="AW461" s="12" t="s">
        <v>42</v>
      </c>
      <c r="AX461" s="12" t="s">
        <v>82</v>
      </c>
      <c r="AY461" s="151" t="s">
        <v>192</v>
      </c>
    </row>
    <row r="462" spans="2:65" s="13" customFormat="1" ht="11.25">
      <c r="B462" s="156"/>
      <c r="D462" s="150" t="s">
        <v>202</v>
      </c>
      <c r="E462" s="157" t="s">
        <v>44</v>
      </c>
      <c r="F462" s="158" t="s">
        <v>941</v>
      </c>
      <c r="H462" s="159">
        <v>1.7470000000000001</v>
      </c>
      <c r="I462" s="160"/>
      <c r="L462" s="156"/>
      <c r="M462" s="161"/>
      <c r="T462" s="162"/>
      <c r="AT462" s="157" t="s">
        <v>202</v>
      </c>
      <c r="AU462" s="157" t="s">
        <v>209</v>
      </c>
      <c r="AV462" s="13" t="s">
        <v>93</v>
      </c>
      <c r="AW462" s="13" t="s">
        <v>42</v>
      </c>
      <c r="AX462" s="13" t="s">
        <v>82</v>
      </c>
      <c r="AY462" s="157" t="s">
        <v>192</v>
      </c>
    </row>
    <row r="463" spans="2:65" s="14" customFormat="1" ht="11.25">
      <c r="B463" s="163"/>
      <c r="D463" s="150" t="s">
        <v>202</v>
      </c>
      <c r="E463" s="164" t="s">
        <v>44</v>
      </c>
      <c r="F463" s="165" t="s">
        <v>205</v>
      </c>
      <c r="H463" s="166">
        <v>5.3819999999999997</v>
      </c>
      <c r="I463" s="167"/>
      <c r="L463" s="163"/>
      <c r="M463" s="168"/>
      <c r="T463" s="169"/>
      <c r="AT463" s="164" t="s">
        <v>202</v>
      </c>
      <c r="AU463" s="164" t="s">
        <v>209</v>
      </c>
      <c r="AV463" s="14" t="s">
        <v>199</v>
      </c>
      <c r="AW463" s="14" t="s">
        <v>42</v>
      </c>
      <c r="AX463" s="14" t="s">
        <v>90</v>
      </c>
      <c r="AY463" s="164" t="s">
        <v>192</v>
      </c>
    </row>
    <row r="464" spans="2:65" s="1" customFormat="1" ht="37.9" customHeight="1">
      <c r="B464" s="33"/>
      <c r="C464" s="132" t="s">
        <v>703</v>
      </c>
      <c r="D464" s="132" t="s">
        <v>194</v>
      </c>
      <c r="E464" s="133" t="s">
        <v>390</v>
      </c>
      <c r="F464" s="134" t="s">
        <v>391</v>
      </c>
      <c r="G464" s="135" t="s">
        <v>218</v>
      </c>
      <c r="H464" s="136">
        <v>102.265</v>
      </c>
      <c r="I464" s="137"/>
      <c r="J464" s="138">
        <f>ROUND(I464*H464,2)</f>
        <v>0</v>
      </c>
      <c r="K464" s="134" t="s">
        <v>198</v>
      </c>
      <c r="L464" s="33"/>
      <c r="M464" s="139" t="s">
        <v>44</v>
      </c>
      <c r="N464" s="140" t="s">
        <v>53</v>
      </c>
      <c r="P464" s="141">
        <f>O464*H464</f>
        <v>0</v>
      </c>
      <c r="Q464" s="141">
        <v>0</v>
      </c>
      <c r="R464" s="141">
        <f>Q464*H464</f>
        <v>0</v>
      </c>
      <c r="S464" s="141">
        <v>0</v>
      </c>
      <c r="T464" s="142">
        <f>S464*H464</f>
        <v>0</v>
      </c>
      <c r="AR464" s="143" t="s">
        <v>199</v>
      </c>
      <c r="AT464" s="143" t="s">
        <v>194</v>
      </c>
      <c r="AU464" s="143" t="s">
        <v>209</v>
      </c>
      <c r="AY464" s="17" t="s">
        <v>192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90</v>
      </c>
      <c r="BK464" s="144">
        <f>ROUND(I464*H464,2)</f>
        <v>0</v>
      </c>
      <c r="BL464" s="17" t="s">
        <v>199</v>
      </c>
      <c r="BM464" s="143" t="s">
        <v>805</v>
      </c>
    </row>
    <row r="465" spans="2:65" s="1" customFormat="1" ht="11.25">
      <c r="B465" s="33"/>
      <c r="D465" s="145" t="s">
        <v>200</v>
      </c>
      <c r="F465" s="146" t="s">
        <v>393</v>
      </c>
      <c r="I465" s="147"/>
      <c r="L465" s="33"/>
      <c r="M465" s="148"/>
      <c r="T465" s="54"/>
      <c r="AT465" s="17" t="s">
        <v>200</v>
      </c>
      <c r="AU465" s="17" t="s">
        <v>209</v>
      </c>
    </row>
    <row r="466" spans="2:65" s="12" customFormat="1" ht="11.25">
      <c r="B466" s="149"/>
      <c r="D466" s="150" t="s">
        <v>202</v>
      </c>
      <c r="E466" s="151" t="s">
        <v>44</v>
      </c>
      <c r="F466" s="152" t="s">
        <v>426</v>
      </c>
      <c r="H466" s="151" t="s">
        <v>44</v>
      </c>
      <c r="I466" s="153"/>
      <c r="L466" s="149"/>
      <c r="M466" s="154"/>
      <c r="T466" s="155"/>
      <c r="AT466" s="151" t="s">
        <v>202</v>
      </c>
      <c r="AU466" s="151" t="s">
        <v>209</v>
      </c>
      <c r="AV466" s="12" t="s">
        <v>90</v>
      </c>
      <c r="AW466" s="12" t="s">
        <v>42</v>
      </c>
      <c r="AX466" s="12" t="s">
        <v>82</v>
      </c>
      <c r="AY466" s="151" t="s">
        <v>192</v>
      </c>
    </row>
    <row r="467" spans="2:65" s="12" customFormat="1" ht="11.25">
      <c r="B467" s="149"/>
      <c r="D467" s="150" t="s">
        <v>202</v>
      </c>
      <c r="E467" s="151" t="s">
        <v>44</v>
      </c>
      <c r="F467" s="152" t="s">
        <v>942</v>
      </c>
      <c r="H467" s="151" t="s">
        <v>44</v>
      </c>
      <c r="I467" s="153"/>
      <c r="L467" s="149"/>
      <c r="M467" s="154"/>
      <c r="T467" s="155"/>
      <c r="AT467" s="151" t="s">
        <v>202</v>
      </c>
      <c r="AU467" s="151" t="s">
        <v>209</v>
      </c>
      <c r="AV467" s="12" t="s">
        <v>90</v>
      </c>
      <c r="AW467" s="12" t="s">
        <v>42</v>
      </c>
      <c r="AX467" s="12" t="s">
        <v>82</v>
      </c>
      <c r="AY467" s="151" t="s">
        <v>192</v>
      </c>
    </row>
    <row r="468" spans="2:65" s="12" customFormat="1" ht="22.5">
      <c r="B468" s="149"/>
      <c r="D468" s="150" t="s">
        <v>202</v>
      </c>
      <c r="E468" s="151" t="s">
        <v>44</v>
      </c>
      <c r="F468" s="152" t="s">
        <v>943</v>
      </c>
      <c r="H468" s="151" t="s">
        <v>44</v>
      </c>
      <c r="I468" s="153"/>
      <c r="L468" s="149"/>
      <c r="M468" s="154"/>
      <c r="T468" s="155"/>
      <c r="AT468" s="151" t="s">
        <v>202</v>
      </c>
      <c r="AU468" s="151" t="s">
        <v>209</v>
      </c>
      <c r="AV468" s="12" t="s">
        <v>90</v>
      </c>
      <c r="AW468" s="12" t="s">
        <v>42</v>
      </c>
      <c r="AX468" s="12" t="s">
        <v>82</v>
      </c>
      <c r="AY468" s="151" t="s">
        <v>192</v>
      </c>
    </row>
    <row r="469" spans="2:65" s="13" customFormat="1" ht="11.25">
      <c r="B469" s="156"/>
      <c r="D469" s="150" t="s">
        <v>202</v>
      </c>
      <c r="E469" s="157" t="s">
        <v>44</v>
      </c>
      <c r="F469" s="158" t="s">
        <v>944</v>
      </c>
      <c r="H469" s="159">
        <v>12.736000000000001</v>
      </c>
      <c r="I469" s="160"/>
      <c r="L469" s="156"/>
      <c r="M469" s="161"/>
      <c r="T469" s="162"/>
      <c r="AT469" s="157" t="s">
        <v>202</v>
      </c>
      <c r="AU469" s="157" t="s">
        <v>209</v>
      </c>
      <c r="AV469" s="13" t="s">
        <v>93</v>
      </c>
      <c r="AW469" s="13" t="s">
        <v>42</v>
      </c>
      <c r="AX469" s="13" t="s">
        <v>82</v>
      </c>
      <c r="AY469" s="157" t="s">
        <v>192</v>
      </c>
    </row>
    <row r="470" spans="2:65" s="12" customFormat="1" ht="22.5">
      <c r="B470" s="149"/>
      <c r="D470" s="150" t="s">
        <v>202</v>
      </c>
      <c r="E470" s="151" t="s">
        <v>44</v>
      </c>
      <c r="F470" s="152" t="s">
        <v>945</v>
      </c>
      <c r="H470" s="151" t="s">
        <v>44</v>
      </c>
      <c r="I470" s="153"/>
      <c r="L470" s="149"/>
      <c r="M470" s="154"/>
      <c r="T470" s="155"/>
      <c r="AT470" s="151" t="s">
        <v>202</v>
      </c>
      <c r="AU470" s="151" t="s">
        <v>209</v>
      </c>
      <c r="AV470" s="12" t="s">
        <v>90</v>
      </c>
      <c r="AW470" s="12" t="s">
        <v>42</v>
      </c>
      <c r="AX470" s="12" t="s">
        <v>82</v>
      </c>
      <c r="AY470" s="151" t="s">
        <v>192</v>
      </c>
    </row>
    <row r="471" spans="2:65" s="13" customFormat="1" ht="11.25">
      <c r="B471" s="156"/>
      <c r="D471" s="150" t="s">
        <v>202</v>
      </c>
      <c r="E471" s="157" t="s">
        <v>44</v>
      </c>
      <c r="F471" s="158" t="s">
        <v>946</v>
      </c>
      <c r="H471" s="159">
        <v>54.548000000000002</v>
      </c>
      <c r="I471" s="160"/>
      <c r="L471" s="156"/>
      <c r="M471" s="161"/>
      <c r="T471" s="162"/>
      <c r="AT471" s="157" t="s">
        <v>202</v>
      </c>
      <c r="AU471" s="157" t="s">
        <v>209</v>
      </c>
      <c r="AV471" s="13" t="s">
        <v>93</v>
      </c>
      <c r="AW471" s="13" t="s">
        <v>42</v>
      </c>
      <c r="AX471" s="13" t="s">
        <v>82</v>
      </c>
      <c r="AY471" s="157" t="s">
        <v>192</v>
      </c>
    </row>
    <row r="472" spans="2:65" s="12" customFormat="1" ht="22.5">
      <c r="B472" s="149"/>
      <c r="D472" s="150" t="s">
        <v>202</v>
      </c>
      <c r="E472" s="151" t="s">
        <v>44</v>
      </c>
      <c r="F472" s="152" t="s">
        <v>947</v>
      </c>
      <c r="H472" s="151" t="s">
        <v>44</v>
      </c>
      <c r="I472" s="153"/>
      <c r="L472" s="149"/>
      <c r="M472" s="154"/>
      <c r="T472" s="155"/>
      <c r="AT472" s="151" t="s">
        <v>202</v>
      </c>
      <c r="AU472" s="151" t="s">
        <v>209</v>
      </c>
      <c r="AV472" s="12" t="s">
        <v>90</v>
      </c>
      <c r="AW472" s="12" t="s">
        <v>42</v>
      </c>
      <c r="AX472" s="12" t="s">
        <v>82</v>
      </c>
      <c r="AY472" s="151" t="s">
        <v>192</v>
      </c>
    </row>
    <row r="473" spans="2:65" s="13" customFormat="1" ht="11.25">
      <c r="B473" s="156"/>
      <c r="D473" s="150" t="s">
        <v>202</v>
      </c>
      <c r="E473" s="157" t="s">
        <v>44</v>
      </c>
      <c r="F473" s="158" t="s">
        <v>948</v>
      </c>
      <c r="H473" s="159">
        <v>1.792</v>
      </c>
      <c r="I473" s="160"/>
      <c r="L473" s="156"/>
      <c r="M473" s="161"/>
      <c r="T473" s="162"/>
      <c r="AT473" s="157" t="s">
        <v>202</v>
      </c>
      <c r="AU473" s="157" t="s">
        <v>209</v>
      </c>
      <c r="AV473" s="13" t="s">
        <v>93</v>
      </c>
      <c r="AW473" s="13" t="s">
        <v>42</v>
      </c>
      <c r="AX473" s="13" t="s">
        <v>82</v>
      </c>
      <c r="AY473" s="157" t="s">
        <v>192</v>
      </c>
    </row>
    <row r="474" spans="2:65" s="12" customFormat="1" ht="22.5">
      <c r="B474" s="149"/>
      <c r="D474" s="150" t="s">
        <v>202</v>
      </c>
      <c r="E474" s="151" t="s">
        <v>44</v>
      </c>
      <c r="F474" s="152" t="s">
        <v>949</v>
      </c>
      <c r="H474" s="151" t="s">
        <v>44</v>
      </c>
      <c r="I474" s="153"/>
      <c r="L474" s="149"/>
      <c r="M474" s="154"/>
      <c r="T474" s="155"/>
      <c r="AT474" s="151" t="s">
        <v>202</v>
      </c>
      <c r="AU474" s="151" t="s">
        <v>209</v>
      </c>
      <c r="AV474" s="12" t="s">
        <v>90</v>
      </c>
      <c r="AW474" s="12" t="s">
        <v>42</v>
      </c>
      <c r="AX474" s="12" t="s">
        <v>82</v>
      </c>
      <c r="AY474" s="151" t="s">
        <v>192</v>
      </c>
    </row>
    <row r="475" spans="2:65" s="13" customFormat="1" ht="11.25">
      <c r="B475" s="156"/>
      <c r="D475" s="150" t="s">
        <v>202</v>
      </c>
      <c r="E475" s="157" t="s">
        <v>44</v>
      </c>
      <c r="F475" s="158" t="s">
        <v>950</v>
      </c>
      <c r="H475" s="159">
        <v>33.189</v>
      </c>
      <c r="I475" s="160"/>
      <c r="L475" s="156"/>
      <c r="M475" s="161"/>
      <c r="T475" s="162"/>
      <c r="AT475" s="157" t="s">
        <v>202</v>
      </c>
      <c r="AU475" s="157" t="s">
        <v>209</v>
      </c>
      <c r="AV475" s="13" t="s">
        <v>93</v>
      </c>
      <c r="AW475" s="13" t="s">
        <v>42</v>
      </c>
      <c r="AX475" s="13" t="s">
        <v>82</v>
      </c>
      <c r="AY475" s="157" t="s">
        <v>192</v>
      </c>
    </row>
    <row r="476" spans="2:65" s="14" customFormat="1" ht="11.25">
      <c r="B476" s="163"/>
      <c r="D476" s="150" t="s">
        <v>202</v>
      </c>
      <c r="E476" s="164" t="s">
        <v>44</v>
      </c>
      <c r="F476" s="165" t="s">
        <v>205</v>
      </c>
      <c r="H476" s="166">
        <v>102.26500000000001</v>
      </c>
      <c r="I476" s="167"/>
      <c r="L476" s="163"/>
      <c r="M476" s="168"/>
      <c r="T476" s="169"/>
      <c r="AT476" s="164" t="s">
        <v>202</v>
      </c>
      <c r="AU476" s="164" t="s">
        <v>209</v>
      </c>
      <c r="AV476" s="14" t="s">
        <v>199</v>
      </c>
      <c r="AW476" s="14" t="s">
        <v>42</v>
      </c>
      <c r="AX476" s="14" t="s">
        <v>90</v>
      </c>
      <c r="AY476" s="164" t="s">
        <v>192</v>
      </c>
    </row>
    <row r="477" spans="2:65" s="1" customFormat="1" ht="24.2" customHeight="1">
      <c r="B477" s="33"/>
      <c r="C477" s="132" t="s">
        <v>313</v>
      </c>
      <c r="D477" s="132" t="s">
        <v>194</v>
      </c>
      <c r="E477" s="133" t="s">
        <v>823</v>
      </c>
      <c r="F477" s="134" t="s">
        <v>824</v>
      </c>
      <c r="G477" s="135" t="s">
        <v>218</v>
      </c>
      <c r="H477" s="136">
        <v>5.3819999999999997</v>
      </c>
      <c r="I477" s="137"/>
      <c r="J477" s="138">
        <f>ROUND(I477*H477,2)</f>
        <v>0</v>
      </c>
      <c r="K477" s="134" t="s">
        <v>198</v>
      </c>
      <c r="L477" s="33"/>
      <c r="M477" s="139" t="s">
        <v>44</v>
      </c>
      <c r="N477" s="140" t="s">
        <v>53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199</v>
      </c>
      <c r="AT477" s="143" t="s">
        <v>194</v>
      </c>
      <c r="AU477" s="143" t="s">
        <v>209</v>
      </c>
      <c r="AY477" s="17" t="s">
        <v>192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90</v>
      </c>
      <c r="BK477" s="144">
        <f>ROUND(I477*H477,2)</f>
        <v>0</v>
      </c>
      <c r="BL477" s="17" t="s">
        <v>199</v>
      </c>
      <c r="BM477" s="143" t="s">
        <v>825</v>
      </c>
    </row>
    <row r="478" spans="2:65" s="1" customFormat="1" ht="11.25">
      <c r="B478" s="33"/>
      <c r="D478" s="145" t="s">
        <v>200</v>
      </c>
      <c r="F478" s="146" t="s">
        <v>826</v>
      </c>
      <c r="I478" s="147"/>
      <c r="L478" s="33"/>
      <c r="M478" s="148"/>
      <c r="T478" s="54"/>
      <c r="AT478" s="17" t="s">
        <v>200</v>
      </c>
      <c r="AU478" s="17" t="s">
        <v>209</v>
      </c>
    </row>
    <row r="479" spans="2:65" s="12" customFormat="1" ht="11.25">
      <c r="B479" s="149"/>
      <c r="D479" s="150" t="s">
        <v>202</v>
      </c>
      <c r="E479" s="151" t="s">
        <v>44</v>
      </c>
      <c r="F479" s="152" t="s">
        <v>426</v>
      </c>
      <c r="H479" s="151" t="s">
        <v>44</v>
      </c>
      <c r="I479" s="153"/>
      <c r="L479" s="149"/>
      <c r="M479" s="154"/>
      <c r="T479" s="155"/>
      <c r="AT479" s="151" t="s">
        <v>202</v>
      </c>
      <c r="AU479" s="151" t="s">
        <v>209</v>
      </c>
      <c r="AV479" s="12" t="s">
        <v>90</v>
      </c>
      <c r="AW479" s="12" t="s">
        <v>42</v>
      </c>
      <c r="AX479" s="12" t="s">
        <v>82</v>
      </c>
      <c r="AY479" s="151" t="s">
        <v>192</v>
      </c>
    </row>
    <row r="480" spans="2:65" s="12" customFormat="1" ht="11.25">
      <c r="B480" s="149"/>
      <c r="D480" s="150" t="s">
        <v>202</v>
      </c>
      <c r="E480" s="151" t="s">
        <v>44</v>
      </c>
      <c r="F480" s="152" t="s">
        <v>951</v>
      </c>
      <c r="H480" s="151" t="s">
        <v>44</v>
      </c>
      <c r="I480" s="153"/>
      <c r="L480" s="149"/>
      <c r="M480" s="154"/>
      <c r="T480" s="155"/>
      <c r="AT480" s="151" t="s">
        <v>202</v>
      </c>
      <c r="AU480" s="151" t="s">
        <v>209</v>
      </c>
      <c r="AV480" s="12" t="s">
        <v>90</v>
      </c>
      <c r="AW480" s="12" t="s">
        <v>42</v>
      </c>
      <c r="AX480" s="12" t="s">
        <v>82</v>
      </c>
      <c r="AY480" s="151" t="s">
        <v>192</v>
      </c>
    </row>
    <row r="481" spans="2:65" s="12" customFormat="1" ht="22.5">
      <c r="B481" s="149"/>
      <c r="D481" s="150" t="s">
        <v>202</v>
      </c>
      <c r="E481" s="151" t="s">
        <v>44</v>
      </c>
      <c r="F481" s="152" t="s">
        <v>943</v>
      </c>
      <c r="H481" s="151" t="s">
        <v>44</v>
      </c>
      <c r="I481" s="153"/>
      <c r="L481" s="149"/>
      <c r="M481" s="154"/>
      <c r="T481" s="155"/>
      <c r="AT481" s="151" t="s">
        <v>202</v>
      </c>
      <c r="AU481" s="151" t="s">
        <v>209</v>
      </c>
      <c r="AV481" s="12" t="s">
        <v>90</v>
      </c>
      <c r="AW481" s="12" t="s">
        <v>42</v>
      </c>
      <c r="AX481" s="12" t="s">
        <v>82</v>
      </c>
      <c r="AY481" s="151" t="s">
        <v>192</v>
      </c>
    </row>
    <row r="482" spans="2:65" s="13" customFormat="1" ht="11.25">
      <c r="B482" s="156"/>
      <c r="D482" s="150" t="s">
        <v>202</v>
      </c>
      <c r="E482" s="157" t="s">
        <v>44</v>
      </c>
      <c r="F482" s="158" t="s">
        <v>935</v>
      </c>
      <c r="H482" s="159">
        <v>0.67</v>
      </c>
      <c r="I482" s="160"/>
      <c r="L482" s="156"/>
      <c r="M482" s="161"/>
      <c r="T482" s="162"/>
      <c r="AT482" s="157" t="s">
        <v>202</v>
      </c>
      <c r="AU482" s="157" t="s">
        <v>209</v>
      </c>
      <c r="AV482" s="13" t="s">
        <v>93</v>
      </c>
      <c r="AW482" s="13" t="s">
        <v>42</v>
      </c>
      <c r="AX482" s="13" t="s">
        <v>82</v>
      </c>
      <c r="AY482" s="157" t="s">
        <v>192</v>
      </c>
    </row>
    <row r="483" spans="2:65" s="12" customFormat="1" ht="22.5">
      <c r="B483" s="149"/>
      <c r="D483" s="150" t="s">
        <v>202</v>
      </c>
      <c r="E483" s="151" t="s">
        <v>44</v>
      </c>
      <c r="F483" s="152" t="s">
        <v>945</v>
      </c>
      <c r="H483" s="151" t="s">
        <v>44</v>
      </c>
      <c r="I483" s="153"/>
      <c r="L483" s="149"/>
      <c r="M483" s="154"/>
      <c r="T483" s="155"/>
      <c r="AT483" s="151" t="s">
        <v>202</v>
      </c>
      <c r="AU483" s="151" t="s">
        <v>209</v>
      </c>
      <c r="AV483" s="12" t="s">
        <v>90</v>
      </c>
      <c r="AW483" s="12" t="s">
        <v>42</v>
      </c>
      <c r="AX483" s="12" t="s">
        <v>82</v>
      </c>
      <c r="AY483" s="151" t="s">
        <v>192</v>
      </c>
    </row>
    <row r="484" spans="2:65" s="13" customFormat="1" ht="11.25">
      <c r="B484" s="156"/>
      <c r="D484" s="150" t="s">
        <v>202</v>
      </c>
      <c r="E484" s="157" t="s">
        <v>44</v>
      </c>
      <c r="F484" s="158" t="s">
        <v>937</v>
      </c>
      <c r="H484" s="159">
        <v>2.871</v>
      </c>
      <c r="I484" s="160"/>
      <c r="L484" s="156"/>
      <c r="M484" s="161"/>
      <c r="T484" s="162"/>
      <c r="AT484" s="157" t="s">
        <v>202</v>
      </c>
      <c r="AU484" s="157" t="s">
        <v>209</v>
      </c>
      <c r="AV484" s="13" t="s">
        <v>93</v>
      </c>
      <c r="AW484" s="13" t="s">
        <v>42</v>
      </c>
      <c r="AX484" s="13" t="s">
        <v>82</v>
      </c>
      <c r="AY484" s="157" t="s">
        <v>192</v>
      </c>
    </row>
    <row r="485" spans="2:65" s="12" customFormat="1" ht="22.5">
      <c r="B485" s="149"/>
      <c r="D485" s="150" t="s">
        <v>202</v>
      </c>
      <c r="E485" s="151" t="s">
        <v>44</v>
      </c>
      <c r="F485" s="152" t="s">
        <v>947</v>
      </c>
      <c r="H485" s="151" t="s">
        <v>44</v>
      </c>
      <c r="I485" s="153"/>
      <c r="L485" s="149"/>
      <c r="M485" s="154"/>
      <c r="T485" s="155"/>
      <c r="AT485" s="151" t="s">
        <v>202</v>
      </c>
      <c r="AU485" s="151" t="s">
        <v>209</v>
      </c>
      <c r="AV485" s="12" t="s">
        <v>90</v>
      </c>
      <c r="AW485" s="12" t="s">
        <v>42</v>
      </c>
      <c r="AX485" s="12" t="s">
        <v>82</v>
      </c>
      <c r="AY485" s="151" t="s">
        <v>192</v>
      </c>
    </row>
    <row r="486" spans="2:65" s="13" customFormat="1" ht="11.25">
      <c r="B486" s="156"/>
      <c r="D486" s="150" t="s">
        <v>202</v>
      </c>
      <c r="E486" s="157" t="s">
        <v>44</v>
      </c>
      <c r="F486" s="158" t="s">
        <v>939</v>
      </c>
      <c r="H486" s="159">
        <v>9.4E-2</v>
      </c>
      <c r="I486" s="160"/>
      <c r="L486" s="156"/>
      <c r="M486" s="161"/>
      <c r="T486" s="162"/>
      <c r="AT486" s="157" t="s">
        <v>202</v>
      </c>
      <c r="AU486" s="157" t="s">
        <v>209</v>
      </c>
      <c r="AV486" s="13" t="s">
        <v>93</v>
      </c>
      <c r="AW486" s="13" t="s">
        <v>42</v>
      </c>
      <c r="AX486" s="13" t="s">
        <v>82</v>
      </c>
      <c r="AY486" s="157" t="s">
        <v>192</v>
      </c>
    </row>
    <row r="487" spans="2:65" s="12" customFormat="1" ht="22.5">
      <c r="B487" s="149"/>
      <c r="D487" s="150" t="s">
        <v>202</v>
      </c>
      <c r="E487" s="151" t="s">
        <v>44</v>
      </c>
      <c r="F487" s="152" t="s">
        <v>949</v>
      </c>
      <c r="H487" s="151" t="s">
        <v>44</v>
      </c>
      <c r="I487" s="153"/>
      <c r="L487" s="149"/>
      <c r="M487" s="154"/>
      <c r="T487" s="155"/>
      <c r="AT487" s="151" t="s">
        <v>202</v>
      </c>
      <c r="AU487" s="151" t="s">
        <v>209</v>
      </c>
      <c r="AV487" s="12" t="s">
        <v>90</v>
      </c>
      <c r="AW487" s="12" t="s">
        <v>42</v>
      </c>
      <c r="AX487" s="12" t="s">
        <v>82</v>
      </c>
      <c r="AY487" s="151" t="s">
        <v>192</v>
      </c>
    </row>
    <row r="488" spans="2:65" s="13" customFormat="1" ht="11.25">
      <c r="B488" s="156"/>
      <c r="D488" s="150" t="s">
        <v>202</v>
      </c>
      <c r="E488" s="157" t="s">
        <v>44</v>
      </c>
      <c r="F488" s="158" t="s">
        <v>941</v>
      </c>
      <c r="H488" s="159">
        <v>1.7470000000000001</v>
      </c>
      <c r="I488" s="160"/>
      <c r="L488" s="156"/>
      <c r="M488" s="161"/>
      <c r="T488" s="162"/>
      <c r="AT488" s="157" t="s">
        <v>202</v>
      </c>
      <c r="AU488" s="157" t="s">
        <v>209</v>
      </c>
      <c r="AV488" s="13" t="s">
        <v>93</v>
      </c>
      <c r="AW488" s="13" t="s">
        <v>42</v>
      </c>
      <c r="AX488" s="13" t="s">
        <v>82</v>
      </c>
      <c r="AY488" s="157" t="s">
        <v>192</v>
      </c>
    </row>
    <row r="489" spans="2:65" s="14" customFormat="1" ht="11.25">
      <c r="B489" s="163"/>
      <c r="D489" s="150" t="s">
        <v>202</v>
      </c>
      <c r="E489" s="164" t="s">
        <v>44</v>
      </c>
      <c r="F489" s="165" t="s">
        <v>205</v>
      </c>
      <c r="H489" s="166">
        <v>5.3819999999999997</v>
      </c>
      <c r="I489" s="167"/>
      <c r="L489" s="163"/>
      <c r="M489" s="168"/>
      <c r="T489" s="169"/>
      <c r="AT489" s="164" t="s">
        <v>202</v>
      </c>
      <c r="AU489" s="164" t="s">
        <v>209</v>
      </c>
      <c r="AV489" s="14" t="s">
        <v>199</v>
      </c>
      <c r="AW489" s="14" t="s">
        <v>42</v>
      </c>
      <c r="AX489" s="14" t="s">
        <v>90</v>
      </c>
      <c r="AY489" s="164" t="s">
        <v>192</v>
      </c>
    </row>
    <row r="490" spans="2:65" s="1" customFormat="1" ht="44.25" customHeight="1">
      <c r="B490" s="33"/>
      <c r="C490" s="132" t="s">
        <v>336</v>
      </c>
      <c r="D490" s="132" t="s">
        <v>194</v>
      </c>
      <c r="E490" s="133" t="s">
        <v>403</v>
      </c>
      <c r="F490" s="134" t="s">
        <v>404</v>
      </c>
      <c r="G490" s="135" t="s">
        <v>218</v>
      </c>
      <c r="H490" s="136">
        <v>5.3819999999999997</v>
      </c>
      <c r="I490" s="137"/>
      <c r="J490" s="138">
        <f>ROUND(I490*H490,2)</f>
        <v>0</v>
      </c>
      <c r="K490" s="134" t="s">
        <v>198</v>
      </c>
      <c r="L490" s="33"/>
      <c r="M490" s="139" t="s">
        <v>44</v>
      </c>
      <c r="N490" s="140" t="s">
        <v>53</v>
      </c>
      <c r="P490" s="141">
        <f>O490*H490</f>
        <v>0</v>
      </c>
      <c r="Q490" s="141">
        <v>0</v>
      </c>
      <c r="R490" s="141">
        <f>Q490*H490</f>
        <v>0</v>
      </c>
      <c r="S490" s="141">
        <v>0</v>
      </c>
      <c r="T490" s="142">
        <f>S490*H490</f>
        <v>0</v>
      </c>
      <c r="AR490" s="143" t="s">
        <v>199</v>
      </c>
      <c r="AT490" s="143" t="s">
        <v>194</v>
      </c>
      <c r="AU490" s="143" t="s">
        <v>209</v>
      </c>
      <c r="AY490" s="17" t="s">
        <v>192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90</v>
      </c>
      <c r="BK490" s="144">
        <f>ROUND(I490*H490,2)</f>
        <v>0</v>
      </c>
      <c r="BL490" s="17" t="s">
        <v>199</v>
      </c>
      <c r="BM490" s="143" t="s">
        <v>835</v>
      </c>
    </row>
    <row r="491" spans="2:65" s="1" customFormat="1" ht="11.25">
      <c r="B491" s="33"/>
      <c r="D491" s="145" t="s">
        <v>200</v>
      </c>
      <c r="F491" s="146" t="s">
        <v>406</v>
      </c>
      <c r="I491" s="147"/>
      <c r="L491" s="33"/>
      <c r="M491" s="148"/>
      <c r="T491" s="54"/>
      <c r="AT491" s="17" t="s">
        <v>200</v>
      </c>
      <c r="AU491" s="17" t="s">
        <v>209</v>
      </c>
    </row>
    <row r="492" spans="2:65" s="12" customFormat="1" ht="11.25">
      <c r="B492" s="149"/>
      <c r="D492" s="150" t="s">
        <v>202</v>
      </c>
      <c r="E492" s="151" t="s">
        <v>44</v>
      </c>
      <c r="F492" s="152" t="s">
        <v>426</v>
      </c>
      <c r="H492" s="151" t="s">
        <v>44</v>
      </c>
      <c r="I492" s="153"/>
      <c r="L492" s="149"/>
      <c r="M492" s="154"/>
      <c r="T492" s="155"/>
      <c r="AT492" s="151" t="s">
        <v>202</v>
      </c>
      <c r="AU492" s="151" t="s">
        <v>209</v>
      </c>
      <c r="AV492" s="12" t="s">
        <v>90</v>
      </c>
      <c r="AW492" s="12" t="s">
        <v>42</v>
      </c>
      <c r="AX492" s="12" t="s">
        <v>82</v>
      </c>
      <c r="AY492" s="151" t="s">
        <v>192</v>
      </c>
    </row>
    <row r="493" spans="2:65" s="12" customFormat="1" ht="11.25">
      <c r="B493" s="149"/>
      <c r="D493" s="150" t="s">
        <v>202</v>
      </c>
      <c r="E493" s="151" t="s">
        <v>44</v>
      </c>
      <c r="F493" s="152" t="s">
        <v>952</v>
      </c>
      <c r="H493" s="151" t="s">
        <v>44</v>
      </c>
      <c r="I493" s="153"/>
      <c r="L493" s="149"/>
      <c r="M493" s="154"/>
      <c r="T493" s="155"/>
      <c r="AT493" s="151" t="s">
        <v>202</v>
      </c>
      <c r="AU493" s="151" t="s">
        <v>209</v>
      </c>
      <c r="AV493" s="12" t="s">
        <v>90</v>
      </c>
      <c r="AW493" s="12" t="s">
        <v>42</v>
      </c>
      <c r="AX493" s="12" t="s">
        <v>82</v>
      </c>
      <c r="AY493" s="151" t="s">
        <v>192</v>
      </c>
    </row>
    <row r="494" spans="2:65" s="12" customFormat="1" ht="22.5">
      <c r="B494" s="149"/>
      <c r="D494" s="150" t="s">
        <v>202</v>
      </c>
      <c r="E494" s="151" t="s">
        <v>44</v>
      </c>
      <c r="F494" s="152" t="s">
        <v>943</v>
      </c>
      <c r="H494" s="151" t="s">
        <v>44</v>
      </c>
      <c r="I494" s="153"/>
      <c r="L494" s="149"/>
      <c r="M494" s="154"/>
      <c r="T494" s="155"/>
      <c r="AT494" s="151" t="s">
        <v>202</v>
      </c>
      <c r="AU494" s="151" t="s">
        <v>209</v>
      </c>
      <c r="AV494" s="12" t="s">
        <v>90</v>
      </c>
      <c r="AW494" s="12" t="s">
        <v>42</v>
      </c>
      <c r="AX494" s="12" t="s">
        <v>82</v>
      </c>
      <c r="AY494" s="151" t="s">
        <v>192</v>
      </c>
    </row>
    <row r="495" spans="2:65" s="13" customFormat="1" ht="11.25">
      <c r="B495" s="156"/>
      <c r="D495" s="150" t="s">
        <v>202</v>
      </c>
      <c r="E495" s="157" t="s">
        <v>44</v>
      </c>
      <c r="F495" s="158" t="s">
        <v>935</v>
      </c>
      <c r="H495" s="159">
        <v>0.67</v>
      </c>
      <c r="I495" s="160"/>
      <c r="L495" s="156"/>
      <c r="M495" s="161"/>
      <c r="T495" s="162"/>
      <c r="AT495" s="157" t="s">
        <v>202</v>
      </c>
      <c r="AU495" s="157" t="s">
        <v>209</v>
      </c>
      <c r="AV495" s="13" t="s">
        <v>93</v>
      </c>
      <c r="AW495" s="13" t="s">
        <v>42</v>
      </c>
      <c r="AX495" s="13" t="s">
        <v>82</v>
      </c>
      <c r="AY495" s="157" t="s">
        <v>192</v>
      </c>
    </row>
    <row r="496" spans="2:65" s="12" customFormat="1" ht="22.5">
      <c r="B496" s="149"/>
      <c r="D496" s="150" t="s">
        <v>202</v>
      </c>
      <c r="E496" s="151" t="s">
        <v>44</v>
      </c>
      <c r="F496" s="152" t="s">
        <v>945</v>
      </c>
      <c r="H496" s="151" t="s">
        <v>44</v>
      </c>
      <c r="I496" s="153"/>
      <c r="L496" s="149"/>
      <c r="M496" s="154"/>
      <c r="T496" s="155"/>
      <c r="AT496" s="151" t="s">
        <v>202</v>
      </c>
      <c r="AU496" s="151" t="s">
        <v>209</v>
      </c>
      <c r="AV496" s="12" t="s">
        <v>90</v>
      </c>
      <c r="AW496" s="12" t="s">
        <v>42</v>
      </c>
      <c r="AX496" s="12" t="s">
        <v>82</v>
      </c>
      <c r="AY496" s="151" t="s">
        <v>192</v>
      </c>
    </row>
    <row r="497" spans="2:65" s="13" customFormat="1" ht="11.25">
      <c r="B497" s="156"/>
      <c r="D497" s="150" t="s">
        <v>202</v>
      </c>
      <c r="E497" s="157" t="s">
        <v>44</v>
      </c>
      <c r="F497" s="158" t="s">
        <v>937</v>
      </c>
      <c r="H497" s="159">
        <v>2.871</v>
      </c>
      <c r="I497" s="160"/>
      <c r="L497" s="156"/>
      <c r="M497" s="161"/>
      <c r="T497" s="162"/>
      <c r="AT497" s="157" t="s">
        <v>202</v>
      </c>
      <c r="AU497" s="157" t="s">
        <v>209</v>
      </c>
      <c r="AV497" s="13" t="s">
        <v>93</v>
      </c>
      <c r="AW497" s="13" t="s">
        <v>42</v>
      </c>
      <c r="AX497" s="13" t="s">
        <v>82</v>
      </c>
      <c r="AY497" s="157" t="s">
        <v>192</v>
      </c>
    </row>
    <row r="498" spans="2:65" s="12" customFormat="1" ht="22.5">
      <c r="B498" s="149"/>
      <c r="D498" s="150" t="s">
        <v>202</v>
      </c>
      <c r="E498" s="151" t="s">
        <v>44</v>
      </c>
      <c r="F498" s="152" t="s">
        <v>947</v>
      </c>
      <c r="H498" s="151" t="s">
        <v>44</v>
      </c>
      <c r="I498" s="153"/>
      <c r="L498" s="149"/>
      <c r="M498" s="154"/>
      <c r="T498" s="155"/>
      <c r="AT498" s="151" t="s">
        <v>202</v>
      </c>
      <c r="AU498" s="151" t="s">
        <v>209</v>
      </c>
      <c r="AV498" s="12" t="s">
        <v>90</v>
      </c>
      <c r="AW498" s="12" t="s">
        <v>42</v>
      </c>
      <c r="AX498" s="12" t="s">
        <v>82</v>
      </c>
      <c r="AY498" s="151" t="s">
        <v>192</v>
      </c>
    </row>
    <row r="499" spans="2:65" s="13" customFormat="1" ht="11.25">
      <c r="B499" s="156"/>
      <c r="D499" s="150" t="s">
        <v>202</v>
      </c>
      <c r="E499" s="157" t="s">
        <v>44</v>
      </c>
      <c r="F499" s="158" t="s">
        <v>939</v>
      </c>
      <c r="H499" s="159">
        <v>9.4E-2</v>
      </c>
      <c r="I499" s="160"/>
      <c r="L499" s="156"/>
      <c r="M499" s="161"/>
      <c r="T499" s="162"/>
      <c r="AT499" s="157" t="s">
        <v>202</v>
      </c>
      <c r="AU499" s="157" t="s">
        <v>209</v>
      </c>
      <c r="AV499" s="13" t="s">
        <v>93</v>
      </c>
      <c r="AW499" s="13" t="s">
        <v>42</v>
      </c>
      <c r="AX499" s="13" t="s">
        <v>82</v>
      </c>
      <c r="AY499" s="157" t="s">
        <v>192</v>
      </c>
    </row>
    <row r="500" spans="2:65" s="12" customFormat="1" ht="22.5">
      <c r="B500" s="149"/>
      <c r="D500" s="150" t="s">
        <v>202</v>
      </c>
      <c r="E500" s="151" t="s">
        <v>44</v>
      </c>
      <c r="F500" s="152" t="s">
        <v>949</v>
      </c>
      <c r="H500" s="151" t="s">
        <v>44</v>
      </c>
      <c r="I500" s="153"/>
      <c r="L500" s="149"/>
      <c r="M500" s="154"/>
      <c r="T500" s="155"/>
      <c r="AT500" s="151" t="s">
        <v>202</v>
      </c>
      <c r="AU500" s="151" t="s">
        <v>209</v>
      </c>
      <c r="AV500" s="12" t="s">
        <v>90</v>
      </c>
      <c r="AW500" s="12" t="s">
        <v>42</v>
      </c>
      <c r="AX500" s="12" t="s">
        <v>82</v>
      </c>
      <c r="AY500" s="151" t="s">
        <v>192</v>
      </c>
    </row>
    <row r="501" spans="2:65" s="13" customFormat="1" ht="11.25">
      <c r="B501" s="156"/>
      <c r="D501" s="150" t="s">
        <v>202</v>
      </c>
      <c r="E501" s="157" t="s">
        <v>44</v>
      </c>
      <c r="F501" s="158" t="s">
        <v>941</v>
      </c>
      <c r="H501" s="159">
        <v>1.7470000000000001</v>
      </c>
      <c r="I501" s="160"/>
      <c r="L501" s="156"/>
      <c r="M501" s="161"/>
      <c r="T501" s="162"/>
      <c r="AT501" s="157" t="s">
        <v>202</v>
      </c>
      <c r="AU501" s="157" t="s">
        <v>209</v>
      </c>
      <c r="AV501" s="13" t="s">
        <v>93</v>
      </c>
      <c r="AW501" s="13" t="s">
        <v>42</v>
      </c>
      <c r="AX501" s="13" t="s">
        <v>82</v>
      </c>
      <c r="AY501" s="157" t="s">
        <v>192</v>
      </c>
    </row>
    <row r="502" spans="2:65" s="14" customFormat="1" ht="11.25">
      <c r="B502" s="163"/>
      <c r="D502" s="150" t="s">
        <v>202</v>
      </c>
      <c r="E502" s="164" t="s">
        <v>44</v>
      </c>
      <c r="F502" s="165" t="s">
        <v>205</v>
      </c>
      <c r="H502" s="166">
        <v>5.3819999999999997</v>
      </c>
      <c r="I502" s="167"/>
      <c r="L502" s="163"/>
      <c r="M502" s="168"/>
      <c r="T502" s="169"/>
      <c r="AT502" s="164" t="s">
        <v>202</v>
      </c>
      <c r="AU502" s="164" t="s">
        <v>209</v>
      </c>
      <c r="AV502" s="14" t="s">
        <v>199</v>
      </c>
      <c r="AW502" s="14" t="s">
        <v>42</v>
      </c>
      <c r="AX502" s="14" t="s">
        <v>90</v>
      </c>
      <c r="AY502" s="164" t="s">
        <v>192</v>
      </c>
    </row>
    <row r="503" spans="2:65" s="11" customFormat="1" ht="20.85" customHeight="1">
      <c r="B503" s="120"/>
      <c r="D503" s="121" t="s">
        <v>81</v>
      </c>
      <c r="E503" s="130" t="s">
        <v>407</v>
      </c>
      <c r="F503" s="130" t="s">
        <v>408</v>
      </c>
      <c r="I503" s="123"/>
      <c r="J503" s="131">
        <f>BK503</f>
        <v>0</v>
      </c>
      <c r="L503" s="120"/>
      <c r="M503" s="125"/>
      <c r="P503" s="126">
        <f>SUM(P504:P505)</f>
        <v>0</v>
      </c>
      <c r="R503" s="126">
        <f>SUM(R504:R505)</f>
        <v>0</v>
      </c>
      <c r="T503" s="127">
        <f>SUM(T504:T505)</f>
        <v>0</v>
      </c>
      <c r="AR503" s="121" t="s">
        <v>90</v>
      </c>
      <c r="AT503" s="128" t="s">
        <v>81</v>
      </c>
      <c r="AU503" s="128" t="s">
        <v>93</v>
      </c>
      <c r="AY503" s="121" t="s">
        <v>192</v>
      </c>
      <c r="BK503" s="129">
        <f>SUM(BK504:BK505)</f>
        <v>0</v>
      </c>
    </row>
    <row r="504" spans="2:65" s="1" customFormat="1" ht="37.9" customHeight="1">
      <c r="B504" s="33"/>
      <c r="C504" s="132" t="s">
        <v>318</v>
      </c>
      <c r="D504" s="132" t="s">
        <v>194</v>
      </c>
      <c r="E504" s="133" t="s">
        <v>410</v>
      </c>
      <c r="F504" s="134" t="s">
        <v>411</v>
      </c>
      <c r="G504" s="135" t="s">
        <v>218</v>
      </c>
      <c r="H504" s="136">
        <v>60.265000000000001</v>
      </c>
      <c r="I504" s="137"/>
      <c r="J504" s="138">
        <f>ROUND(I504*H504,2)</f>
        <v>0</v>
      </c>
      <c r="K504" s="134" t="s">
        <v>198</v>
      </c>
      <c r="L504" s="33"/>
      <c r="M504" s="139" t="s">
        <v>44</v>
      </c>
      <c r="N504" s="140" t="s">
        <v>53</v>
      </c>
      <c r="P504" s="141">
        <f>O504*H504</f>
        <v>0</v>
      </c>
      <c r="Q504" s="141">
        <v>0</v>
      </c>
      <c r="R504" s="141">
        <f>Q504*H504</f>
        <v>0</v>
      </c>
      <c r="S504" s="141">
        <v>0</v>
      </c>
      <c r="T504" s="142">
        <f>S504*H504</f>
        <v>0</v>
      </c>
      <c r="AR504" s="143" t="s">
        <v>199</v>
      </c>
      <c r="AT504" s="143" t="s">
        <v>194</v>
      </c>
      <c r="AU504" s="143" t="s">
        <v>209</v>
      </c>
      <c r="AY504" s="17" t="s">
        <v>192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90</v>
      </c>
      <c r="BK504" s="144">
        <f>ROUND(I504*H504,2)</f>
        <v>0</v>
      </c>
      <c r="BL504" s="17" t="s">
        <v>199</v>
      </c>
      <c r="BM504" s="143" t="s">
        <v>845</v>
      </c>
    </row>
    <row r="505" spans="2:65" s="1" customFormat="1" ht="11.25">
      <c r="B505" s="33"/>
      <c r="D505" s="145" t="s">
        <v>200</v>
      </c>
      <c r="F505" s="146" t="s">
        <v>413</v>
      </c>
      <c r="I505" s="147"/>
      <c r="L505" s="33"/>
      <c r="M505" s="180"/>
      <c r="N505" s="181"/>
      <c r="O505" s="181"/>
      <c r="P505" s="181"/>
      <c r="Q505" s="181"/>
      <c r="R505" s="181"/>
      <c r="S505" s="181"/>
      <c r="T505" s="182"/>
      <c r="AT505" s="17" t="s">
        <v>200</v>
      </c>
      <c r="AU505" s="17" t="s">
        <v>209</v>
      </c>
    </row>
    <row r="506" spans="2:65" s="1" customFormat="1" ht="6.95" customHeight="1">
      <c r="B506" s="42"/>
      <c r="C506" s="43"/>
      <c r="D506" s="43"/>
      <c r="E506" s="43"/>
      <c r="F506" s="43"/>
      <c r="G506" s="43"/>
      <c r="H506" s="43"/>
      <c r="I506" s="43"/>
      <c r="J506" s="43"/>
      <c r="K506" s="43"/>
      <c r="L506" s="33"/>
    </row>
  </sheetData>
  <sheetProtection algorithmName="SHA-512" hashValue="VFi/e8fvhPYneQ16nGFZ3YFZnKQW3JSpDXE2Cow9IGNAg87/uq1HZs2WNzB4ULFHi8e5gk4ZobPrrpsCWIaDYA==" saltValue="/JO5SpkCOo+hjD660AUcKXb5tmaOJD7+6RlFaITbClqqVjfzZ4mo7oiCiCk4iEBS06GrvWP5r3JT8SKrhBAGjw==" spinCount="100000" sheet="1" objects="1" scenarios="1" formatColumns="0" formatRows="0" autoFilter="0"/>
  <autoFilter ref="C90:K505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103" r:id="rId2" xr:uid="{00000000-0004-0000-0300-000001000000}"/>
    <hyperlink ref="F108" r:id="rId3" xr:uid="{00000000-0004-0000-0300-000002000000}"/>
    <hyperlink ref="F116" r:id="rId4" xr:uid="{00000000-0004-0000-0300-000003000000}"/>
    <hyperlink ref="F121" r:id="rId5" xr:uid="{00000000-0004-0000-0300-000004000000}"/>
    <hyperlink ref="F127" r:id="rId6" xr:uid="{00000000-0004-0000-0300-000005000000}"/>
    <hyperlink ref="F145" r:id="rId7" xr:uid="{00000000-0004-0000-0300-000006000000}"/>
    <hyperlink ref="F165" r:id="rId8" xr:uid="{00000000-0004-0000-0300-000007000000}"/>
    <hyperlink ref="F175" r:id="rId9" xr:uid="{00000000-0004-0000-0300-000008000000}"/>
    <hyperlink ref="F185" r:id="rId10" xr:uid="{00000000-0004-0000-0300-000009000000}"/>
    <hyperlink ref="F196" r:id="rId11" xr:uid="{00000000-0004-0000-0300-00000A000000}"/>
    <hyperlink ref="F206" r:id="rId12" xr:uid="{00000000-0004-0000-0300-00000B000000}"/>
    <hyperlink ref="F216" r:id="rId13" xr:uid="{00000000-0004-0000-0300-00000C000000}"/>
    <hyperlink ref="F236" r:id="rId14" xr:uid="{00000000-0004-0000-0300-00000D000000}"/>
    <hyperlink ref="F242" r:id="rId15" xr:uid="{00000000-0004-0000-0300-00000E000000}"/>
    <hyperlink ref="F262" r:id="rId16" xr:uid="{00000000-0004-0000-0300-00000F000000}"/>
    <hyperlink ref="F282" r:id="rId17" xr:uid="{00000000-0004-0000-0300-000010000000}"/>
    <hyperlink ref="F302" r:id="rId18" xr:uid="{00000000-0004-0000-0300-000011000000}"/>
    <hyperlink ref="F323" r:id="rId19" xr:uid="{00000000-0004-0000-0300-000012000000}"/>
    <hyperlink ref="F336" r:id="rId20" xr:uid="{00000000-0004-0000-0300-000013000000}"/>
    <hyperlink ref="F343" r:id="rId21" xr:uid="{00000000-0004-0000-0300-000014000000}"/>
    <hyperlink ref="F366" r:id="rId22" xr:uid="{00000000-0004-0000-0300-000015000000}"/>
    <hyperlink ref="F377" r:id="rId23" xr:uid="{00000000-0004-0000-0300-000016000000}"/>
    <hyperlink ref="F390" r:id="rId24" xr:uid="{00000000-0004-0000-0300-000017000000}"/>
    <hyperlink ref="F397" r:id="rId25" xr:uid="{00000000-0004-0000-0300-000018000000}"/>
    <hyperlink ref="F420" r:id="rId26" xr:uid="{00000000-0004-0000-0300-000019000000}"/>
    <hyperlink ref="F431" r:id="rId27" xr:uid="{00000000-0004-0000-0300-00001A000000}"/>
    <hyperlink ref="F444" r:id="rId28" xr:uid="{00000000-0004-0000-0300-00001B000000}"/>
    <hyperlink ref="F453" r:id="rId29" xr:uid="{00000000-0004-0000-0300-00001C000000}"/>
    <hyperlink ref="F465" r:id="rId30" xr:uid="{00000000-0004-0000-0300-00001D000000}"/>
    <hyperlink ref="F478" r:id="rId31" xr:uid="{00000000-0004-0000-0300-00001E000000}"/>
    <hyperlink ref="F491" r:id="rId32" xr:uid="{00000000-0004-0000-0300-00001F000000}"/>
    <hyperlink ref="F505" r:id="rId33" xr:uid="{00000000-0004-0000-0300-000020000000}"/>
  </hyperlinks>
  <pageMargins left="0.39370078740157483" right="0.39370078740157483" top="0.39370078740157483" bottom="0.39370078740157483" header="0" footer="0"/>
  <pageSetup paperSize="9" scale="76" fitToHeight="100" orientation="portrait" r:id="rId34"/>
  <headerFooter>
    <oddFooter>&amp;CStrana &amp;P z &amp;N</oddFooter>
  </headerFooter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414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953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21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21.75" customHeight="1">
      <c r="B15" s="33"/>
      <c r="D15" s="24" t="s">
        <v>26</v>
      </c>
      <c r="F15" s="29" t="s">
        <v>27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ROUND((SUM(BE91:BE1873)),  2)</f>
        <v>0</v>
      </c>
      <c r="I35" s="94">
        <v>0.21</v>
      </c>
      <c r="J35" s="84">
        <f>ROUND(((SUM(BE91:BE1873))*I35),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ROUND((SUM(BF91:BF1873)),  2)</f>
        <v>0</v>
      </c>
      <c r="I36" s="94">
        <v>0.12</v>
      </c>
      <c r="J36" s="84">
        <f>ROUND(((SUM(BF91:BF1873))*I36),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ROUND((SUM(BG91:BG1873)),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ROUND((SUM(BH91:BH1873)),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ROUND((SUM(BI91:BI1873)),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414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PS451.3 - Soupis dodávek a montážních prací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954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955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>
      <c r="B66" s="104"/>
      <c r="D66" s="105" t="s">
        <v>956</v>
      </c>
      <c r="E66" s="106"/>
      <c r="F66" s="106"/>
      <c r="G66" s="106"/>
      <c r="H66" s="106"/>
      <c r="I66" s="106"/>
      <c r="J66" s="107">
        <f>J117</f>
        <v>0</v>
      </c>
      <c r="L66" s="104"/>
    </row>
    <row r="67" spans="2:12" s="9" customFormat="1" ht="19.899999999999999" customHeight="1">
      <c r="B67" s="108"/>
      <c r="D67" s="109" t="s">
        <v>957</v>
      </c>
      <c r="E67" s="110"/>
      <c r="F67" s="110"/>
      <c r="G67" s="110"/>
      <c r="H67" s="110"/>
      <c r="I67" s="110"/>
      <c r="J67" s="111">
        <f>J118</f>
        <v>0</v>
      </c>
      <c r="L67" s="108"/>
    </row>
    <row r="68" spans="2:12" s="9" customFormat="1" ht="19.899999999999999" customHeight="1">
      <c r="B68" s="108"/>
      <c r="D68" s="109" t="s">
        <v>958</v>
      </c>
      <c r="E68" s="110"/>
      <c r="F68" s="110"/>
      <c r="G68" s="110"/>
      <c r="H68" s="110"/>
      <c r="I68" s="110"/>
      <c r="J68" s="111">
        <f>J425</f>
        <v>0</v>
      </c>
      <c r="L68" s="108"/>
    </row>
    <row r="69" spans="2:12" s="9" customFormat="1" ht="19.899999999999999" customHeight="1">
      <c r="B69" s="108"/>
      <c r="D69" s="109" t="s">
        <v>959</v>
      </c>
      <c r="E69" s="110"/>
      <c r="F69" s="110"/>
      <c r="G69" s="110"/>
      <c r="H69" s="110"/>
      <c r="I69" s="110"/>
      <c r="J69" s="111">
        <f>J1631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414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16.5" customHeight="1">
      <c r="B83" s="33"/>
      <c r="E83" s="197" t="str">
        <f>E11</f>
        <v>PS451.3 - Soupis dodávek a montážních prací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P92+P117</f>
        <v>0</v>
      </c>
      <c r="Q91" s="51"/>
      <c r="R91" s="117">
        <f>R92+R117</f>
        <v>51.901346520000004</v>
      </c>
      <c r="S91" s="51"/>
      <c r="T91" s="118">
        <f>T92+T117</f>
        <v>27.284400000000002</v>
      </c>
      <c r="AT91" s="17" t="s">
        <v>81</v>
      </c>
      <c r="AU91" s="17" t="s">
        <v>166</v>
      </c>
      <c r="BK91" s="119">
        <f>BK92+BK117</f>
        <v>0</v>
      </c>
    </row>
    <row r="92" spans="2:65" s="11" customFormat="1" ht="25.9" customHeight="1">
      <c r="B92" s="120"/>
      <c r="D92" s="121" t="s">
        <v>81</v>
      </c>
      <c r="E92" s="122" t="s">
        <v>960</v>
      </c>
      <c r="F92" s="122" t="s">
        <v>961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2.7537500000000003E-2</v>
      </c>
      <c r="T92" s="127">
        <f>T93</f>
        <v>0</v>
      </c>
      <c r="AR92" s="121" t="s">
        <v>93</v>
      </c>
      <c r="AT92" s="128" t="s">
        <v>81</v>
      </c>
      <c r="AU92" s="128" t="s">
        <v>82</v>
      </c>
      <c r="AY92" s="121" t="s">
        <v>192</v>
      </c>
      <c r="BK92" s="129">
        <f>BK93</f>
        <v>0</v>
      </c>
    </row>
    <row r="93" spans="2:65" s="11" customFormat="1" ht="22.9" customHeight="1">
      <c r="B93" s="120"/>
      <c r="D93" s="121" t="s">
        <v>81</v>
      </c>
      <c r="E93" s="130" t="s">
        <v>962</v>
      </c>
      <c r="F93" s="130" t="s">
        <v>963</v>
      </c>
      <c r="I93" s="123"/>
      <c r="J93" s="131">
        <f>BK93</f>
        <v>0</v>
      </c>
      <c r="L93" s="120"/>
      <c r="M93" s="125"/>
      <c r="P93" s="126">
        <f>SUM(P94:P116)</f>
        <v>0</v>
      </c>
      <c r="R93" s="126">
        <f>SUM(R94:R116)</f>
        <v>2.7537500000000003E-2</v>
      </c>
      <c r="T93" s="127">
        <f>SUM(T94:T116)</f>
        <v>0</v>
      </c>
      <c r="AR93" s="121" t="s">
        <v>93</v>
      </c>
      <c r="AT93" s="128" t="s">
        <v>81</v>
      </c>
      <c r="AU93" s="128" t="s">
        <v>90</v>
      </c>
      <c r="AY93" s="121" t="s">
        <v>192</v>
      </c>
      <c r="BK93" s="129">
        <f>SUM(BK94:BK116)</f>
        <v>0</v>
      </c>
    </row>
    <row r="94" spans="2:65" s="1" customFormat="1" ht="24.2" customHeight="1">
      <c r="B94" s="33"/>
      <c r="C94" s="132" t="s">
        <v>90</v>
      </c>
      <c r="D94" s="132" t="s">
        <v>194</v>
      </c>
      <c r="E94" s="133" t="s">
        <v>964</v>
      </c>
      <c r="F94" s="134" t="s">
        <v>965</v>
      </c>
      <c r="G94" s="135" t="s">
        <v>747</v>
      </c>
      <c r="H94" s="136">
        <v>10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300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300</v>
      </c>
      <c r="BM94" s="143" t="s">
        <v>966</v>
      </c>
    </row>
    <row r="95" spans="2:65" s="1" customFormat="1" ht="11.25">
      <c r="B95" s="33"/>
      <c r="D95" s="145" t="s">
        <v>200</v>
      </c>
      <c r="F95" s="146" t="s">
        <v>967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968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11.25">
      <c r="B97" s="149"/>
      <c r="D97" s="150" t="s">
        <v>202</v>
      </c>
      <c r="E97" s="151" t="s">
        <v>44</v>
      </c>
      <c r="F97" s="152" t="s">
        <v>969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970</v>
      </c>
      <c r="H98" s="159">
        <v>10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90</v>
      </c>
      <c r="AY98" s="157" t="s">
        <v>192</v>
      </c>
    </row>
    <row r="99" spans="2:65" s="1" customFormat="1" ht="24.2" customHeight="1">
      <c r="B99" s="33"/>
      <c r="C99" s="170" t="s">
        <v>93</v>
      </c>
      <c r="D99" s="170" t="s">
        <v>245</v>
      </c>
      <c r="E99" s="171" t="s">
        <v>971</v>
      </c>
      <c r="F99" s="172" t="s">
        <v>972</v>
      </c>
      <c r="G99" s="173" t="s">
        <v>747</v>
      </c>
      <c r="H99" s="174">
        <v>10</v>
      </c>
      <c r="I99" s="175"/>
      <c r="J99" s="176">
        <f>ROUND(I99*H99,2)</f>
        <v>0</v>
      </c>
      <c r="K99" s="172" t="s">
        <v>198</v>
      </c>
      <c r="L99" s="177"/>
      <c r="M99" s="178" t="s">
        <v>44</v>
      </c>
      <c r="N99" s="179" t="s">
        <v>53</v>
      </c>
      <c r="P99" s="141">
        <f>O99*H99</f>
        <v>0</v>
      </c>
      <c r="Q99" s="141">
        <v>5.0000000000000002E-5</v>
      </c>
      <c r="R99" s="141">
        <f>Q99*H99</f>
        <v>5.0000000000000001E-4</v>
      </c>
      <c r="S99" s="141">
        <v>0</v>
      </c>
      <c r="T99" s="142">
        <f>S99*H99</f>
        <v>0</v>
      </c>
      <c r="AR99" s="143" t="s">
        <v>294</v>
      </c>
      <c r="AT99" s="143" t="s">
        <v>245</v>
      </c>
      <c r="AU99" s="143" t="s">
        <v>93</v>
      </c>
      <c r="AY99" s="17" t="s">
        <v>192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90</v>
      </c>
      <c r="BK99" s="144">
        <f>ROUND(I99*H99,2)</f>
        <v>0</v>
      </c>
      <c r="BL99" s="17" t="s">
        <v>300</v>
      </c>
      <c r="BM99" s="143" t="s">
        <v>973</v>
      </c>
    </row>
    <row r="100" spans="2:65" s="12" customFormat="1" ht="11.25">
      <c r="B100" s="149"/>
      <c r="D100" s="150" t="s">
        <v>202</v>
      </c>
      <c r="E100" s="151" t="s">
        <v>44</v>
      </c>
      <c r="F100" s="152" t="s">
        <v>968</v>
      </c>
      <c r="H100" s="151" t="s">
        <v>44</v>
      </c>
      <c r="I100" s="153"/>
      <c r="L100" s="149"/>
      <c r="M100" s="154"/>
      <c r="T100" s="155"/>
      <c r="AT100" s="151" t="s">
        <v>202</v>
      </c>
      <c r="AU100" s="151" t="s">
        <v>93</v>
      </c>
      <c r="AV100" s="12" t="s">
        <v>90</v>
      </c>
      <c r="AW100" s="12" t="s">
        <v>42</v>
      </c>
      <c r="AX100" s="12" t="s">
        <v>82</v>
      </c>
      <c r="AY100" s="151" t="s">
        <v>192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974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3" customFormat="1" ht="11.25">
      <c r="B102" s="156"/>
      <c r="D102" s="150" t="s">
        <v>202</v>
      </c>
      <c r="E102" s="157" t="s">
        <v>44</v>
      </c>
      <c r="F102" s="158" t="s">
        <v>226</v>
      </c>
      <c r="H102" s="159">
        <v>10</v>
      </c>
      <c r="I102" s="160"/>
      <c r="L102" s="156"/>
      <c r="M102" s="161"/>
      <c r="T102" s="162"/>
      <c r="AT102" s="157" t="s">
        <v>202</v>
      </c>
      <c r="AU102" s="157" t="s">
        <v>93</v>
      </c>
      <c r="AV102" s="13" t="s">
        <v>93</v>
      </c>
      <c r="AW102" s="13" t="s">
        <v>42</v>
      </c>
      <c r="AX102" s="13" t="s">
        <v>90</v>
      </c>
      <c r="AY102" s="157" t="s">
        <v>192</v>
      </c>
    </row>
    <row r="103" spans="2:65" s="1" customFormat="1" ht="24.2" customHeight="1">
      <c r="B103" s="33"/>
      <c r="C103" s="132" t="s">
        <v>209</v>
      </c>
      <c r="D103" s="132" t="s">
        <v>194</v>
      </c>
      <c r="E103" s="133" t="s">
        <v>975</v>
      </c>
      <c r="F103" s="134" t="s">
        <v>976</v>
      </c>
      <c r="G103" s="135" t="s">
        <v>282</v>
      </c>
      <c r="H103" s="136">
        <v>515</v>
      </c>
      <c r="I103" s="137"/>
      <c r="J103" s="138">
        <f>ROUND(I103*H103,2)</f>
        <v>0</v>
      </c>
      <c r="K103" s="134" t="s">
        <v>198</v>
      </c>
      <c r="L103" s="33"/>
      <c r="M103" s="139" t="s">
        <v>44</v>
      </c>
      <c r="N103" s="140" t="s">
        <v>53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90</v>
      </c>
      <c r="AT103" s="143" t="s">
        <v>194</v>
      </c>
      <c r="AU103" s="143" t="s">
        <v>93</v>
      </c>
      <c r="AY103" s="17" t="s">
        <v>192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90</v>
      </c>
      <c r="BK103" s="144">
        <f>ROUND(I103*H103,2)</f>
        <v>0</v>
      </c>
      <c r="BL103" s="17" t="s">
        <v>90</v>
      </c>
      <c r="BM103" s="143" t="s">
        <v>977</v>
      </c>
    </row>
    <row r="104" spans="2:65" s="1" customFormat="1" ht="11.25">
      <c r="B104" s="33"/>
      <c r="D104" s="145" t="s">
        <v>200</v>
      </c>
      <c r="F104" s="146" t="s">
        <v>978</v>
      </c>
      <c r="I104" s="147"/>
      <c r="L104" s="33"/>
      <c r="M104" s="148"/>
      <c r="T104" s="54"/>
      <c r="AT104" s="17" t="s">
        <v>200</v>
      </c>
      <c r="AU104" s="17" t="s">
        <v>93</v>
      </c>
    </row>
    <row r="105" spans="2:65" s="12" customFormat="1" ht="11.25">
      <c r="B105" s="149"/>
      <c r="D105" s="150" t="s">
        <v>202</v>
      </c>
      <c r="E105" s="151" t="s">
        <v>44</v>
      </c>
      <c r="F105" s="152" t="s">
        <v>968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2" customFormat="1" ht="22.5">
      <c r="B106" s="149"/>
      <c r="D106" s="150" t="s">
        <v>202</v>
      </c>
      <c r="E106" s="151" t="s">
        <v>44</v>
      </c>
      <c r="F106" s="152" t="s">
        <v>979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3" customFormat="1" ht="11.25">
      <c r="B107" s="156"/>
      <c r="D107" s="150" t="s">
        <v>202</v>
      </c>
      <c r="E107" s="157" t="s">
        <v>44</v>
      </c>
      <c r="F107" s="158" t="s">
        <v>980</v>
      </c>
      <c r="H107" s="159">
        <v>515</v>
      </c>
      <c r="I107" s="160"/>
      <c r="L107" s="156"/>
      <c r="M107" s="161"/>
      <c r="T107" s="162"/>
      <c r="AT107" s="157" t="s">
        <v>202</v>
      </c>
      <c r="AU107" s="157" t="s">
        <v>93</v>
      </c>
      <c r="AV107" s="13" t="s">
        <v>93</v>
      </c>
      <c r="AW107" s="13" t="s">
        <v>42</v>
      </c>
      <c r="AX107" s="13" t="s">
        <v>90</v>
      </c>
      <c r="AY107" s="157" t="s">
        <v>192</v>
      </c>
    </row>
    <row r="108" spans="2:65" s="1" customFormat="1" ht="24.2" customHeight="1">
      <c r="B108" s="33"/>
      <c r="C108" s="170" t="s">
        <v>199</v>
      </c>
      <c r="D108" s="170" t="s">
        <v>245</v>
      </c>
      <c r="E108" s="171" t="s">
        <v>981</v>
      </c>
      <c r="F108" s="172" t="s">
        <v>982</v>
      </c>
      <c r="G108" s="173" t="s">
        <v>282</v>
      </c>
      <c r="H108" s="174">
        <v>540.75</v>
      </c>
      <c r="I108" s="175"/>
      <c r="J108" s="176">
        <f>ROUND(I108*H108,2)</f>
        <v>0</v>
      </c>
      <c r="K108" s="172" t="s">
        <v>198</v>
      </c>
      <c r="L108" s="177"/>
      <c r="M108" s="178" t="s">
        <v>44</v>
      </c>
      <c r="N108" s="179" t="s">
        <v>53</v>
      </c>
      <c r="P108" s="141">
        <f>O108*H108</f>
        <v>0</v>
      </c>
      <c r="Q108" s="141">
        <v>5.0000000000000002E-5</v>
      </c>
      <c r="R108" s="141">
        <f>Q108*H108</f>
        <v>2.7037500000000003E-2</v>
      </c>
      <c r="S108" s="141">
        <v>0</v>
      </c>
      <c r="T108" s="142">
        <f>S108*H108</f>
        <v>0</v>
      </c>
      <c r="AR108" s="143" t="s">
        <v>93</v>
      </c>
      <c r="AT108" s="143" t="s">
        <v>245</v>
      </c>
      <c r="AU108" s="143" t="s">
        <v>93</v>
      </c>
      <c r="AY108" s="17" t="s">
        <v>192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90</v>
      </c>
      <c r="BK108" s="144">
        <f>ROUND(I108*H108,2)</f>
        <v>0</v>
      </c>
      <c r="BL108" s="17" t="s">
        <v>90</v>
      </c>
      <c r="BM108" s="143" t="s">
        <v>983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968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11.25">
      <c r="B110" s="149"/>
      <c r="D110" s="150" t="s">
        <v>202</v>
      </c>
      <c r="E110" s="151" t="s">
        <v>44</v>
      </c>
      <c r="F110" s="152" t="s">
        <v>984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985</v>
      </c>
      <c r="H111" s="159">
        <v>540.75</v>
      </c>
      <c r="I111" s="160"/>
      <c r="L111" s="156"/>
      <c r="M111" s="161"/>
      <c r="T111" s="162"/>
      <c r="AT111" s="157" t="s">
        <v>202</v>
      </c>
      <c r="AU111" s="157" t="s">
        <v>93</v>
      </c>
      <c r="AV111" s="13" t="s">
        <v>93</v>
      </c>
      <c r="AW111" s="13" t="s">
        <v>42</v>
      </c>
      <c r="AX111" s="13" t="s">
        <v>90</v>
      </c>
      <c r="AY111" s="157" t="s">
        <v>192</v>
      </c>
    </row>
    <row r="112" spans="2:65" s="1" customFormat="1" ht="24.2" customHeight="1">
      <c r="B112" s="33"/>
      <c r="C112" s="132" t="s">
        <v>222</v>
      </c>
      <c r="D112" s="132" t="s">
        <v>194</v>
      </c>
      <c r="E112" s="133" t="s">
        <v>986</v>
      </c>
      <c r="F112" s="134" t="s">
        <v>987</v>
      </c>
      <c r="G112" s="135" t="s">
        <v>747</v>
      </c>
      <c r="H112" s="136">
        <v>5</v>
      </c>
      <c r="I112" s="137"/>
      <c r="J112" s="138">
        <f>ROUND(I112*H112,2)</f>
        <v>0</v>
      </c>
      <c r="K112" s="134" t="s">
        <v>198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90</v>
      </c>
      <c r="AT112" s="143" t="s">
        <v>194</v>
      </c>
      <c r="AU112" s="143" t="s">
        <v>93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90</v>
      </c>
      <c r="BM112" s="143" t="s">
        <v>988</v>
      </c>
    </row>
    <row r="113" spans="2:65" s="1" customFormat="1" ht="11.25">
      <c r="B113" s="33"/>
      <c r="D113" s="145" t="s">
        <v>200</v>
      </c>
      <c r="F113" s="146" t="s">
        <v>989</v>
      </c>
      <c r="I113" s="147"/>
      <c r="L113" s="33"/>
      <c r="M113" s="148"/>
      <c r="T113" s="54"/>
      <c r="AT113" s="17" t="s">
        <v>200</v>
      </c>
      <c r="AU113" s="17" t="s">
        <v>93</v>
      </c>
    </row>
    <row r="114" spans="2:65" s="12" customFormat="1" ht="11.25">
      <c r="B114" s="149"/>
      <c r="D114" s="150" t="s">
        <v>202</v>
      </c>
      <c r="E114" s="151" t="s">
        <v>44</v>
      </c>
      <c r="F114" s="152" t="s">
        <v>968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2" customFormat="1" ht="11.25">
      <c r="B115" s="149"/>
      <c r="D115" s="150" t="s">
        <v>202</v>
      </c>
      <c r="E115" s="151" t="s">
        <v>44</v>
      </c>
      <c r="F115" s="152" t="s">
        <v>990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222</v>
      </c>
      <c r="H116" s="159">
        <v>5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90</v>
      </c>
      <c r="AY116" s="157" t="s">
        <v>192</v>
      </c>
    </row>
    <row r="117" spans="2:65" s="11" customFormat="1" ht="25.9" customHeight="1">
      <c r="B117" s="120"/>
      <c r="D117" s="121" t="s">
        <v>81</v>
      </c>
      <c r="E117" s="122" t="s">
        <v>245</v>
      </c>
      <c r="F117" s="122" t="s">
        <v>991</v>
      </c>
      <c r="I117" s="123"/>
      <c r="J117" s="124">
        <f>BK117</f>
        <v>0</v>
      </c>
      <c r="L117" s="120"/>
      <c r="M117" s="125"/>
      <c r="P117" s="126">
        <f>P118+P425+P1631</f>
        <v>0</v>
      </c>
      <c r="R117" s="126">
        <f>R118+R425+R1631</f>
        <v>51.873809020000003</v>
      </c>
      <c r="T117" s="127">
        <f>T118+T425+T1631</f>
        <v>27.284400000000002</v>
      </c>
      <c r="AR117" s="121" t="s">
        <v>209</v>
      </c>
      <c r="AT117" s="128" t="s">
        <v>81</v>
      </c>
      <c r="AU117" s="128" t="s">
        <v>82</v>
      </c>
      <c r="AY117" s="121" t="s">
        <v>192</v>
      </c>
      <c r="BK117" s="129">
        <f>BK118+BK425+BK1631</f>
        <v>0</v>
      </c>
    </row>
    <row r="118" spans="2:65" s="11" customFormat="1" ht="22.9" customHeight="1">
      <c r="B118" s="120"/>
      <c r="D118" s="121" t="s">
        <v>81</v>
      </c>
      <c r="E118" s="130" t="s">
        <v>992</v>
      </c>
      <c r="F118" s="130" t="s">
        <v>993</v>
      </c>
      <c r="I118" s="123"/>
      <c r="J118" s="131">
        <f>BK118</f>
        <v>0</v>
      </c>
      <c r="L118" s="120"/>
      <c r="M118" s="125"/>
      <c r="P118" s="126">
        <f>SUM(P119:P424)</f>
        <v>0</v>
      </c>
      <c r="R118" s="126">
        <f>SUM(R119:R424)</f>
        <v>0.63622500000000004</v>
      </c>
      <c r="T118" s="127">
        <f>SUM(T119:T424)</f>
        <v>2.9683999999999999</v>
      </c>
      <c r="AR118" s="121" t="s">
        <v>209</v>
      </c>
      <c r="AT118" s="128" t="s">
        <v>81</v>
      </c>
      <c r="AU118" s="128" t="s">
        <v>90</v>
      </c>
      <c r="AY118" s="121" t="s">
        <v>192</v>
      </c>
      <c r="BK118" s="129">
        <f>SUM(BK119:BK424)</f>
        <v>0</v>
      </c>
    </row>
    <row r="119" spans="2:65" s="1" customFormat="1" ht="33" customHeight="1">
      <c r="B119" s="33"/>
      <c r="C119" s="132" t="s">
        <v>212</v>
      </c>
      <c r="D119" s="132" t="s">
        <v>194</v>
      </c>
      <c r="E119" s="133" t="s">
        <v>994</v>
      </c>
      <c r="F119" s="134" t="s">
        <v>995</v>
      </c>
      <c r="G119" s="135" t="s">
        <v>747</v>
      </c>
      <c r="H119" s="136">
        <v>12</v>
      </c>
      <c r="I119" s="137"/>
      <c r="J119" s="138">
        <f>ROUND(I119*H119,2)</f>
        <v>0</v>
      </c>
      <c r="K119" s="134" t="s">
        <v>198</v>
      </c>
      <c r="L119" s="33"/>
      <c r="M119" s="139" t="s">
        <v>44</v>
      </c>
      <c r="N119" s="140" t="s">
        <v>53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90</v>
      </c>
      <c r="AT119" s="143" t="s">
        <v>194</v>
      </c>
      <c r="AU119" s="143" t="s">
        <v>93</v>
      </c>
      <c r="AY119" s="17" t="s">
        <v>192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90</v>
      </c>
      <c r="BK119" s="144">
        <f>ROUND(I119*H119,2)</f>
        <v>0</v>
      </c>
      <c r="BL119" s="17" t="s">
        <v>90</v>
      </c>
      <c r="BM119" s="143" t="s">
        <v>996</v>
      </c>
    </row>
    <row r="120" spans="2:65" s="1" customFormat="1" ht="11.25">
      <c r="B120" s="33"/>
      <c r="D120" s="145" t="s">
        <v>200</v>
      </c>
      <c r="F120" s="146" t="s">
        <v>997</v>
      </c>
      <c r="I120" s="147"/>
      <c r="L120" s="33"/>
      <c r="M120" s="148"/>
      <c r="T120" s="54"/>
      <c r="AT120" s="17" t="s">
        <v>200</v>
      </c>
      <c r="AU120" s="17" t="s">
        <v>93</v>
      </c>
    </row>
    <row r="121" spans="2:65" s="12" customFormat="1" ht="11.25">
      <c r="B121" s="149"/>
      <c r="D121" s="150" t="s">
        <v>202</v>
      </c>
      <c r="E121" s="151" t="s">
        <v>44</v>
      </c>
      <c r="F121" s="152" t="s">
        <v>968</v>
      </c>
      <c r="H121" s="151" t="s">
        <v>44</v>
      </c>
      <c r="I121" s="153"/>
      <c r="L121" s="149"/>
      <c r="M121" s="154"/>
      <c r="T121" s="155"/>
      <c r="AT121" s="151" t="s">
        <v>202</v>
      </c>
      <c r="AU121" s="151" t="s">
        <v>93</v>
      </c>
      <c r="AV121" s="12" t="s">
        <v>90</v>
      </c>
      <c r="AW121" s="12" t="s">
        <v>42</v>
      </c>
      <c r="AX121" s="12" t="s">
        <v>82</v>
      </c>
      <c r="AY121" s="151" t="s">
        <v>192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998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2" customFormat="1" ht="22.5">
      <c r="B123" s="149"/>
      <c r="D123" s="150" t="s">
        <v>202</v>
      </c>
      <c r="E123" s="151" t="s">
        <v>44</v>
      </c>
      <c r="F123" s="152" t="s">
        <v>999</v>
      </c>
      <c r="H123" s="151" t="s">
        <v>44</v>
      </c>
      <c r="I123" s="153"/>
      <c r="L123" s="149"/>
      <c r="M123" s="154"/>
      <c r="T123" s="155"/>
      <c r="AT123" s="151" t="s">
        <v>202</v>
      </c>
      <c r="AU123" s="151" t="s">
        <v>93</v>
      </c>
      <c r="AV123" s="12" t="s">
        <v>90</v>
      </c>
      <c r="AW123" s="12" t="s">
        <v>42</v>
      </c>
      <c r="AX123" s="12" t="s">
        <v>82</v>
      </c>
      <c r="AY123" s="151" t="s">
        <v>192</v>
      </c>
    </row>
    <row r="124" spans="2:65" s="13" customFormat="1" ht="11.25">
      <c r="B124" s="156"/>
      <c r="D124" s="150" t="s">
        <v>202</v>
      </c>
      <c r="E124" s="157" t="s">
        <v>44</v>
      </c>
      <c r="F124" s="158" t="s">
        <v>1000</v>
      </c>
      <c r="H124" s="159">
        <v>8</v>
      </c>
      <c r="I124" s="160"/>
      <c r="L124" s="156"/>
      <c r="M124" s="161"/>
      <c r="T124" s="162"/>
      <c r="AT124" s="157" t="s">
        <v>202</v>
      </c>
      <c r="AU124" s="157" t="s">
        <v>93</v>
      </c>
      <c r="AV124" s="13" t="s">
        <v>93</v>
      </c>
      <c r="AW124" s="13" t="s">
        <v>42</v>
      </c>
      <c r="AX124" s="13" t="s">
        <v>82</v>
      </c>
      <c r="AY124" s="157" t="s">
        <v>192</v>
      </c>
    </row>
    <row r="125" spans="2:65" s="12" customFormat="1" ht="22.5">
      <c r="B125" s="149"/>
      <c r="D125" s="150" t="s">
        <v>202</v>
      </c>
      <c r="E125" s="151" t="s">
        <v>44</v>
      </c>
      <c r="F125" s="152" t="s">
        <v>1001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3" customFormat="1" ht="11.25">
      <c r="B126" s="156"/>
      <c r="D126" s="150" t="s">
        <v>202</v>
      </c>
      <c r="E126" s="157" t="s">
        <v>44</v>
      </c>
      <c r="F126" s="158" t="s">
        <v>1002</v>
      </c>
      <c r="H126" s="159">
        <v>4</v>
      </c>
      <c r="I126" s="160"/>
      <c r="L126" s="156"/>
      <c r="M126" s="161"/>
      <c r="T126" s="162"/>
      <c r="AT126" s="157" t="s">
        <v>202</v>
      </c>
      <c r="AU126" s="157" t="s">
        <v>93</v>
      </c>
      <c r="AV126" s="13" t="s">
        <v>93</v>
      </c>
      <c r="AW126" s="13" t="s">
        <v>42</v>
      </c>
      <c r="AX126" s="13" t="s">
        <v>82</v>
      </c>
      <c r="AY126" s="157" t="s">
        <v>192</v>
      </c>
    </row>
    <row r="127" spans="2:65" s="14" customFormat="1" ht="11.25">
      <c r="B127" s="163"/>
      <c r="D127" s="150" t="s">
        <v>202</v>
      </c>
      <c r="E127" s="164" t="s">
        <v>44</v>
      </c>
      <c r="F127" s="165" t="s">
        <v>205</v>
      </c>
      <c r="H127" s="166">
        <v>12</v>
      </c>
      <c r="I127" s="167"/>
      <c r="L127" s="163"/>
      <c r="M127" s="168"/>
      <c r="T127" s="169"/>
      <c r="AT127" s="164" t="s">
        <v>202</v>
      </c>
      <c r="AU127" s="164" t="s">
        <v>93</v>
      </c>
      <c r="AV127" s="14" t="s">
        <v>199</v>
      </c>
      <c r="AW127" s="14" t="s">
        <v>42</v>
      </c>
      <c r="AX127" s="14" t="s">
        <v>90</v>
      </c>
      <c r="AY127" s="164" t="s">
        <v>192</v>
      </c>
    </row>
    <row r="128" spans="2:65" s="1" customFormat="1" ht="37.9" customHeight="1">
      <c r="B128" s="33"/>
      <c r="C128" s="132" t="s">
        <v>238</v>
      </c>
      <c r="D128" s="132" t="s">
        <v>194</v>
      </c>
      <c r="E128" s="133" t="s">
        <v>1003</v>
      </c>
      <c r="F128" s="134" t="s">
        <v>1004</v>
      </c>
      <c r="G128" s="135" t="s">
        <v>747</v>
      </c>
      <c r="H128" s="136">
        <v>3</v>
      </c>
      <c r="I128" s="137"/>
      <c r="J128" s="138">
        <f>ROUND(I128*H128,2)</f>
        <v>0</v>
      </c>
      <c r="K128" s="134" t="s">
        <v>198</v>
      </c>
      <c r="L128" s="33"/>
      <c r="M128" s="139" t="s">
        <v>44</v>
      </c>
      <c r="N128" s="140" t="s">
        <v>53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90</v>
      </c>
      <c r="AT128" s="143" t="s">
        <v>194</v>
      </c>
      <c r="AU128" s="143" t="s">
        <v>93</v>
      </c>
      <c r="AY128" s="17" t="s">
        <v>192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90</v>
      </c>
      <c r="BK128" s="144">
        <f>ROUND(I128*H128,2)</f>
        <v>0</v>
      </c>
      <c r="BL128" s="17" t="s">
        <v>90</v>
      </c>
      <c r="BM128" s="143" t="s">
        <v>1005</v>
      </c>
    </row>
    <row r="129" spans="2:65" s="1" customFormat="1" ht="11.25">
      <c r="B129" s="33"/>
      <c r="D129" s="145" t="s">
        <v>200</v>
      </c>
      <c r="F129" s="146" t="s">
        <v>1006</v>
      </c>
      <c r="I129" s="147"/>
      <c r="L129" s="33"/>
      <c r="M129" s="148"/>
      <c r="T129" s="54"/>
      <c r="AT129" s="17" t="s">
        <v>200</v>
      </c>
      <c r="AU129" s="17" t="s">
        <v>93</v>
      </c>
    </row>
    <row r="130" spans="2:65" s="12" customFormat="1" ht="11.25">
      <c r="B130" s="149"/>
      <c r="D130" s="150" t="s">
        <v>202</v>
      </c>
      <c r="E130" s="151" t="s">
        <v>44</v>
      </c>
      <c r="F130" s="152" t="s">
        <v>968</v>
      </c>
      <c r="H130" s="151" t="s">
        <v>44</v>
      </c>
      <c r="I130" s="153"/>
      <c r="L130" s="149"/>
      <c r="M130" s="154"/>
      <c r="T130" s="155"/>
      <c r="AT130" s="151" t="s">
        <v>202</v>
      </c>
      <c r="AU130" s="151" t="s">
        <v>93</v>
      </c>
      <c r="AV130" s="12" t="s">
        <v>90</v>
      </c>
      <c r="AW130" s="12" t="s">
        <v>42</v>
      </c>
      <c r="AX130" s="12" t="s">
        <v>82</v>
      </c>
      <c r="AY130" s="151" t="s">
        <v>192</v>
      </c>
    </row>
    <row r="131" spans="2:65" s="12" customFormat="1" ht="11.25">
      <c r="B131" s="149"/>
      <c r="D131" s="150" t="s">
        <v>202</v>
      </c>
      <c r="E131" s="151" t="s">
        <v>44</v>
      </c>
      <c r="F131" s="152" t="s">
        <v>998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93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2" customFormat="1" ht="22.5">
      <c r="B132" s="149"/>
      <c r="D132" s="150" t="s">
        <v>202</v>
      </c>
      <c r="E132" s="151" t="s">
        <v>44</v>
      </c>
      <c r="F132" s="152" t="s">
        <v>1007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93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3" customFormat="1" ht="11.25">
      <c r="B133" s="156"/>
      <c r="D133" s="150" t="s">
        <v>202</v>
      </c>
      <c r="E133" s="157" t="s">
        <v>44</v>
      </c>
      <c r="F133" s="158" t="s">
        <v>93</v>
      </c>
      <c r="H133" s="159">
        <v>2</v>
      </c>
      <c r="I133" s="160"/>
      <c r="L133" s="156"/>
      <c r="M133" s="161"/>
      <c r="T133" s="162"/>
      <c r="AT133" s="157" t="s">
        <v>202</v>
      </c>
      <c r="AU133" s="157" t="s">
        <v>93</v>
      </c>
      <c r="AV133" s="13" t="s">
        <v>93</v>
      </c>
      <c r="AW133" s="13" t="s">
        <v>42</v>
      </c>
      <c r="AX133" s="13" t="s">
        <v>82</v>
      </c>
      <c r="AY133" s="157" t="s">
        <v>192</v>
      </c>
    </row>
    <row r="134" spans="2:65" s="12" customFormat="1" ht="22.5">
      <c r="B134" s="149"/>
      <c r="D134" s="150" t="s">
        <v>202</v>
      </c>
      <c r="E134" s="151" t="s">
        <v>44</v>
      </c>
      <c r="F134" s="152" t="s">
        <v>1008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3" customFormat="1" ht="11.25">
      <c r="B135" s="156"/>
      <c r="D135" s="150" t="s">
        <v>202</v>
      </c>
      <c r="E135" s="157" t="s">
        <v>44</v>
      </c>
      <c r="F135" s="158" t="s">
        <v>1009</v>
      </c>
      <c r="H135" s="159">
        <v>1</v>
      </c>
      <c r="I135" s="160"/>
      <c r="L135" s="156"/>
      <c r="M135" s="161"/>
      <c r="T135" s="162"/>
      <c r="AT135" s="157" t="s">
        <v>202</v>
      </c>
      <c r="AU135" s="157" t="s">
        <v>93</v>
      </c>
      <c r="AV135" s="13" t="s">
        <v>93</v>
      </c>
      <c r="AW135" s="13" t="s">
        <v>42</v>
      </c>
      <c r="AX135" s="13" t="s">
        <v>82</v>
      </c>
      <c r="AY135" s="157" t="s">
        <v>192</v>
      </c>
    </row>
    <row r="136" spans="2:65" s="14" customFormat="1" ht="11.25">
      <c r="B136" s="163"/>
      <c r="D136" s="150" t="s">
        <v>202</v>
      </c>
      <c r="E136" s="164" t="s">
        <v>44</v>
      </c>
      <c r="F136" s="165" t="s">
        <v>205</v>
      </c>
      <c r="H136" s="166">
        <v>3</v>
      </c>
      <c r="I136" s="167"/>
      <c r="L136" s="163"/>
      <c r="M136" s="168"/>
      <c r="T136" s="169"/>
      <c r="AT136" s="164" t="s">
        <v>202</v>
      </c>
      <c r="AU136" s="164" t="s">
        <v>93</v>
      </c>
      <c r="AV136" s="14" t="s">
        <v>199</v>
      </c>
      <c r="AW136" s="14" t="s">
        <v>42</v>
      </c>
      <c r="AX136" s="14" t="s">
        <v>90</v>
      </c>
      <c r="AY136" s="164" t="s">
        <v>192</v>
      </c>
    </row>
    <row r="137" spans="2:65" s="1" customFormat="1" ht="37.9" customHeight="1">
      <c r="B137" s="33"/>
      <c r="C137" s="132" t="s">
        <v>219</v>
      </c>
      <c r="D137" s="132" t="s">
        <v>194</v>
      </c>
      <c r="E137" s="133" t="s">
        <v>1010</v>
      </c>
      <c r="F137" s="134" t="s">
        <v>1011</v>
      </c>
      <c r="G137" s="135" t="s">
        <v>747</v>
      </c>
      <c r="H137" s="136">
        <v>12</v>
      </c>
      <c r="I137" s="137"/>
      <c r="J137" s="138">
        <f>ROUND(I137*H137,2)</f>
        <v>0</v>
      </c>
      <c r="K137" s="134" t="s">
        <v>198</v>
      </c>
      <c r="L137" s="33"/>
      <c r="M137" s="139" t="s">
        <v>44</v>
      </c>
      <c r="N137" s="140" t="s">
        <v>53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90</v>
      </c>
      <c r="AT137" s="143" t="s">
        <v>194</v>
      </c>
      <c r="AU137" s="143" t="s">
        <v>93</v>
      </c>
      <c r="AY137" s="17" t="s">
        <v>192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90</v>
      </c>
      <c r="BK137" s="144">
        <f>ROUND(I137*H137,2)</f>
        <v>0</v>
      </c>
      <c r="BL137" s="17" t="s">
        <v>90</v>
      </c>
      <c r="BM137" s="143" t="s">
        <v>1012</v>
      </c>
    </row>
    <row r="138" spans="2:65" s="1" customFormat="1" ht="11.25">
      <c r="B138" s="33"/>
      <c r="D138" s="145" t="s">
        <v>200</v>
      </c>
      <c r="F138" s="146" t="s">
        <v>1013</v>
      </c>
      <c r="I138" s="147"/>
      <c r="L138" s="33"/>
      <c r="M138" s="148"/>
      <c r="T138" s="54"/>
      <c r="AT138" s="17" t="s">
        <v>200</v>
      </c>
      <c r="AU138" s="17" t="s">
        <v>93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968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11.25">
      <c r="B140" s="149"/>
      <c r="D140" s="150" t="s">
        <v>202</v>
      </c>
      <c r="E140" s="151" t="s">
        <v>44</v>
      </c>
      <c r="F140" s="152" t="s">
        <v>998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2" customFormat="1" ht="22.5">
      <c r="B141" s="149"/>
      <c r="D141" s="150" t="s">
        <v>202</v>
      </c>
      <c r="E141" s="151" t="s">
        <v>44</v>
      </c>
      <c r="F141" s="152" t="s">
        <v>999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1000</v>
      </c>
      <c r="H142" s="159">
        <v>8</v>
      </c>
      <c r="I142" s="160"/>
      <c r="L142" s="156"/>
      <c r="M142" s="161"/>
      <c r="T142" s="162"/>
      <c r="AT142" s="157" t="s">
        <v>202</v>
      </c>
      <c r="AU142" s="157" t="s">
        <v>93</v>
      </c>
      <c r="AV142" s="13" t="s">
        <v>93</v>
      </c>
      <c r="AW142" s="13" t="s">
        <v>42</v>
      </c>
      <c r="AX142" s="13" t="s">
        <v>82</v>
      </c>
      <c r="AY142" s="157" t="s">
        <v>192</v>
      </c>
    </row>
    <row r="143" spans="2:65" s="12" customFormat="1" ht="22.5">
      <c r="B143" s="149"/>
      <c r="D143" s="150" t="s">
        <v>202</v>
      </c>
      <c r="E143" s="151" t="s">
        <v>44</v>
      </c>
      <c r="F143" s="152" t="s">
        <v>1001</v>
      </c>
      <c r="H143" s="151" t="s">
        <v>44</v>
      </c>
      <c r="I143" s="153"/>
      <c r="L143" s="149"/>
      <c r="M143" s="154"/>
      <c r="T143" s="155"/>
      <c r="AT143" s="151" t="s">
        <v>202</v>
      </c>
      <c r="AU143" s="151" t="s">
        <v>93</v>
      </c>
      <c r="AV143" s="12" t="s">
        <v>90</v>
      </c>
      <c r="AW143" s="12" t="s">
        <v>42</v>
      </c>
      <c r="AX143" s="12" t="s">
        <v>82</v>
      </c>
      <c r="AY143" s="151" t="s">
        <v>192</v>
      </c>
    </row>
    <row r="144" spans="2:65" s="13" customFormat="1" ht="11.25">
      <c r="B144" s="156"/>
      <c r="D144" s="150" t="s">
        <v>202</v>
      </c>
      <c r="E144" s="157" t="s">
        <v>44</v>
      </c>
      <c r="F144" s="158" t="s">
        <v>1002</v>
      </c>
      <c r="H144" s="159">
        <v>4</v>
      </c>
      <c r="I144" s="160"/>
      <c r="L144" s="156"/>
      <c r="M144" s="161"/>
      <c r="T144" s="162"/>
      <c r="AT144" s="157" t="s">
        <v>202</v>
      </c>
      <c r="AU144" s="157" t="s">
        <v>93</v>
      </c>
      <c r="AV144" s="13" t="s">
        <v>93</v>
      </c>
      <c r="AW144" s="13" t="s">
        <v>42</v>
      </c>
      <c r="AX144" s="13" t="s">
        <v>82</v>
      </c>
      <c r="AY144" s="157" t="s">
        <v>192</v>
      </c>
    </row>
    <row r="145" spans="2:65" s="14" customFormat="1" ht="11.25">
      <c r="B145" s="163"/>
      <c r="D145" s="150" t="s">
        <v>202</v>
      </c>
      <c r="E145" s="164" t="s">
        <v>44</v>
      </c>
      <c r="F145" s="165" t="s">
        <v>205</v>
      </c>
      <c r="H145" s="166">
        <v>12</v>
      </c>
      <c r="I145" s="167"/>
      <c r="L145" s="163"/>
      <c r="M145" s="168"/>
      <c r="T145" s="169"/>
      <c r="AT145" s="164" t="s">
        <v>202</v>
      </c>
      <c r="AU145" s="164" t="s">
        <v>93</v>
      </c>
      <c r="AV145" s="14" t="s">
        <v>199</v>
      </c>
      <c r="AW145" s="14" t="s">
        <v>42</v>
      </c>
      <c r="AX145" s="14" t="s">
        <v>90</v>
      </c>
      <c r="AY145" s="164" t="s">
        <v>192</v>
      </c>
    </row>
    <row r="146" spans="2:65" s="1" customFormat="1" ht="24.2" customHeight="1">
      <c r="B146" s="33"/>
      <c r="C146" s="170" t="s">
        <v>250</v>
      </c>
      <c r="D146" s="170" t="s">
        <v>245</v>
      </c>
      <c r="E146" s="171" t="s">
        <v>1014</v>
      </c>
      <c r="F146" s="172" t="s">
        <v>1015</v>
      </c>
      <c r="G146" s="173" t="s">
        <v>747</v>
      </c>
      <c r="H146" s="174">
        <v>3</v>
      </c>
      <c r="I146" s="175"/>
      <c r="J146" s="176">
        <f>ROUND(I146*H146,2)</f>
        <v>0</v>
      </c>
      <c r="K146" s="172" t="s">
        <v>198</v>
      </c>
      <c r="L146" s="177"/>
      <c r="M146" s="178" t="s">
        <v>44</v>
      </c>
      <c r="N146" s="179" t="s">
        <v>53</v>
      </c>
      <c r="P146" s="141">
        <f>O146*H146</f>
        <v>0</v>
      </c>
      <c r="Q146" s="141">
        <v>3.7000000000000002E-3</v>
      </c>
      <c r="R146" s="141">
        <f>Q146*H146</f>
        <v>1.11E-2</v>
      </c>
      <c r="S146" s="141">
        <v>0</v>
      </c>
      <c r="T146" s="142">
        <f>S146*H146</f>
        <v>0</v>
      </c>
      <c r="AR146" s="143" t="s">
        <v>93</v>
      </c>
      <c r="AT146" s="143" t="s">
        <v>245</v>
      </c>
      <c r="AU146" s="143" t="s">
        <v>93</v>
      </c>
      <c r="AY146" s="17" t="s">
        <v>192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90</v>
      </c>
      <c r="BK146" s="144">
        <f>ROUND(I146*H146,2)</f>
        <v>0</v>
      </c>
      <c r="BL146" s="17" t="s">
        <v>90</v>
      </c>
      <c r="BM146" s="143" t="s">
        <v>1016</v>
      </c>
    </row>
    <row r="147" spans="2:65" s="12" customFormat="1" ht="11.25">
      <c r="B147" s="149"/>
      <c r="D147" s="150" t="s">
        <v>202</v>
      </c>
      <c r="E147" s="151" t="s">
        <v>44</v>
      </c>
      <c r="F147" s="152" t="s">
        <v>968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2" customFormat="1" ht="11.25">
      <c r="B148" s="149"/>
      <c r="D148" s="150" t="s">
        <v>202</v>
      </c>
      <c r="E148" s="151" t="s">
        <v>44</v>
      </c>
      <c r="F148" s="152" t="s">
        <v>998</v>
      </c>
      <c r="H148" s="151" t="s">
        <v>44</v>
      </c>
      <c r="I148" s="153"/>
      <c r="L148" s="149"/>
      <c r="M148" s="154"/>
      <c r="T148" s="155"/>
      <c r="AT148" s="151" t="s">
        <v>202</v>
      </c>
      <c r="AU148" s="151" t="s">
        <v>93</v>
      </c>
      <c r="AV148" s="12" t="s">
        <v>90</v>
      </c>
      <c r="AW148" s="12" t="s">
        <v>42</v>
      </c>
      <c r="AX148" s="12" t="s">
        <v>82</v>
      </c>
      <c r="AY148" s="151" t="s">
        <v>192</v>
      </c>
    </row>
    <row r="149" spans="2:65" s="12" customFormat="1" ht="22.5">
      <c r="B149" s="149"/>
      <c r="D149" s="150" t="s">
        <v>202</v>
      </c>
      <c r="E149" s="151" t="s">
        <v>44</v>
      </c>
      <c r="F149" s="152" t="s">
        <v>1007</v>
      </c>
      <c r="H149" s="151" t="s">
        <v>44</v>
      </c>
      <c r="I149" s="153"/>
      <c r="L149" s="149"/>
      <c r="M149" s="154"/>
      <c r="T149" s="155"/>
      <c r="AT149" s="151" t="s">
        <v>202</v>
      </c>
      <c r="AU149" s="151" t="s">
        <v>93</v>
      </c>
      <c r="AV149" s="12" t="s">
        <v>90</v>
      </c>
      <c r="AW149" s="12" t="s">
        <v>42</v>
      </c>
      <c r="AX149" s="12" t="s">
        <v>82</v>
      </c>
      <c r="AY149" s="151" t="s">
        <v>192</v>
      </c>
    </row>
    <row r="150" spans="2:65" s="13" customFormat="1" ht="11.25">
      <c r="B150" s="156"/>
      <c r="D150" s="150" t="s">
        <v>202</v>
      </c>
      <c r="E150" s="157" t="s">
        <v>44</v>
      </c>
      <c r="F150" s="158" t="s">
        <v>93</v>
      </c>
      <c r="H150" s="159">
        <v>2</v>
      </c>
      <c r="I150" s="160"/>
      <c r="L150" s="156"/>
      <c r="M150" s="161"/>
      <c r="T150" s="162"/>
      <c r="AT150" s="157" t="s">
        <v>202</v>
      </c>
      <c r="AU150" s="157" t="s">
        <v>93</v>
      </c>
      <c r="AV150" s="13" t="s">
        <v>93</v>
      </c>
      <c r="AW150" s="13" t="s">
        <v>42</v>
      </c>
      <c r="AX150" s="13" t="s">
        <v>82</v>
      </c>
      <c r="AY150" s="157" t="s">
        <v>192</v>
      </c>
    </row>
    <row r="151" spans="2:65" s="12" customFormat="1" ht="22.5">
      <c r="B151" s="149"/>
      <c r="D151" s="150" t="s">
        <v>202</v>
      </c>
      <c r="E151" s="151" t="s">
        <v>44</v>
      </c>
      <c r="F151" s="152" t="s">
        <v>1008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3" customFormat="1" ht="11.25">
      <c r="B152" s="156"/>
      <c r="D152" s="150" t="s">
        <v>202</v>
      </c>
      <c r="E152" s="157" t="s">
        <v>44</v>
      </c>
      <c r="F152" s="158" t="s">
        <v>1009</v>
      </c>
      <c r="H152" s="159">
        <v>1</v>
      </c>
      <c r="I152" s="160"/>
      <c r="L152" s="156"/>
      <c r="M152" s="161"/>
      <c r="T152" s="162"/>
      <c r="AT152" s="157" t="s">
        <v>202</v>
      </c>
      <c r="AU152" s="157" t="s">
        <v>93</v>
      </c>
      <c r="AV152" s="13" t="s">
        <v>93</v>
      </c>
      <c r="AW152" s="13" t="s">
        <v>42</v>
      </c>
      <c r="AX152" s="13" t="s">
        <v>82</v>
      </c>
      <c r="AY152" s="157" t="s">
        <v>192</v>
      </c>
    </row>
    <row r="153" spans="2:65" s="14" customFormat="1" ht="11.25">
      <c r="B153" s="163"/>
      <c r="D153" s="150" t="s">
        <v>202</v>
      </c>
      <c r="E153" s="164" t="s">
        <v>44</v>
      </c>
      <c r="F153" s="165" t="s">
        <v>205</v>
      </c>
      <c r="H153" s="166">
        <v>3</v>
      </c>
      <c r="I153" s="167"/>
      <c r="L153" s="163"/>
      <c r="M153" s="168"/>
      <c r="T153" s="169"/>
      <c r="AT153" s="164" t="s">
        <v>202</v>
      </c>
      <c r="AU153" s="164" t="s">
        <v>93</v>
      </c>
      <c r="AV153" s="14" t="s">
        <v>199</v>
      </c>
      <c r="AW153" s="14" t="s">
        <v>42</v>
      </c>
      <c r="AX153" s="14" t="s">
        <v>90</v>
      </c>
      <c r="AY153" s="164" t="s">
        <v>192</v>
      </c>
    </row>
    <row r="154" spans="2:65" s="1" customFormat="1" ht="33" customHeight="1">
      <c r="B154" s="33"/>
      <c r="C154" s="132" t="s">
        <v>226</v>
      </c>
      <c r="D154" s="132" t="s">
        <v>194</v>
      </c>
      <c r="E154" s="133" t="s">
        <v>1017</v>
      </c>
      <c r="F154" s="134" t="s">
        <v>1018</v>
      </c>
      <c r="G154" s="135" t="s">
        <v>747</v>
      </c>
      <c r="H154" s="136">
        <v>68</v>
      </c>
      <c r="I154" s="137"/>
      <c r="J154" s="138">
        <f>ROUND(I154*H154,2)</f>
        <v>0</v>
      </c>
      <c r="K154" s="134" t="s">
        <v>198</v>
      </c>
      <c r="L154" s="33"/>
      <c r="M154" s="139" t="s">
        <v>44</v>
      </c>
      <c r="N154" s="140" t="s">
        <v>53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90</v>
      </c>
      <c r="AT154" s="143" t="s">
        <v>194</v>
      </c>
      <c r="AU154" s="143" t="s">
        <v>93</v>
      </c>
      <c r="AY154" s="17" t="s">
        <v>192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90</v>
      </c>
      <c r="BK154" s="144">
        <f>ROUND(I154*H154,2)</f>
        <v>0</v>
      </c>
      <c r="BL154" s="17" t="s">
        <v>90</v>
      </c>
      <c r="BM154" s="143" t="s">
        <v>1019</v>
      </c>
    </row>
    <row r="155" spans="2:65" s="1" customFormat="1" ht="11.25">
      <c r="B155" s="33"/>
      <c r="D155" s="145" t="s">
        <v>200</v>
      </c>
      <c r="F155" s="146" t="s">
        <v>1020</v>
      </c>
      <c r="I155" s="147"/>
      <c r="L155" s="33"/>
      <c r="M155" s="148"/>
      <c r="T155" s="54"/>
      <c r="AT155" s="17" t="s">
        <v>200</v>
      </c>
      <c r="AU155" s="17" t="s">
        <v>93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968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1021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3" customFormat="1" ht="11.25">
      <c r="B158" s="156"/>
      <c r="D158" s="150" t="s">
        <v>202</v>
      </c>
      <c r="E158" s="157" t="s">
        <v>44</v>
      </c>
      <c r="F158" s="158" t="s">
        <v>1022</v>
      </c>
      <c r="H158" s="159">
        <v>68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90</v>
      </c>
      <c r="AY158" s="157" t="s">
        <v>192</v>
      </c>
    </row>
    <row r="159" spans="2:65" s="1" customFormat="1" ht="37.9" customHeight="1">
      <c r="B159" s="33"/>
      <c r="C159" s="132" t="s">
        <v>263</v>
      </c>
      <c r="D159" s="132" t="s">
        <v>194</v>
      </c>
      <c r="E159" s="133" t="s">
        <v>1023</v>
      </c>
      <c r="F159" s="134" t="s">
        <v>1024</v>
      </c>
      <c r="G159" s="135" t="s">
        <v>747</v>
      </c>
      <c r="H159" s="136">
        <v>17</v>
      </c>
      <c r="I159" s="137"/>
      <c r="J159" s="138">
        <f>ROUND(I159*H159,2)</f>
        <v>0</v>
      </c>
      <c r="K159" s="134" t="s">
        <v>198</v>
      </c>
      <c r="L159" s="33"/>
      <c r="M159" s="139" t="s">
        <v>44</v>
      </c>
      <c r="N159" s="140" t="s">
        <v>53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90</v>
      </c>
      <c r="AT159" s="143" t="s">
        <v>194</v>
      </c>
      <c r="AU159" s="143" t="s">
        <v>93</v>
      </c>
      <c r="AY159" s="17" t="s">
        <v>192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90</v>
      </c>
      <c r="BK159" s="144">
        <f>ROUND(I159*H159,2)</f>
        <v>0</v>
      </c>
      <c r="BL159" s="17" t="s">
        <v>90</v>
      </c>
      <c r="BM159" s="143" t="s">
        <v>1025</v>
      </c>
    </row>
    <row r="160" spans="2:65" s="1" customFormat="1" ht="11.25">
      <c r="B160" s="33"/>
      <c r="D160" s="145" t="s">
        <v>200</v>
      </c>
      <c r="F160" s="146" t="s">
        <v>1026</v>
      </c>
      <c r="I160" s="147"/>
      <c r="L160" s="33"/>
      <c r="M160" s="148"/>
      <c r="T160" s="54"/>
      <c r="AT160" s="17" t="s">
        <v>200</v>
      </c>
      <c r="AU160" s="17" t="s">
        <v>93</v>
      </c>
    </row>
    <row r="161" spans="2:65" s="12" customFormat="1" ht="11.25">
      <c r="B161" s="149"/>
      <c r="D161" s="150" t="s">
        <v>202</v>
      </c>
      <c r="E161" s="151" t="s">
        <v>44</v>
      </c>
      <c r="F161" s="152" t="s">
        <v>968</v>
      </c>
      <c r="H161" s="151" t="s">
        <v>44</v>
      </c>
      <c r="I161" s="153"/>
      <c r="L161" s="149"/>
      <c r="M161" s="154"/>
      <c r="T161" s="155"/>
      <c r="AT161" s="151" t="s">
        <v>202</v>
      </c>
      <c r="AU161" s="151" t="s">
        <v>93</v>
      </c>
      <c r="AV161" s="12" t="s">
        <v>90</v>
      </c>
      <c r="AW161" s="12" t="s">
        <v>42</v>
      </c>
      <c r="AX161" s="12" t="s">
        <v>82</v>
      </c>
      <c r="AY161" s="151" t="s">
        <v>192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1027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1028</v>
      </c>
      <c r="H163" s="159">
        <v>17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90</v>
      </c>
      <c r="AY163" s="157" t="s">
        <v>192</v>
      </c>
    </row>
    <row r="164" spans="2:65" s="1" customFormat="1" ht="37.9" customHeight="1">
      <c r="B164" s="33"/>
      <c r="C164" s="132" t="s">
        <v>8</v>
      </c>
      <c r="D164" s="132" t="s">
        <v>194</v>
      </c>
      <c r="E164" s="133" t="s">
        <v>1010</v>
      </c>
      <c r="F164" s="134" t="s">
        <v>1011</v>
      </c>
      <c r="G164" s="135" t="s">
        <v>747</v>
      </c>
      <c r="H164" s="136">
        <v>68</v>
      </c>
      <c r="I164" s="137"/>
      <c r="J164" s="138">
        <f>ROUND(I164*H164,2)</f>
        <v>0</v>
      </c>
      <c r="K164" s="134" t="s">
        <v>198</v>
      </c>
      <c r="L164" s="33"/>
      <c r="M164" s="139" t="s">
        <v>44</v>
      </c>
      <c r="N164" s="140" t="s">
        <v>53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90</v>
      </c>
      <c r="AT164" s="143" t="s">
        <v>194</v>
      </c>
      <c r="AU164" s="143" t="s">
        <v>93</v>
      </c>
      <c r="AY164" s="17" t="s">
        <v>192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90</v>
      </c>
      <c r="BK164" s="144">
        <f>ROUND(I164*H164,2)</f>
        <v>0</v>
      </c>
      <c r="BL164" s="17" t="s">
        <v>90</v>
      </c>
      <c r="BM164" s="143" t="s">
        <v>1029</v>
      </c>
    </row>
    <row r="165" spans="2:65" s="1" customFormat="1" ht="11.25">
      <c r="B165" s="33"/>
      <c r="D165" s="145" t="s">
        <v>200</v>
      </c>
      <c r="F165" s="146" t="s">
        <v>1013</v>
      </c>
      <c r="I165" s="147"/>
      <c r="L165" s="33"/>
      <c r="M165" s="148"/>
      <c r="T165" s="54"/>
      <c r="AT165" s="17" t="s">
        <v>200</v>
      </c>
      <c r="AU165" s="17" t="s">
        <v>93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968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2" customFormat="1" ht="11.25">
      <c r="B167" s="149"/>
      <c r="D167" s="150" t="s">
        <v>202</v>
      </c>
      <c r="E167" s="151" t="s">
        <v>44</v>
      </c>
      <c r="F167" s="152" t="s">
        <v>1021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3" customFormat="1" ht="11.25">
      <c r="B168" s="156"/>
      <c r="D168" s="150" t="s">
        <v>202</v>
      </c>
      <c r="E168" s="157" t="s">
        <v>44</v>
      </c>
      <c r="F168" s="158" t="s">
        <v>1022</v>
      </c>
      <c r="H168" s="159">
        <v>68</v>
      </c>
      <c r="I168" s="160"/>
      <c r="L168" s="156"/>
      <c r="M168" s="161"/>
      <c r="T168" s="162"/>
      <c r="AT168" s="157" t="s">
        <v>202</v>
      </c>
      <c r="AU168" s="157" t="s">
        <v>93</v>
      </c>
      <c r="AV168" s="13" t="s">
        <v>93</v>
      </c>
      <c r="AW168" s="13" t="s">
        <v>42</v>
      </c>
      <c r="AX168" s="13" t="s">
        <v>90</v>
      </c>
      <c r="AY168" s="157" t="s">
        <v>192</v>
      </c>
    </row>
    <row r="169" spans="2:65" s="1" customFormat="1" ht="24.2" customHeight="1">
      <c r="B169" s="33"/>
      <c r="C169" s="170" t="s">
        <v>273</v>
      </c>
      <c r="D169" s="170" t="s">
        <v>245</v>
      </c>
      <c r="E169" s="171" t="s">
        <v>1014</v>
      </c>
      <c r="F169" s="172" t="s">
        <v>1015</v>
      </c>
      <c r="G169" s="173" t="s">
        <v>747</v>
      </c>
      <c r="H169" s="174">
        <v>17</v>
      </c>
      <c r="I169" s="175"/>
      <c r="J169" s="176">
        <f>ROUND(I169*H169,2)</f>
        <v>0</v>
      </c>
      <c r="K169" s="172" t="s">
        <v>198</v>
      </c>
      <c r="L169" s="177"/>
      <c r="M169" s="178" t="s">
        <v>44</v>
      </c>
      <c r="N169" s="179" t="s">
        <v>53</v>
      </c>
      <c r="P169" s="141">
        <f>O169*H169</f>
        <v>0</v>
      </c>
      <c r="Q169" s="141">
        <v>3.7000000000000002E-3</v>
      </c>
      <c r="R169" s="141">
        <f>Q169*H169</f>
        <v>6.2899999999999998E-2</v>
      </c>
      <c r="S169" s="141">
        <v>0</v>
      </c>
      <c r="T169" s="142">
        <f>S169*H169</f>
        <v>0</v>
      </c>
      <c r="AR169" s="143" t="s">
        <v>93</v>
      </c>
      <c r="AT169" s="143" t="s">
        <v>245</v>
      </c>
      <c r="AU169" s="143" t="s">
        <v>93</v>
      </c>
      <c r="AY169" s="17" t="s">
        <v>192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90</v>
      </c>
      <c r="BK169" s="144">
        <f>ROUND(I169*H169,2)</f>
        <v>0</v>
      </c>
      <c r="BL169" s="17" t="s">
        <v>90</v>
      </c>
      <c r="BM169" s="143" t="s">
        <v>1030</v>
      </c>
    </row>
    <row r="170" spans="2:65" s="12" customFormat="1" ht="11.25">
      <c r="B170" s="149"/>
      <c r="D170" s="150" t="s">
        <v>202</v>
      </c>
      <c r="E170" s="151" t="s">
        <v>44</v>
      </c>
      <c r="F170" s="152" t="s">
        <v>968</v>
      </c>
      <c r="H170" s="151" t="s">
        <v>44</v>
      </c>
      <c r="I170" s="153"/>
      <c r="L170" s="149"/>
      <c r="M170" s="154"/>
      <c r="T170" s="155"/>
      <c r="AT170" s="151" t="s">
        <v>202</v>
      </c>
      <c r="AU170" s="151" t="s">
        <v>93</v>
      </c>
      <c r="AV170" s="12" t="s">
        <v>90</v>
      </c>
      <c r="AW170" s="12" t="s">
        <v>42</v>
      </c>
      <c r="AX170" s="12" t="s">
        <v>82</v>
      </c>
      <c r="AY170" s="151" t="s">
        <v>192</v>
      </c>
    </row>
    <row r="171" spans="2:65" s="12" customFormat="1" ht="11.25">
      <c r="B171" s="149"/>
      <c r="D171" s="150" t="s">
        <v>202</v>
      </c>
      <c r="E171" s="151" t="s">
        <v>44</v>
      </c>
      <c r="F171" s="152" t="s">
        <v>1027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3" customFormat="1" ht="11.25">
      <c r="B172" s="156"/>
      <c r="D172" s="150" t="s">
        <v>202</v>
      </c>
      <c r="E172" s="157" t="s">
        <v>44</v>
      </c>
      <c r="F172" s="158" t="s">
        <v>1028</v>
      </c>
      <c r="H172" s="159">
        <v>17</v>
      </c>
      <c r="I172" s="160"/>
      <c r="L172" s="156"/>
      <c r="M172" s="161"/>
      <c r="T172" s="162"/>
      <c r="AT172" s="157" t="s">
        <v>202</v>
      </c>
      <c r="AU172" s="157" t="s">
        <v>93</v>
      </c>
      <c r="AV172" s="13" t="s">
        <v>93</v>
      </c>
      <c r="AW172" s="13" t="s">
        <v>42</v>
      </c>
      <c r="AX172" s="13" t="s">
        <v>90</v>
      </c>
      <c r="AY172" s="157" t="s">
        <v>192</v>
      </c>
    </row>
    <row r="173" spans="2:65" s="1" customFormat="1" ht="37.9" customHeight="1">
      <c r="B173" s="33"/>
      <c r="C173" s="132" t="s">
        <v>241</v>
      </c>
      <c r="D173" s="132" t="s">
        <v>194</v>
      </c>
      <c r="E173" s="133" t="s">
        <v>1031</v>
      </c>
      <c r="F173" s="134" t="s">
        <v>1032</v>
      </c>
      <c r="G173" s="135" t="s">
        <v>747</v>
      </c>
      <c r="H173" s="136">
        <v>1</v>
      </c>
      <c r="I173" s="137"/>
      <c r="J173" s="138">
        <f>ROUND(I173*H173,2)</f>
        <v>0</v>
      </c>
      <c r="K173" s="134" t="s">
        <v>198</v>
      </c>
      <c r="L173" s="33"/>
      <c r="M173" s="139" t="s">
        <v>44</v>
      </c>
      <c r="N173" s="140" t="s">
        <v>53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90</v>
      </c>
      <c r="AT173" s="143" t="s">
        <v>194</v>
      </c>
      <c r="AU173" s="143" t="s">
        <v>93</v>
      </c>
      <c r="AY173" s="17" t="s">
        <v>192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90</v>
      </c>
      <c r="BK173" s="144">
        <f>ROUND(I173*H173,2)</f>
        <v>0</v>
      </c>
      <c r="BL173" s="17" t="s">
        <v>90</v>
      </c>
      <c r="BM173" s="143" t="s">
        <v>1033</v>
      </c>
    </row>
    <row r="174" spans="2:65" s="1" customFormat="1" ht="11.25">
      <c r="B174" s="33"/>
      <c r="D174" s="145" t="s">
        <v>200</v>
      </c>
      <c r="F174" s="146" t="s">
        <v>1034</v>
      </c>
      <c r="I174" s="147"/>
      <c r="L174" s="33"/>
      <c r="M174" s="148"/>
      <c r="T174" s="54"/>
      <c r="AT174" s="17" t="s">
        <v>200</v>
      </c>
      <c r="AU174" s="17" t="s">
        <v>93</v>
      </c>
    </row>
    <row r="175" spans="2:65" s="12" customFormat="1" ht="11.25">
      <c r="B175" s="149"/>
      <c r="D175" s="150" t="s">
        <v>202</v>
      </c>
      <c r="E175" s="151" t="s">
        <v>44</v>
      </c>
      <c r="F175" s="152" t="s">
        <v>998</v>
      </c>
      <c r="H175" s="151" t="s">
        <v>44</v>
      </c>
      <c r="I175" s="153"/>
      <c r="L175" s="149"/>
      <c r="M175" s="154"/>
      <c r="T175" s="155"/>
      <c r="AT175" s="151" t="s">
        <v>202</v>
      </c>
      <c r="AU175" s="151" t="s">
        <v>93</v>
      </c>
      <c r="AV175" s="12" t="s">
        <v>90</v>
      </c>
      <c r="AW175" s="12" t="s">
        <v>42</v>
      </c>
      <c r="AX175" s="12" t="s">
        <v>82</v>
      </c>
      <c r="AY175" s="151" t="s">
        <v>192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1035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3" customFormat="1" ht="11.25">
      <c r="B177" s="156"/>
      <c r="D177" s="150" t="s">
        <v>202</v>
      </c>
      <c r="E177" s="157" t="s">
        <v>44</v>
      </c>
      <c r="F177" s="158" t="s">
        <v>90</v>
      </c>
      <c r="H177" s="159">
        <v>1</v>
      </c>
      <c r="I177" s="160"/>
      <c r="L177" s="156"/>
      <c r="M177" s="161"/>
      <c r="T177" s="162"/>
      <c r="AT177" s="157" t="s">
        <v>202</v>
      </c>
      <c r="AU177" s="157" t="s">
        <v>93</v>
      </c>
      <c r="AV177" s="13" t="s">
        <v>93</v>
      </c>
      <c r="AW177" s="13" t="s">
        <v>42</v>
      </c>
      <c r="AX177" s="13" t="s">
        <v>90</v>
      </c>
      <c r="AY177" s="157" t="s">
        <v>192</v>
      </c>
    </row>
    <row r="178" spans="2:65" s="1" customFormat="1" ht="24.2" customHeight="1">
      <c r="B178" s="33"/>
      <c r="C178" s="170" t="s">
        <v>291</v>
      </c>
      <c r="D178" s="170" t="s">
        <v>245</v>
      </c>
      <c r="E178" s="171" t="s">
        <v>1036</v>
      </c>
      <c r="F178" s="172" t="s">
        <v>1037</v>
      </c>
      <c r="G178" s="173" t="s">
        <v>747</v>
      </c>
      <c r="H178" s="174">
        <v>1</v>
      </c>
      <c r="I178" s="175"/>
      <c r="J178" s="176">
        <f>ROUND(I178*H178,2)</f>
        <v>0</v>
      </c>
      <c r="K178" s="172" t="s">
        <v>198</v>
      </c>
      <c r="L178" s="177"/>
      <c r="M178" s="178" t="s">
        <v>44</v>
      </c>
      <c r="N178" s="179" t="s">
        <v>53</v>
      </c>
      <c r="P178" s="141">
        <f>O178*H178</f>
        <v>0</v>
      </c>
      <c r="Q178" s="141">
        <v>8.0999999999999996E-3</v>
      </c>
      <c r="R178" s="141">
        <f>Q178*H178</f>
        <v>8.0999999999999996E-3</v>
      </c>
      <c r="S178" s="141">
        <v>0</v>
      </c>
      <c r="T178" s="142">
        <f>S178*H178</f>
        <v>0</v>
      </c>
      <c r="AR178" s="143" t="s">
        <v>93</v>
      </c>
      <c r="AT178" s="143" t="s">
        <v>245</v>
      </c>
      <c r="AU178" s="143" t="s">
        <v>93</v>
      </c>
      <c r="AY178" s="17" t="s">
        <v>192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90</v>
      </c>
      <c r="BK178" s="144">
        <f>ROUND(I178*H178,2)</f>
        <v>0</v>
      </c>
      <c r="BL178" s="17" t="s">
        <v>90</v>
      </c>
      <c r="BM178" s="143" t="s">
        <v>1038</v>
      </c>
    </row>
    <row r="179" spans="2:65" s="12" customFormat="1" ht="11.25">
      <c r="B179" s="149"/>
      <c r="D179" s="150" t="s">
        <v>202</v>
      </c>
      <c r="E179" s="151" t="s">
        <v>44</v>
      </c>
      <c r="F179" s="152" t="s">
        <v>998</v>
      </c>
      <c r="H179" s="151" t="s">
        <v>44</v>
      </c>
      <c r="I179" s="153"/>
      <c r="L179" s="149"/>
      <c r="M179" s="154"/>
      <c r="T179" s="155"/>
      <c r="AT179" s="151" t="s">
        <v>202</v>
      </c>
      <c r="AU179" s="151" t="s">
        <v>93</v>
      </c>
      <c r="AV179" s="12" t="s">
        <v>90</v>
      </c>
      <c r="AW179" s="12" t="s">
        <v>42</v>
      </c>
      <c r="AX179" s="12" t="s">
        <v>82</v>
      </c>
      <c r="AY179" s="151" t="s">
        <v>192</v>
      </c>
    </row>
    <row r="180" spans="2:65" s="12" customFormat="1" ht="11.25">
      <c r="B180" s="149"/>
      <c r="D180" s="150" t="s">
        <v>202</v>
      </c>
      <c r="E180" s="151" t="s">
        <v>44</v>
      </c>
      <c r="F180" s="152" t="s">
        <v>1035</v>
      </c>
      <c r="H180" s="151" t="s">
        <v>44</v>
      </c>
      <c r="I180" s="153"/>
      <c r="L180" s="149"/>
      <c r="M180" s="154"/>
      <c r="T180" s="155"/>
      <c r="AT180" s="151" t="s">
        <v>202</v>
      </c>
      <c r="AU180" s="151" t="s">
        <v>93</v>
      </c>
      <c r="AV180" s="12" t="s">
        <v>90</v>
      </c>
      <c r="AW180" s="12" t="s">
        <v>42</v>
      </c>
      <c r="AX180" s="12" t="s">
        <v>82</v>
      </c>
      <c r="AY180" s="151" t="s">
        <v>192</v>
      </c>
    </row>
    <row r="181" spans="2:65" s="13" customFormat="1" ht="11.25">
      <c r="B181" s="156"/>
      <c r="D181" s="150" t="s">
        <v>202</v>
      </c>
      <c r="E181" s="157" t="s">
        <v>44</v>
      </c>
      <c r="F181" s="158" t="s">
        <v>90</v>
      </c>
      <c r="H181" s="159">
        <v>1</v>
      </c>
      <c r="I181" s="160"/>
      <c r="L181" s="156"/>
      <c r="M181" s="161"/>
      <c r="T181" s="162"/>
      <c r="AT181" s="157" t="s">
        <v>202</v>
      </c>
      <c r="AU181" s="157" t="s">
        <v>93</v>
      </c>
      <c r="AV181" s="13" t="s">
        <v>93</v>
      </c>
      <c r="AW181" s="13" t="s">
        <v>42</v>
      </c>
      <c r="AX181" s="13" t="s">
        <v>90</v>
      </c>
      <c r="AY181" s="157" t="s">
        <v>192</v>
      </c>
    </row>
    <row r="182" spans="2:65" s="1" customFormat="1" ht="24.2" customHeight="1">
      <c r="B182" s="33"/>
      <c r="C182" s="132" t="s">
        <v>300</v>
      </c>
      <c r="D182" s="132" t="s">
        <v>194</v>
      </c>
      <c r="E182" s="133" t="s">
        <v>1039</v>
      </c>
      <c r="F182" s="134" t="s">
        <v>1040</v>
      </c>
      <c r="G182" s="135" t="s">
        <v>747</v>
      </c>
      <c r="H182" s="136">
        <v>1</v>
      </c>
      <c r="I182" s="137"/>
      <c r="J182" s="138">
        <f>ROUND(I182*H182,2)</f>
        <v>0</v>
      </c>
      <c r="K182" s="134" t="s">
        <v>198</v>
      </c>
      <c r="L182" s="33"/>
      <c r="M182" s="139" t="s">
        <v>44</v>
      </c>
      <c r="N182" s="140" t="s">
        <v>53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90</v>
      </c>
      <c r="AT182" s="143" t="s">
        <v>194</v>
      </c>
      <c r="AU182" s="143" t="s">
        <v>93</v>
      </c>
      <c r="AY182" s="17" t="s">
        <v>192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90</v>
      </c>
      <c r="BK182" s="144">
        <f>ROUND(I182*H182,2)</f>
        <v>0</v>
      </c>
      <c r="BL182" s="17" t="s">
        <v>90</v>
      </c>
      <c r="BM182" s="143" t="s">
        <v>1041</v>
      </c>
    </row>
    <row r="183" spans="2:65" s="1" customFormat="1" ht="11.25">
      <c r="B183" s="33"/>
      <c r="D183" s="145" t="s">
        <v>200</v>
      </c>
      <c r="F183" s="146" t="s">
        <v>1042</v>
      </c>
      <c r="I183" s="147"/>
      <c r="L183" s="33"/>
      <c r="M183" s="148"/>
      <c r="T183" s="54"/>
      <c r="AT183" s="17" t="s">
        <v>200</v>
      </c>
      <c r="AU183" s="17" t="s">
        <v>93</v>
      </c>
    </row>
    <row r="184" spans="2:65" s="12" customFormat="1" ht="11.25">
      <c r="B184" s="149"/>
      <c r="D184" s="150" t="s">
        <v>202</v>
      </c>
      <c r="E184" s="151" t="s">
        <v>44</v>
      </c>
      <c r="F184" s="152" t="s">
        <v>968</v>
      </c>
      <c r="H184" s="151" t="s">
        <v>44</v>
      </c>
      <c r="I184" s="153"/>
      <c r="L184" s="149"/>
      <c r="M184" s="154"/>
      <c r="T184" s="155"/>
      <c r="AT184" s="151" t="s">
        <v>202</v>
      </c>
      <c r="AU184" s="151" t="s">
        <v>93</v>
      </c>
      <c r="AV184" s="12" t="s">
        <v>90</v>
      </c>
      <c r="AW184" s="12" t="s">
        <v>42</v>
      </c>
      <c r="AX184" s="12" t="s">
        <v>82</v>
      </c>
      <c r="AY184" s="151" t="s">
        <v>192</v>
      </c>
    </row>
    <row r="185" spans="2:65" s="12" customFormat="1" ht="11.25">
      <c r="B185" s="149"/>
      <c r="D185" s="150" t="s">
        <v>202</v>
      </c>
      <c r="E185" s="151" t="s">
        <v>44</v>
      </c>
      <c r="F185" s="152" t="s">
        <v>998</v>
      </c>
      <c r="H185" s="151" t="s">
        <v>44</v>
      </c>
      <c r="I185" s="153"/>
      <c r="L185" s="149"/>
      <c r="M185" s="154"/>
      <c r="T185" s="155"/>
      <c r="AT185" s="151" t="s">
        <v>202</v>
      </c>
      <c r="AU185" s="151" t="s">
        <v>93</v>
      </c>
      <c r="AV185" s="12" t="s">
        <v>90</v>
      </c>
      <c r="AW185" s="12" t="s">
        <v>42</v>
      </c>
      <c r="AX185" s="12" t="s">
        <v>82</v>
      </c>
      <c r="AY185" s="151" t="s">
        <v>192</v>
      </c>
    </row>
    <row r="186" spans="2:65" s="12" customFormat="1" ht="22.5">
      <c r="B186" s="149"/>
      <c r="D186" s="150" t="s">
        <v>202</v>
      </c>
      <c r="E186" s="151" t="s">
        <v>44</v>
      </c>
      <c r="F186" s="152" t="s">
        <v>1043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3" customFormat="1" ht="11.25">
      <c r="B187" s="156"/>
      <c r="D187" s="150" t="s">
        <v>202</v>
      </c>
      <c r="E187" s="157" t="s">
        <v>44</v>
      </c>
      <c r="F187" s="158" t="s">
        <v>90</v>
      </c>
      <c r="H187" s="159">
        <v>1</v>
      </c>
      <c r="I187" s="160"/>
      <c r="L187" s="156"/>
      <c r="M187" s="161"/>
      <c r="T187" s="162"/>
      <c r="AT187" s="157" t="s">
        <v>202</v>
      </c>
      <c r="AU187" s="157" t="s">
        <v>93</v>
      </c>
      <c r="AV187" s="13" t="s">
        <v>93</v>
      </c>
      <c r="AW187" s="13" t="s">
        <v>42</v>
      </c>
      <c r="AX187" s="13" t="s">
        <v>90</v>
      </c>
      <c r="AY187" s="157" t="s">
        <v>192</v>
      </c>
    </row>
    <row r="188" spans="2:65" s="1" customFormat="1" ht="16.5" customHeight="1">
      <c r="B188" s="33"/>
      <c r="C188" s="170" t="s">
        <v>279</v>
      </c>
      <c r="D188" s="170" t="s">
        <v>245</v>
      </c>
      <c r="E188" s="171" t="s">
        <v>1044</v>
      </c>
      <c r="F188" s="172" t="s">
        <v>1045</v>
      </c>
      <c r="G188" s="173" t="s">
        <v>747</v>
      </c>
      <c r="H188" s="174">
        <v>1</v>
      </c>
      <c r="I188" s="175"/>
      <c r="J188" s="176">
        <f>ROUND(I188*H188,2)</f>
        <v>0</v>
      </c>
      <c r="K188" s="172" t="s">
        <v>259</v>
      </c>
      <c r="L188" s="177"/>
      <c r="M188" s="178" t="s">
        <v>44</v>
      </c>
      <c r="N188" s="179" t="s">
        <v>53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93</v>
      </c>
      <c r="AT188" s="143" t="s">
        <v>245</v>
      </c>
      <c r="AU188" s="143" t="s">
        <v>93</v>
      </c>
      <c r="AY188" s="17" t="s">
        <v>192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90</v>
      </c>
      <c r="BK188" s="144">
        <f>ROUND(I188*H188,2)</f>
        <v>0</v>
      </c>
      <c r="BL188" s="17" t="s">
        <v>90</v>
      </c>
      <c r="BM188" s="143" t="s">
        <v>1046</v>
      </c>
    </row>
    <row r="189" spans="2:65" s="12" customFormat="1" ht="11.25">
      <c r="B189" s="149"/>
      <c r="D189" s="150" t="s">
        <v>202</v>
      </c>
      <c r="E189" s="151" t="s">
        <v>44</v>
      </c>
      <c r="F189" s="152" t="s">
        <v>968</v>
      </c>
      <c r="H189" s="151" t="s">
        <v>44</v>
      </c>
      <c r="I189" s="153"/>
      <c r="L189" s="149"/>
      <c r="M189" s="154"/>
      <c r="T189" s="155"/>
      <c r="AT189" s="151" t="s">
        <v>202</v>
      </c>
      <c r="AU189" s="151" t="s">
        <v>93</v>
      </c>
      <c r="AV189" s="12" t="s">
        <v>90</v>
      </c>
      <c r="AW189" s="12" t="s">
        <v>42</v>
      </c>
      <c r="AX189" s="12" t="s">
        <v>82</v>
      </c>
      <c r="AY189" s="151" t="s">
        <v>192</v>
      </c>
    </row>
    <row r="190" spans="2:65" s="12" customFormat="1" ht="11.25">
      <c r="B190" s="149"/>
      <c r="D190" s="150" t="s">
        <v>202</v>
      </c>
      <c r="E190" s="151" t="s">
        <v>44</v>
      </c>
      <c r="F190" s="152" t="s">
        <v>998</v>
      </c>
      <c r="H190" s="151" t="s">
        <v>44</v>
      </c>
      <c r="I190" s="153"/>
      <c r="L190" s="149"/>
      <c r="M190" s="154"/>
      <c r="T190" s="155"/>
      <c r="AT190" s="151" t="s">
        <v>202</v>
      </c>
      <c r="AU190" s="151" t="s">
        <v>93</v>
      </c>
      <c r="AV190" s="12" t="s">
        <v>90</v>
      </c>
      <c r="AW190" s="12" t="s">
        <v>42</v>
      </c>
      <c r="AX190" s="12" t="s">
        <v>82</v>
      </c>
      <c r="AY190" s="151" t="s">
        <v>192</v>
      </c>
    </row>
    <row r="191" spans="2:65" s="12" customFormat="1" ht="22.5">
      <c r="B191" s="149"/>
      <c r="D191" s="150" t="s">
        <v>202</v>
      </c>
      <c r="E191" s="151" t="s">
        <v>44</v>
      </c>
      <c r="F191" s="152" t="s">
        <v>1047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93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3" customFormat="1" ht="11.25">
      <c r="B192" s="156"/>
      <c r="D192" s="150" t="s">
        <v>202</v>
      </c>
      <c r="E192" s="157" t="s">
        <v>44</v>
      </c>
      <c r="F192" s="158" t="s">
        <v>90</v>
      </c>
      <c r="H192" s="159">
        <v>1</v>
      </c>
      <c r="I192" s="160"/>
      <c r="L192" s="156"/>
      <c r="M192" s="161"/>
      <c r="T192" s="162"/>
      <c r="AT192" s="157" t="s">
        <v>202</v>
      </c>
      <c r="AU192" s="157" t="s">
        <v>93</v>
      </c>
      <c r="AV192" s="13" t="s">
        <v>93</v>
      </c>
      <c r="AW192" s="13" t="s">
        <v>42</v>
      </c>
      <c r="AX192" s="13" t="s">
        <v>90</v>
      </c>
      <c r="AY192" s="157" t="s">
        <v>192</v>
      </c>
    </row>
    <row r="193" spans="2:65" s="1" customFormat="1" ht="21.75" customHeight="1">
      <c r="B193" s="33"/>
      <c r="C193" s="132" t="s">
        <v>253</v>
      </c>
      <c r="D193" s="132" t="s">
        <v>194</v>
      </c>
      <c r="E193" s="133" t="s">
        <v>1048</v>
      </c>
      <c r="F193" s="134" t="s">
        <v>1049</v>
      </c>
      <c r="G193" s="135" t="s">
        <v>747</v>
      </c>
      <c r="H193" s="136">
        <v>20</v>
      </c>
      <c r="I193" s="137"/>
      <c r="J193" s="138">
        <f>ROUND(I193*H193,2)</f>
        <v>0</v>
      </c>
      <c r="K193" s="134" t="s">
        <v>198</v>
      </c>
      <c r="L193" s="33"/>
      <c r="M193" s="139" t="s">
        <v>44</v>
      </c>
      <c r="N193" s="140" t="s">
        <v>53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90</v>
      </c>
      <c r="AT193" s="143" t="s">
        <v>194</v>
      </c>
      <c r="AU193" s="143" t="s">
        <v>93</v>
      </c>
      <c r="AY193" s="17" t="s">
        <v>192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90</v>
      </c>
      <c r="BK193" s="144">
        <f>ROUND(I193*H193,2)</f>
        <v>0</v>
      </c>
      <c r="BL193" s="17" t="s">
        <v>90</v>
      </c>
      <c r="BM193" s="143" t="s">
        <v>1050</v>
      </c>
    </row>
    <row r="194" spans="2:65" s="1" customFormat="1" ht="11.25">
      <c r="B194" s="33"/>
      <c r="D194" s="145" t="s">
        <v>200</v>
      </c>
      <c r="F194" s="146" t="s">
        <v>1051</v>
      </c>
      <c r="I194" s="147"/>
      <c r="L194" s="33"/>
      <c r="M194" s="148"/>
      <c r="T194" s="54"/>
      <c r="AT194" s="17" t="s">
        <v>200</v>
      </c>
      <c r="AU194" s="17" t="s">
        <v>93</v>
      </c>
    </row>
    <row r="195" spans="2:65" s="12" customFormat="1" ht="22.5">
      <c r="B195" s="149"/>
      <c r="D195" s="150" t="s">
        <v>202</v>
      </c>
      <c r="E195" s="151" t="s">
        <v>44</v>
      </c>
      <c r="F195" s="152" t="s">
        <v>1052</v>
      </c>
      <c r="H195" s="151" t="s">
        <v>44</v>
      </c>
      <c r="I195" s="153"/>
      <c r="L195" s="149"/>
      <c r="M195" s="154"/>
      <c r="T195" s="155"/>
      <c r="AT195" s="151" t="s">
        <v>202</v>
      </c>
      <c r="AU195" s="151" t="s">
        <v>93</v>
      </c>
      <c r="AV195" s="12" t="s">
        <v>90</v>
      </c>
      <c r="AW195" s="12" t="s">
        <v>42</v>
      </c>
      <c r="AX195" s="12" t="s">
        <v>82</v>
      </c>
      <c r="AY195" s="151" t="s">
        <v>192</v>
      </c>
    </row>
    <row r="196" spans="2:65" s="13" customFormat="1" ht="11.25">
      <c r="B196" s="156"/>
      <c r="D196" s="150" t="s">
        <v>202</v>
      </c>
      <c r="E196" s="157" t="s">
        <v>44</v>
      </c>
      <c r="F196" s="158" t="s">
        <v>1053</v>
      </c>
      <c r="H196" s="159">
        <v>20</v>
      </c>
      <c r="I196" s="160"/>
      <c r="L196" s="156"/>
      <c r="M196" s="161"/>
      <c r="T196" s="162"/>
      <c r="AT196" s="157" t="s">
        <v>202</v>
      </c>
      <c r="AU196" s="157" t="s">
        <v>93</v>
      </c>
      <c r="AV196" s="13" t="s">
        <v>93</v>
      </c>
      <c r="AW196" s="13" t="s">
        <v>42</v>
      </c>
      <c r="AX196" s="13" t="s">
        <v>90</v>
      </c>
      <c r="AY196" s="157" t="s">
        <v>192</v>
      </c>
    </row>
    <row r="197" spans="2:65" s="1" customFormat="1" ht="16.5" customHeight="1">
      <c r="B197" s="33"/>
      <c r="C197" s="170" t="s">
        <v>315</v>
      </c>
      <c r="D197" s="170" t="s">
        <v>245</v>
      </c>
      <c r="E197" s="171" t="s">
        <v>1054</v>
      </c>
      <c r="F197" s="172" t="s">
        <v>1055</v>
      </c>
      <c r="G197" s="173" t="s">
        <v>747</v>
      </c>
      <c r="H197" s="174">
        <v>20</v>
      </c>
      <c r="I197" s="175"/>
      <c r="J197" s="176">
        <f>ROUND(I197*H197,2)</f>
        <v>0</v>
      </c>
      <c r="K197" s="172" t="s">
        <v>198</v>
      </c>
      <c r="L197" s="177"/>
      <c r="M197" s="178" t="s">
        <v>44</v>
      </c>
      <c r="N197" s="179" t="s">
        <v>53</v>
      </c>
      <c r="P197" s="141">
        <f>O197*H197</f>
        <v>0</v>
      </c>
      <c r="Q197" s="141">
        <v>2.3000000000000001E-4</v>
      </c>
      <c r="R197" s="141">
        <f>Q197*H197</f>
        <v>4.5999999999999999E-3</v>
      </c>
      <c r="S197" s="141">
        <v>0</v>
      </c>
      <c r="T197" s="142">
        <f>S197*H197</f>
        <v>0</v>
      </c>
      <c r="AR197" s="143" t="s">
        <v>93</v>
      </c>
      <c r="AT197" s="143" t="s">
        <v>245</v>
      </c>
      <c r="AU197" s="143" t="s">
        <v>93</v>
      </c>
      <c r="AY197" s="17" t="s">
        <v>192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90</v>
      </c>
      <c r="BK197" s="144">
        <f>ROUND(I197*H197,2)</f>
        <v>0</v>
      </c>
      <c r="BL197" s="17" t="s">
        <v>90</v>
      </c>
      <c r="BM197" s="143" t="s">
        <v>1056</v>
      </c>
    </row>
    <row r="198" spans="2:65" s="12" customFormat="1" ht="22.5">
      <c r="B198" s="149"/>
      <c r="D198" s="150" t="s">
        <v>202</v>
      </c>
      <c r="E198" s="151" t="s">
        <v>44</v>
      </c>
      <c r="F198" s="152" t="s">
        <v>1052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65" s="13" customFormat="1" ht="11.25">
      <c r="B199" s="156"/>
      <c r="D199" s="150" t="s">
        <v>202</v>
      </c>
      <c r="E199" s="157" t="s">
        <v>44</v>
      </c>
      <c r="F199" s="158" t="s">
        <v>1053</v>
      </c>
      <c r="H199" s="159">
        <v>20</v>
      </c>
      <c r="I199" s="160"/>
      <c r="L199" s="156"/>
      <c r="M199" s="161"/>
      <c r="T199" s="162"/>
      <c r="AT199" s="157" t="s">
        <v>202</v>
      </c>
      <c r="AU199" s="157" t="s">
        <v>93</v>
      </c>
      <c r="AV199" s="13" t="s">
        <v>93</v>
      </c>
      <c r="AW199" s="13" t="s">
        <v>42</v>
      </c>
      <c r="AX199" s="13" t="s">
        <v>90</v>
      </c>
      <c r="AY199" s="157" t="s">
        <v>192</v>
      </c>
    </row>
    <row r="200" spans="2:65" s="1" customFormat="1" ht="24.2" customHeight="1">
      <c r="B200" s="33"/>
      <c r="C200" s="132" t="s">
        <v>324</v>
      </c>
      <c r="D200" s="132" t="s">
        <v>194</v>
      </c>
      <c r="E200" s="133" t="s">
        <v>1057</v>
      </c>
      <c r="F200" s="134" t="s">
        <v>1058</v>
      </c>
      <c r="G200" s="135" t="s">
        <v>282</v>
      </c>
      <c r="H200" s="136">
        <v>275</v>
      </c>
      <c r="I200" s="137"/>
      <c r="J200" s="138">
        <f>ROUND(I200*H200,2)</f>
        <v>0</v>
      </c>
      <c r="K200" s="134" t="s">
        <v>198</v>
      </c>
      <c r="L200" s="33"/>
      <c r="M200" s="139" t="s">
        <v>44</v>
      </c>
      <c r="N200" s="140" t="s">
        <v>53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90</v>
      </c>
      <c r="AT200" s="143" t="s">
        <v>194</v>
      </c>
      <c r="AU200" s="143" t="s">
        <v>93</v>
      </c>
      <c r="AY200" s="17" t="s">
        <v>192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90</v>
      </c>
      <c r="BK200" s="144">
        <f>ROUND(I200*H200,2)</f>
        <v>0</v>
      </c>
      <c r="BL200" s="17" t="s">
        <v>90</v>
      </c>
      <c r="BM200" s="143" t="s">
        <v>1059</v>
      </c>
    </row>
    <row r="201" spans="2:65" s="1" customFormat="1" ht="11.25">
      <c r="B201" s="33"/>
      <c r="D201" s="145" t="s">
        <v>200</v>
      </c>
      <c r="F201" s="146" t="s">
        <v>1060</v>
      </c>
      <c r="I201" s="147"/>
      <c r="L201" s="33"/>
      <c r="M201" s="148"/>
      <c r="T201" s="54"/>
      <c r="AT201" s="17" t="s">
        <v>200</v>
      </c>
      <c r="AU201" s="17" t="s">
        <v>93</v>
      </c>
    </row>
    <row r="202" spans="2:65" s="12" customFormat="1" ht="11.25">
      <c r="B202" s="149"/>
      <c r="D202" s="150" t="s">
        <v>202</v>
      </c>
      <c r="E202" s="151" t="s">
        <v>44</v>
      </c>
      <c r="F202" s="152" t="s">
        <v>426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2" customFormat="1" ht="22.5">
      <c r="B203" s="149"/>
      <c r="D203" s="150" t="s">
        <v>202</v>
      </c>
      <c r="E203" s="151" t="s">
        <v>44</v>
      </c>
      <c r="F203" s="152" t="s">
        <v>1052</v>
      </c>
      <c r="H203" s="151" t="s">
        <v>44</v>
      </c>
      <c r="I203" s="153"/>
      <c r="L203" s="149"/>
      <c r="M203" s="154"/>
      <c r="T203" s="155"/>
      <c r="AT203" s="151" t="s">
        <v>202</v>
      </c>
      <c r="AU203" s="151" t="s">
        <v>93</v>
      </c>
      <c r="AV203" s="12" t="s">
        <v>90</v>
      </c>
      <c r="AW203" s="12" t="s">
        <v>42</v>
      </c>
      <c r="AX203" s="12" t="s">
        <v>82</v>
      </c>
      <c r="AY203" s="151" t="s">
        <v>192</v>
      </c>
    </row>
    <row r="204" spans="2:65" s="12" customFormat="1" ht="11.25">
      <c r="B204" s="149"/>
      <c r="D204" s="150" t="s">
        <v>202</v>
      </c>
      <c r="E204" s="151" t="s">
        <v>44</v>
      </c>
      <c r="F204" s="152" t="s">
        <v>1061</v>
      </c>
      <c r="H204" s="151" t="s">
        <v>44</v>
      </c>
      <c r="I204" s="153"/>
      <c r="L204" s="149"/>
      <c r="M204" s="154"/>
      <c r="T204" s="155"/>
      <c r="AT204" s="151" t="s">
        <v>202</v>
      </c>
      <c r="AU204" s="151" t="s">
        <v>93</v>
      </c>
      <c r="AV204" s="12" t="s">
        <v>90</v>
      </c>
      <c r="AW204" s="12" t="s">
        <v>42</v>
      </c>
      <c r="AX204" s="12" t="s">
        <v>82</v>
      </c>
      <c r="AY204" s="151" t="s">
        <v>192</v>
      </c>
    </row>
    <row r="205" spans="2:65" s="13" customFormat="1" ht="11.25">
      <c r="B205" s="156"/>
      <c r="D205" s="150" t="s">
        <v>202</v>
      </c>
      <c r="E205" s="157" t="s">
        <v>44</v>
      </c>
      <c r="F205" s="158" t="s">
        <v>1062</v>
      </c>
      <c r="H205" s="159">
        <v>275</v>
      </c>
      <c r="I205" s="160"/>
      <c r="L205" s="156"/>
      <c r="M205" s="161"/>
      <c r="T205" s="162"/>
      <c r="AT205" s="157" t="s">
        <v>202</v>
      </c>
      <c r="AU205" s="157" t="s">
        <v>93</v>
      </c>
      <c r="AV205" s="13" t="s">
        <v>93</v>
      </c>
      <c r="AW205" s="13" t="s">
        <v>42</v>
      </c>
      <c r="AX205" s="13" t="s">
        <v>90</v>
      </c>
      <c r="AY205" s="157" t="s">
        <v>192</v>
      </c>
    </row>
    <row r="206" spans="2:65" s="1" customFormat="1" ht="16.5" customHeight="1">
      <c r="B206" s="33"/>
      <c r="C206" s="170" t="s">
        <v>7</v>
      </c>
      <c r="D206" s="170" t="s">
        <v>245</v>
      </c>
      <c r="E206" s="171" t="s">
        <v>1063</v>
      </c>
      <c r="F206" s="172" t="s">
        <v>1064</v>
      </c>
      <c r="G206" s="173" t="s">
        <v>498</v>
      </c>
      <c r="H206" s="174">
        <v>110</v>
      </c>
      <c r="I206" s="175"/>
      <c r="J206" s="176">
        <f>ROUND(I206*H206,2)</f>
        <v>0</v>
      </c>
      <c r="K206" s="172" t="s">
        <v>198</v>
      </c>
      <c r="L206" s="177"/>
      <c r="M206" s="178" t="s">
        <v>44</v>
      </c>
      <c r="N206" s="179" t="s">
        <v>53</v>
      </c>
      <c r="P206" s="141">
        <f>O206*H206</f>
        <v>0</v>
      </c>
      <c r="Q206" s="141">
        <v>1E-3</v>
      </c>
      <c r="R206" s="141">
        <f>Q206*H206</f>
        <v>0.11</v>
      </c>
      <c r="S206" s="141">
        <v>0</v>
      </c>
      <c r="T206" s="142">
        <f>S206*H206</f>
        <v>0</v>
      </c>
      <c r="AR206" s="143" t="s">
        <v>93</v>
      </c>
      <c r="AT206" s="143" t="s">
        <v>245</v>
      </c>
      <c r="AU206" s="143" t="s">
        <v>93</v>
      </c>
      <c r="AY206" s="17" t="s">
        <v>192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90</v>
      </c>
      <c r="BK206" s="144">
        <f>ROUND(I206*H206,2)</f>
        <v>0</v>
      </c>
      <c r="BL206" s="17" t="s">
        <v>90</v>
      </c>
      <c r="BM206" s="143" t="s">
        <v>1065</v>
      </c>
    </row>
    <row r="207" spans="2:65" s="12" customFormat="1" ht="11.25">
      <c r="B207" s="149"/>
      <c r="D207" s="150" t="s">
        <v>202</v>
      </c>
      <c r="E207" s="151" t="s">
        <v>44</v>
      </c>
      <c r="F207" s="152" t="s">
        <v>426</v>
      </c>
      <c r="H207" s="151" t="s">
        <v>44</v>
      </c>
      <c r="I207" s="153"/>
      <c r="L207" s="149"/>
      <c r="M207" s="154"/>
      <c r="T207" s="155"/>
      <c r="AT207" s="151" t="s">
        <v>202</v>
      </c>
      <c r="AU207" s="151" t="s">
        <v>93</v>
      </c>
      <c r="AV207" s="12" t="s">
        <v>90</v>
      </c>
      <c r="AW207" s="12" t="s">
        <v>42</v>
      </c>
      <c r="AX207" s="12" t="s">
        <v>82</v>
      </c>
      <c r="AY207" s="151" t="s">
        <v>192</v>
      </c>
    </row>
    <row r="208" spans="2:65" s="12" customFormat="1" ht="22.5">
      <c r="B208" s="149"/>
      <c r="D208" s="150" t="s">
        <v>202</v>
      </c>
      <c r="E208" s="151" t="s">
        <v>44</v>
      </c>
      <c r="F208" s="152" t="s">
        <v>1052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2" customFormat="1" ht="11.25">
      <c r="B209" s="149"/>
      <c r="D209" s="150" t="s">
        <v>202</v>
      </c>
      <c r="E209" s="151" t="s">
        <v>44</v>
      </c>
      <c r="F209" s="152" t="s">
        <v>1061</v>
      </c>
      <c r="H209" s="151" t="s">
        <v>44</v>
      </c>
      <c r="I209" s="153"/>
      <c r="L209" s="149"/>
      <c r="M209" s="154"/>
      <c r="T209" s="155"/>
      <c r="AT209" s="151" t="s">
        <v>202</v>
      </c>
      <c r="AU209" s="151" t="s">
        <v>93</v>
      </c>
      <c r="AV209" s="12" t="s">
        <v>90</v>
      </c>
      <c r="AW209" s="12" t="s">
        <v>42</v>
      </c>
      <c r="AX209" s="12" t="s">
        <v>82</v>
      </c>
      <c r="AY209" s="151" t="s">
        <v>192</v>
      </c>
    </row>
    <row r="210" spans="2:65" s="13" customFormat="1" ht="11.25">
      <c r="B210" s="156"/>
      <c r="D210" s="150" t="s">
        <v>202</v>
      </c>
      <c r="E210" s="157" t="s">
        <v>44</v>
      </c>
      <c r="F210" s="158" t="s">
        <v>1066</v>
      </c>
      <c r="H210" s="159">
        <v>110</v>
      </c>
      <c r="I210" s="160"/>
      <c r="L210" s="156"/>
      <c r="M210" s="161"/>
      <c r="T210" s="162"/>
      <c r="AT210" s="157" t="s">
        <v>202</v>
      </c>
      <c r="AU210" s="157" t="s">
        <v>93</v>
      </c>
      <c r="AV210" s="13" t="s">
        <v>93</v>
      </c>
      <c r="AW210" s="13" t="s">
        <v>42</v>
      </c>
      <c r="AX210" s="13" t="s">
        <v>90</v>
      </c>
      <c r="AY210" s="157" t="s">
        <v>192</v>
      </c>
    </row>
    <row r="211" spans="2:65" s="1" customFormat="1" ht="55.5" customHeight="1">
      <c r="B211" s="33"/>
      <c r="C211" s="132" t="s">
        <v>266</v>
      </c>
      <c r="D211" s="132" t="s">
        <v>194</v>
      </c>
      <c r="E211" s="133" t="s">
        <v>1067</v>
      </c>
      <c r="F211" s="134" t="s">
        <v>1068</v>
      </c>
      <c r="G211" s="135" t="s">
        <v>282</v>
      </c>
      <c r="H211" s="136">
        <v>5</v>
      </c>
      <c r="I211" s="137"/>
      <c r="J211" s="138">
        <f>ROUND(I211*H211,2)</f>
        <v>0</v>
      </c>
      <c r="K211" s="134" t="s">
        <v>198</v>
      </c>
      <c r="L211" s="33"/>
      <c r="M211" s="139" t="s">
        <v>44</v>
      </c>
      <c r="N211" s="140" t="s">
        <v>53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90</v>
      </c>
      <c r="AT211" s="143" t="s">
        <v>194</v>
      </c>
      <c r="AU211" s="143" t="s">
        <v>93</v>
      </c>
      <c r="AY211" s="17" t="s">
        <v>192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90</v>
      </c>
      <c r="BK211" s="144">
        <f>ROUND(I211*H211,2)</f>
        <v>0</v>
      </c>
      <c r="BL211" s="17" t="s">
        <v>90</v>
      </c>
      <c r="BM211" s="143" t="s">
        <v>1069</v>
      </c>
    </row>
    <row r="212" spans="2:65" s="1" customFormat="1" ht="11.25">
      <c r="B212" s="33"/>
      <c r="D212" s="145" t="s">
        <v>200</v>
      </c>
      <c r="F212" s="146" t="s">
        <v>1070</v>
      </c>
      <c r="I212" s="147"/>
      <c r="L212" s="33"/>
      <c r="M212" s="148"/>
      <c r="T212" s="54"/>
      <c r="AT212" s="17" t="s">
        <v>200</v>
      </c>
      <c r="AU212" s="17" t="s">
        <v>93</v>
      </c>
    </row>
    <row r="213" spans="2:65" s="12" customFormat="1" ht="22.5">
      <c r="B213" s="149"/>
      <c r="D213" s="150" t="s">
        <v>202</v>
      </c>
      <c r="E213" s="151" t="s">
        <v>44</v>
      </c>
      <c r="F213" s="152" t="s">
        <v>1052</v>
      </c>
      <c r="H213" s="151" t="s">
        <v>44</v>
      </c>
      <c r="I213" s="153"/>
      <c r="L213" s="149"/>
      <c r="M213" s="154"/>
      <c r="T213" s="155"/>
      <c r="AT213" s="151" t="s">
        <v>202</v>
      </c>
      <c r="AU213" s="151" t="s">
        <v>93</v>
      </c>
      <c r="AV213" s="12" t="s">
        <v>90</v>
      </c>
      <c r="AW213" s="12" t="s">
        <v>42</v>
      </c>
      <c r="AX213" s="12" t="s">
        <v>82</v>
      </c>
      <c r="AY213" s="151" t="s">
        <v>192</v>
      </c>
    </row>
    <row r="214" spans="2:65" s="12" customFormat="1" ht="11.25">
      <c r="B214" s="149"/>
      <c r="D214" s="150" t="s">
        <v>202</v>
      </c>
      <c r="E214" s="151" t="s">
        <v>44</v>
      </c>
      <c r="F214" s="152" t="s">
        <v>1071</v>
      </c>
      <c r="H214" s="151" t="s">
        <v>44</v>
      </c>
      <c r="I214" s="153"/>
      <c r="L214" s="149"/>
      <c r="M214" s="154"/>
      <c r="T214" s="155"/>
      <c r="AT214" s="151" t="s">
        <v>202</v>
      </c>
      <c r="AU214" s="151" t="s">
        <v>93</v>
      </c>
      <c r="AV214" s="12" t="s">
        <v>90</v>
      </c>
      <c r="AW214" s="12" t="s">
        <v>42</v>
      </c>
      <c r="AX214" s="12" t="s">
        <v>82</v>
      </c>
      <c r="AY214" s="151" t="s">
        <v>192</v>
      </c>
    </row>
    <row r="215" spans="2:65" s="13" customFormat="1" ht="11.25">
      <c r="B215" s="156"/>
      <c r="D215" s="150" t="s">
        <v>202</v>
      </c>
      <c r="E215" s="157" t="s">
        <v>44</v>
      </c>
      <c r="F215" s="158" t="s">
        <v>1072</v>
      </c>
      <c r="H215" s="159">
        <v>5</v>
      </c>
      <c r="I215" s="160"/>
      <c r="L215" s="156"/>
      <c r="M215" s="161"/>
      <c r="T215" s="162"/>
      <c r="AT215" s="157" t="s">
        <v>202</v>
      </c>
      <c r="AU215" s="157" t="s">
        <v>93</v>
      </c>
      <c r="AV215" s="13" t="s">
        <v>93</v>
      </c>
      <c r="AW215" s="13" t="s">
        <v>42</v>
      </c>
      <c r="AX215" s="13" t="s">
        <v>90</v>
      </c>
      <c r="AY215" s="157" t="s">
        <v>192</v>
      </c>
    </row>
    <row r="216" spans="2:65" s="1" customFormat="1" ht="24.2" customHeight="1">
      <c r="B216" s="33"/>
      <c r="C216" s="170" t="s">
        <v>345</v>
      </c>
      <c r="D216" s="170" t="s">
        <v>245</v>
      </c>
      <c r="E216" s="171" t="s">
        <v>1073</v>
      </c>
      <c r="F216" s="172" t="s">
        <v>1074</v>
      </c>
      <c r="G216" s="173" t="s">
        <v>282</v>
      </c>
      <c r="H216" s="174">
        <v>5</v>
      </c>
      <c r="I216" s="175"/>
      <c r="J216" s="176">
        <f>ROUND(I216*H216,2)</f>
        <v>0</v>
      </c>
      <c r="K216" s="172" t="s">
        <v>198</v>
      </c>
      <c r="L216" s="177"/>
      <c r="M216" s="178" t="s">
        <v>44</v>
      </c>
      <c r="N216" s="179" t="s">
        <v>53</v>
      </c>
      <c r="P216" s="141">
        <f>O216*H216</f>
        <v>0</v>
      </c>
      <c r="Q216" s="141">
        <v>2.0000000000000002E-5</v>
      </c>
      <c r="R216" s="141">
        <f>Q216*H216</f>
        <v>1E-4</v>
      </c>
      <c r="S216" s="141">
        <v>0</v>
      </c>
      <c r="T216" s="142">
        <f>S216*H216</f>
        <v>0</v>
      </c>
      <c r="AR216" s="143" t="s">
        <v>93</v>
      </c>
      <c r="AT216" s="143" t="s">
        <v>245</v>
      </c>
      <c r="AU216" s="143" t="s">
        <v>93</v>
      </c>
      <c r="AY216" s="17" t="s">
        <v>192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90</v>
      </c>
      <c r="BK216" s="144">
        <f>ROUND(I216*H216,2)</f>
        <v>0</v>
      </c>
      <c r="BL216" s="17" t="s">
        <v>90</v>
      </c>
      <c r="BM216" s="143" t="s">
        <v>1075</v>
      </c>
    </row>
    <row r="217" spans="2:65" s="12" customFormat="1" ht="22.5">
      <c r="B217" s="149"/>
      <c r="D217" s="150" t="s">
        <v>202</v>
      </c>
      <c r="E217" s="151" t="s">
        <v>44</v>
      </c>
      <c r="F217" s="152" t="s">
        <v>1052</v>
      </c>
      <c r="H217" s="151" t="s">
        <v>44</v>
      </c>
      <c r="I217" s="153"/>
      <c r="L217" s="149"/>
      <c r="M217" s="154"/>
      <c r="T217" s="155"/>
      <c r="AT217" s="151" t="s">
        <v>202</v>
      </c>
      <c r="AU217" s="151" t="s">
        <v>93</v>
      </c>
      <c r="AV217" s="12" t="s">
        <v>90</v>
      </c>
      <c r="AW217" s="12" t="s">
        <v>42</v>
      </c>
      <c r="AX217" s="12" t="s">
        <v>82</v>
      </c>
      <c r="AY217" s="151" t="s">
        <v>192</v>
      </c>
    </row>
    <row r="218" spans="2:65" s="12" customFormat="1" ht="11.25">
      <c r="B218" s="149"/>
      <c r="D218" s="150" t="s">
        <v>202</v>
      </c>
      <c r="E218" s="151" t="s">
        <v>44</v>
      </c>
      <c r="F218" s="152" t="s">
        <v>1071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3" customFormat="1" ht="11.25">
      <c r="B219" s="156"/>
      <c r="D219" s="150" t="s">
        <v>202</v>
      </c>
      <c r="E219" s="157" t="s">
        <v>44</v>
      </c>
      <c r="F219" s="158" t="s">
        <v>1072</v>
      </c>
      <c r="H219" s="159">
        <v>5</v>
      </c>
      <c r="I219" s="160"/>
      <c r="L219" s="156"/>
      <c r="M219" s="161"/>
      <c r="T219" s="162"/>
      <c r="AT219" s="157" t="s">
        <v>202</v>
      </c>
      <c r="AU219" s="157" t="s">
        <v>93</v>
      </c>
      <c r="AV219" s="13" t="s">
        <v>93</v>
      </c>
      <c r="AW219" s="13" t="s">
        <v>42</v>
      </c>
      <c r="AX219" s="13" t="s">
        <v>90</v>
      </c>
      <c r="AY219" s="157" t="s">
        <v>192</v>
      </c>
    </row>
    <row r="220" spans="2:65" s="1" customFormat="1" ht="49.15" customHeight="1">
      <c r="B220" s="33"/>
      <c r="C220" s="132" t="s">
        <v>350</v>
      </c>
      <c r="D220" s="132" t="s">
        <v>194</v>
      </c>
      <c r="E220" s="133" t="s">
        <v>1076</v>
      </c>
      <c r="F220" s="134" t="s">
        <v>1077</v>
      </c>
      <c r="G220" s="135" t="s">
        <v>282</v>
      </c>
      <c r="H220" s="136">
        <v>10</v>
      </c>
      <c r="I220" s="137"/>
      <c r="J220" s="138">
        <f>ROUND(I220*H220,2)</f>
        <v>0</v>
      </c>
      <c r="K220" s="134" t="s">
        <v>198</v>
      </c>
      <c r="L220" s="33"/>
      <c r="M220" s="139" t="s">
        <v>44</v>
      </c>
      <c r="N220" s="140" t="s">
        <v>53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90</v>
      </c>
      <c r="AT220" s="143" t="s">
        <v>194</v>
      </c>
      <c r="AU220" s="143" t="s">
        <v>93</v>
      </c>
      <c r="AY220" s="17" t="s">
        <v>192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90</v>
      </c>
      <c r="BK220" s="144">
        <f>ROUND(I220*H220,2)</f>
        <v>0</v>
      </c>
      <c r="BL220" s="17" t="s">
        <v>90</v>
      </c>
      <c r="BM220" s="143" t="s">
        <v>1078</v>
      </c>
    </row>
    <row r="221" spans="2:65" s="1" customFormat="1" ht="11.25">
      <c r="B221" s="33"/>
      <c r="D221" s="145" t="s">
        <v>200</v>
      </c>
      <c r="F221" s="146" t="s">
        <v>1079</v>
      </c>
      <c r="I221" s="147"/>
      <c r="L221" s="33"/>
      <c r="M221" s="148"/>
      <c r="T221" s="54"/>
      <c r="AT221" s="17" t="s">
        <v>200</v>
      </c>
      <c r="AU221" s="17" t="s">
        <v>93</v>
      </c>
    </row>
    <row r="222" spans="2:65" s="12" customFormat="1" ht="11.25">
      <c r="B222" s="149"/>
      <c r="D222" s="150" t="s">
        <v>202</v>
      </c>
      <c r="E222" s="151" t="s">
        <v>44</v>
      </c>
      <c r="F222" s="152" t="s">
        <v>968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93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2" customFormat="1" ht="11.25">
      <c r="B223" s="149"/>
      <c r="D223" s="150" t="s">
        <v>202</v>
      </c>
      <c r="E223" s="151" t="s">
        <v>44</v>
      </c>
      <c r="F223" s="152" t="s">
        <v>998</v>
      </c>
      <c r="H223" s="151" t="s">
        <v>44</v>
      </c>
      <c r="I223" s="153"/>
      <c r="L223" s="149"/>
      <c r="M223" s="154"/>
      <c r="T223" s="155"/>
      <c r="AT223" s="151" t="s">
        <v>202</v>
      </c>
      <c r="AU223" s="151" t="s">
        <v>93</v>
      </c>
      <c r="AV223" s="12" t="s">
        <v>90</v>
      </c>
      <c r="AW223" s="12" t="s">
        <v>42</v>
      </c>
      <c r="AX223" s="12" t="s">
        <v>82</v>
      </c>
      <c r="AY223" s="151" t="s">
        <v>192</v>
      </c>
    </row>
    <row r="224" spans="2:65" s="12" customFormat="1" ht="11.25">
      <c r="B224" s="149"/>
      <c r="D224" s="150" t="s">
        <v>202</v>
      </c>
      <c r="E224" s="151" t="s">
        <v>44</v>
      </c>
      <c r="F224" s="152" t="s">
        <v>1080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3" customFormat="1" ht="11.25">
      <c r="B225" s="156"/>
      <c r="D225" s="150" t="s">
        <v>202</v>
      </c>
      <c r="E225" s="157" t="s">
        <v>44</v>
      </c>
      <c r="F225" s="158" t="s">
        <v>226</v>
      </c>
      <c r="H225" s="159">
        <v>10</v>
      </c>
      <c r="I225" s="160"/>
      <c r="L225" s="156"/>
      <c r="M225" s="161"/>
      <c r="T225" s="162"/>
      <c r="AT225" s="157" t="s">
        <v>202</v>
      </c>
      <c r="AU225" s="157" t="s">
        <v>93</v>
      </c>
      <c r="AV225" s="13" t="s">
        <v>93</v>
      </c>
      <c r="AW225" s="13" t="s">
        <v>42</v>
      </c>
      <c r="AX225" s="13" t="s">
        <v>90</v>
      </c>
      <c r="AY225" s="157" t="s">
        <v>192</v>
      </c>
    </row>
    <row r="226" spans="2:65" s="1" customFormat="1" ht="24.2" customHeight="1">
      <c r="B226" s="33"/>
      <c r="C226" s="170" t="s">
        <v>357</v>
      </c>
      <c r="D226" s="170" t="s">
        <v>245</v>
      </c>
      <c r="E226" s="171" t="s">
        <v>1081</v>
      </c>
      <c r="F226" s="172" t="s">
        <v>1082</v>
      </c>
      <c r="G226" s="173" t="s">
        <v>282</v>
      </c>
      <c r="H226" s="174">
        <v>10.5</v>
      </c>
      <c r="I226" s="175"/>
      <c r="J226" s="176">
        <f>ROUND(I226*H226,2)</f>
        <v>0</v>
      </c>
      <c r="K226" s="172" t="s">
        <v>259</v>
      </c>
      <c r="L226" s="177"/>
      <c r="M226" s="178" t="s">
        <v>44</v>
      </c>
      <c r="N226" s="179" t="s">
        <v>53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93</v>
      </c>
      <c r="AT226" s="143" t="s">
        <v>245</v>
      </c>
      <c r="AU226" s="143" t="s">
        <v>93</v>
      </c>
      <c r="AY226" s="17" t="s">
        <v>192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90</v>
      </c>
      <c r="BK226" s="144">
        <f>ROUND(I226*H226,2)</f>
        <v>0</v>
      </c>
      <c r="BL226" s="17" t="s">
        <v>90</v>
      </c>
      <c r="BM226" s="143" t="s">
        <v>1083</v>
      </c>
    </row>
    <row r="227" spans="2:65" s="12" customFormat="1" ht="11.25">
      <c r="B227" s="149"/>
      <c r="D227" s="150" t="s">
        <v>202</v>
      </c>
      <c r="E227" s="151" t="s">
        <v>44</v>
      </c>
      <c r="F227" s="152" t="s">
        <v>968</v>
      </c>
      <c r="H227" s="151" t="s">
        <v>44</v>
      </c>
      <c r="I227" s="153"/>
      <c r="L227" s="149"/>
      <c r="M227" s="154"/>
      <c r="T227" s="155"/>
      <c r="AT227" s="151" t="s">
        <v>202</v>
      </c>
      <c r="AU227" s="151" t="s">
        <v>93</v>
      </c>
      <c r="AV227" s="12" t="s">
        <v>90</v>
      </c>
      <c r="AW227" s="12" t="s">
        <v>42</v>
      </c>
      <c r="AX227" s="12" t="s">
        <v>82</v>
      </c>
      <c r="AY227" s="151" t="s">
        <v>192</v>
      </c>
    </row>
    <row r="228" spans="2:65" s="12" customFormat="1" ht="11.25">
      <c r="B228" s="149"/>
      <c r="D228" s="150" t="s">
        <v>202</v>
      </c>
      <c r="E228" s="151" t="s">
        <v>44</v>
      </c>
      <c r="F228" s="152" t="s">
        <v>998</v>
      </c>
      <c r="H228" s="151" t="s">
        <v>44</v>
      </c>
      <c r="I228" s="153"/>
      <c r="L228" s="149"/>
      <c r="M228" s="154"/>
      <c r="T228" s="155"/>
      <c r="AT228" s="151" t="s">
        <v>202</v>
      </c>
      <c r="AU228" s="151" t="s">
        <v>93</v>
      </c>
      <c r="AV228" s="12" t="s">
        <v>90</v>
      </c>
      <c r="AW228" s="12" t="s">
        <v>42</v>
      </c>
      <c r="AX228" s="12" t="s">
        <v>82</v>
      </c>
      <c r="AY228" s="151" t="s">
        <v>192</v>
      </c>
    </row>
    <row r="229" spans="2:65" s="12" customFormat="1" ht="22.5">
      <c r="B229" s="149"/>
      <c r="D229" s="150" t="s">
        <v>202</v>
      </c>
      <c r="E229" s="151" t="s">
        <v>44</v>
      </c>
      <c r="F229" s="152" t="s">
        <v>1084</v>
      </c>
      <c r="H229" s="151" t="s">
        <v>44</v>
      </c>
      <c r="I229" s="153"/>
      <c r="L229" s="149"/>
      <c r="M229" s="154"/>
      <c r="T229" s="155"/>
      <c r="AT229" s="151" t="s">
        <v>202</v>
      </c>
      <c r="AU229" s="151" t="s">
        <v>93</v>
      </c>
      <c r="AV229" s="12" t="s">
        <v>90</v>
      </c>
      <c r="AW229" s="12" t="s">
        <v>42</v>
      </c>
      <c r="AX229" s="12" t="s">
        <v>82</v>
      </c>
      <c r="AY229" s="151" t="s">
        <v>192</v>
      </c>
    </row>
    <row r="230" spans="2:65" s="13" customFormat="1" ht="11.25">
      <c r="B230" s="156"/>
      <c r="D230" s="150" t="s">
        <v>202</v>
      </c>
      <c r="E230" s="157" t="s">
        <v>44</v>
      </c>
      <c r="F230" s="158" t="s">
        <v>1085</v>
      </c>
      <c r="H230" s="159">
        <v>10.5</v>
      </c>
      <c r="I230" s="160"/>
      <c r="L230" s="156"/>
      <c r="M230" s="161"/>
      <c r="T230" s="162"/>
      <c r="AT230" s="157" t="s">
        <v>202</v>
      </c>
      <c r="AU230" s="157" t="s">
        <v>93</v>
      </c>
      <c r="AV230" s="13" t="s">
        <v>93</v>
      </c>
      <c r="AW230" s="13" t="s">
        <v>42</v>
      </c>
      <c r="AX230" s="13" t="s">
        <v>90</v>
      </c>
      <c r="AY230" s="157" t="s">
        <v>192</v>
      </c>
    </row>
    <row r="231" spans="2:65" s="1" customFormat="1" ht="49.15" customHeight="1">
      <c r="B231" s="33"/>
      <c r="C231" s="132" t="s">
        <v>276</v>
      </c>
      <c r="D231" s="132" t="s">
        <v>194</v>
      </c>
      <c r="E231" s="133" t="s">
        <v>1086</v>
      </c>
      <c r="F231" s="134" t="s">
        <v>1087</v>
      </c>
      <c r="G231" s="135" t="s">
        <v>282</v>
      </c>
      <c r="H231" s="136">
        <v>10</v>
      </c>
      <c r="I231" s="137"/>
      <c r="J231" s="138">
        <f>ROUND(I231*H231,2)</f>
        <v>0</v>
      </c>
      <c r="K231" s="134" t="s">
        <v>198</v>
      </c>
      <c r="L231" s="33"/>
      <c r="M231" s="139" t="s">
        <v>44</v>
      </c>
      <c r="N231" s="140" t="s">
        <v>53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90</v>
      </c>
      <c r="AT231" s="143" t="s">
        <v>194</v>
      </c>
      <c r="AU231" s="143" t="s">
        <v>93</v>
      </c>
      <c r="AY231" s="17" t="s">
        <v>192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90</v>
      </c>
      <c r="BK231" s="144">
        <f>ROUND(I231*H231,2)</f>
        <v>0</v>
      </c>
      <c r="BL231" s="17" t="s">
        <v>90</v>
      </c>
      <c r="BM231" s="143" t="s">
        <v>1088</v>
      </c>
    </row>
    <row r="232" spans="2:65" s="1" customFormat="1" ht="11.25">
      <c r="B232" s="33"/>
      <c r="D232" s="145" t="s">
        <v>200</v>
      </c>
      <c r="F232" s="146" t="s">
        <v>1089</v>
      </c>
      <c r="I232" s="147"/>
      <c r="L232" s="33"/>
      <c r="M232" s="148"/>
      <c r="T232" s="54"/>
      <c r="AT232" s="17" t="s">
        <v>200</v>
      </c>
      <c r="AU232" s="17" t="s">
        <v>93</v>
      </c>
    </row>
    <row r="233" spans="2:65" s="12" customFormat="1" ht="11.25">
      <c r="B233" s="149"/>
      <c r="D233" s="150" t="s">
        <v>202</v>
      </c>
      <c r="E233" s="151" t="s">
        <v>44</v>
      </c>
      <c r="F233" s="152" t="s">
        <v>968</v>
      </c>
      <c r="H233" s="151" t="s">
        <v>44</v>
      </c>
      <c r="I233" s="153"/>
      <c r="L233" s="149"/>
      <c r="M233" s="154"/>
      <c r="T233" s="155"/>
      <c r="AT233" s="151" t="s">
        <v>202</v>
      </c>
      <c r="AU233" s="151" t="s">
        <v>93</v>
      </c>
      <c r="AV233" s="12" t="s">
        <v>90</v>
      </c>
      <c r="AW233" s="12" t="s">
        <v>42</v>
      </c>
      <c r="AX233" s="12" t="s">
        <v>82</v>
      </c>
      <c r="AY233" s="151" t="s">
        <v>192</v>
      </c>
    </row>
    <row r="234" spans="2:65" s="12" customFormat="1" ht="11.25">
      <c r="B234" s="149"/>
      <c r="D234" s="150" t="s">
        <v>202</v>
      </c>
      <c r="E234" s="151" t="s">
        <v>44</v>
      </c>
      <c r="F234" s="152" t="s">
        <v>998</v>
      </c>
      <c r="H234" s="151" t="s">
        <v>44</v>
      </c>
      <c r="I234" s="153"/>
      <c r="L234" s="149"/>
      <c r="M234" s="154"/>
      <c r="T234" s="155"/>
      <c r="AT234" s="151" t="s">
        <v>202</v>
      </c>
      <c r="AU234" s="151" t="s">
        <v>93</v>
      </c>
      <c r="AV234" s="12" t="s">
        <v>90</v>
      </c>
      <c r="AW234" s="12" t="s">
        <v>42</v>
      </c>
      <c r="AX234" s="12" t="s">
        <v>82</v>
      </c>
      <c r="AY234" s="151" t="s">
        <v>192</v>
      </c>
    </row>
    <row r="235" spans="2:65" s="12" customFormat="1" ht="11.25">
      <c r="B235" s="149"/>
      <c r="D235" s="150" t="s">
        <v>202</v>
      </c>
      <c r="E235" s="151" t="s">
        <v>44</v>
      </c>
      <c r="F235" s="152" t="s">
        <v>1090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93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3" customFormat="1" ht="11.25">
      <c r="B236" s="156"/>
      <c r="D236" s="150" t="s">
        <v>202</v>
      </c>
      <c r="E236" s="157" t="s">
        <v>44</v>
      </c>
      <c r="F236" s="158" t="s">
        <v>226</v>
      </c>
      <c r="H236" s="159">
        <v>10</v>
      </c>
      <c r="I236" s="160"/>
      <c r="L236" s="156"/>
      <c r="M236" s="161"/>
      <c r="T236" s="162"/>
      <c r="AT236" s="157" t="s">
        <v>202</v>
      </c>
      <c r="AU236" s="157" t="s">
        <v>93</v>
      </c>
      <c r="AV236" s="13" t="s">
        <v>93</v>
      </c>
      <c r="AW236" s="13" t="s">
        <v>42</v>
      </c>
      <c r="AX236" s="13" t="s">
        <v>90</v>
      </c>
      <c r="AY236" s="157" t="s">
        <v>192</v>
      </c>
    </row>
    <row r="237" spans="2:65" s="1" customFormat="1" ht="24.2" customHeight="1">
      <c r="B237" s="33"/>
      <c r="C237" s="170" t="s">
        <v>379</v>
      </c>
      <c r="D237" s="170" t="s">
        <v>245</v>
      </c>
      <c r="E237" s="171" t="s">
        <v>1091</v>
      </c>
      <c r="F237" s="172" t="s">
        <v>1092</v>
      </c>
      <c r="G237" s="173" t="s">
        <v>282</v>
      </c>
      <c r="H237" s="174">
        <v>10.5</v>
      </c>
      <c r="I237" s="175"/>
      <c r="J237" s="176">
        <f>ROUND(I237*H237,2)</f>
        <v>0</v>
      </c>
      <c r="K237" s="172" t="s">
        <v>198</v>
      </c>
      <c r="L237" s="177"/>
      <c r="M237" s="178" t="s">
        <v>44</v>
      </c>
      <c r="N237" s="179" t="s">
        <v>53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93</v>
      </c>
      <c r="AT237" s="143" t="s">
        <v>245</v>
      </c>
      <c r="AU237" s="143" t="s">
        <v>93</v>
      </c>
      <c r="AY237" s="17" t="s">
        <v>192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90</v>
      </c>
      <c r="BK237" s="144">
        <f>ROUND(I237*H237,2)</f>
        <v>0</v>
      </c>
      <c r="BL237" s="17" t="s">
        <v>90</v>
      </c>
      <c r="BM237" s="143" t="s">
        <v>1093</v>
      </c>
    </row>
    <row r="238" spans="2:65" s="12" customFormat="1" ht="11.25">
      <c r="B238" s="149"/>
      <c r="D238" s="150" t="s">
        <v>202</v>
      </c>
      <c r="E238" s="151" t="s">
        <v>44</v>
      </c>
      <c r="F238" s="152" t="s">
        <v>968</v>
      </c>
      <c r="H238" s="151" t="s">
        <v>44</v>
      </c>
      <c r="I238" s="153"/>
      <c r="L238" s="149"/>
      <c r="M238" s="154"/>
      <c r="T238" s="155"/>
      <c r="AT238" s="151" t="s">
        <v>202</v>
      </c>
      <c r="AU238" s="151" t="s">
        <v>93</v>
      </c>
      <c r="AV238" s="12" t="s">
        <v>90</v>
      </c>
      <c r="AW238" s="12" t="s">
        <v>42</v>
      </c>
      <c r="AX238" s="12" t="s">
        <v>82</v>
      </c>
      <c r="AY238" s="151" t="s">
        <v>192</v>
      </c>
    </row>
    <row r="239" spans="2:65" s="12" customFormat="1" ht="11.25">
      <c r="B239" s="149"/>
      <c r="D239" s="150" t="s">
        <v>202</v>
      </c>
      <c r="E239" s="151" t="s">
        <v>44</v>
      </c>
      <c r="F239" s="152" t="s">
        <v>998</v>
      </c>
      <c r="H239" s="151" t="s">
        <v>44</v>
      </c>
      <c r="I239" s="153"/>
      <c r="L239" s="149"/>
      <c r="M239" s="154"/>
      <c r="T239" s="155"/>
      <c r="AT239" s="151" t="s">
        <v>202</v>
      </c>
      <c r="AU239" s="151" t="s">
        <v>93</v>
      </c>
      <c r="AV239" s="12" t="s">
        <v>90</v>
      </c>
      <c r="AW239" s="12" t="s">
        <v>42</v>
      </c>
      <c r="AX239" s="12" t="s">
        <v>82</v>
      </c>
      <c r="AY239" s="151" t="s">
        <v>192</v>
      </c>
    </row>
    <row r="240" spans="2:65" s="12" customFormat="1" ht="11.25">
      <c r="B240" s="149"/>
      <c r="D240" s="150" t="s">
        <v>202</v>
      </c>
      <c r="E240" s="151" t="s">
        <v>44</v>
      </c>
      <c r="F240" s="152" t="s">
        <v>1094</v>
      </c>
      <c r="H240" s="151" t="s">
        <v>44</v>
      </c>
      <c r="I240" s="153"/>
      <c r="L240" s="149"/>
      <c r="M240" s="154"/>
      <c r="T240" s="155"/>
      <c r="AT240" s="151" t="s">
        <v>202</v>
      </c>
      <c r="AU240" s="151" t="s">
        <v>93</v>
      </c>
      <c r="AV240" s="12" t="s">
        <v>90</v>
      </c>
      <c r="AW240" s="12" t="s">
        <v>42</v>
      </c>
      <c r="AX240" s="12" t="s">
        <v>82</v>
      </c>
      <c r="AY240" s="151" t="s">
        <v>192</v>
      </c>
    </row>
    <row r="241" spans="2:65" s="13" customFormat="1" ht="11.25">
      <c r="B241" s="156"/>
      <c r="D241" s="150" t="s">
        <v>202</v>
      </c>
      <c r="E241" s="157" t="s">
        <v>44</v>
      </c>
      <c r="F241" s="158" t="s">
        <v>1085</v>
      </c>
      <c r="H241" s="159">
        <v>10.5</v>
      </c>
      <c r="I241" s="160"/>
      <c r="L241" s="156"/>
      <c r="M241" s="161"/>
      <c r="T241" s="162"/>
      <c r="AT241" s="157" t="s">
        <v>202</v>
      </c>
      <c r="AU241" s="157" t="s">
        <v>93</v>
      </c>
      <c r="AV241" s="13" t="s">
        <v>93</v>
      </c>
      <c r="AW241" s="13" t="s">
        <v>42</v>
      </c>
      <c r="AX241" s="13" t="s">
        <v>90</v>
      </c>
      <c r="AY241" s="157" t="s">
        <v>192</v>
      </c>
    </row>
    <row r="242" spans="2:65" s="1" customFormat="1" ht="49.15" customHeight="1">
      <c r="B242" s="33"/>
      <c r="C242" s="132" t="s">
        <v>283</v>
      </c>
      <c r="D242" s="132" t="s">
        <v>194</v>
      </c>
      <c r="E242" s="133" t="s">
        <v>1095</v>
      </c>
      <c r="F242" s="134" t="s">
        <v>1096</v>
      </c>
      <c r="G242" s="135" t="s">
        <v>282</v>
      </c>
      <c r="H242" s="136">
        <v>465</v>
      </c>
      <c r="I242" s="137"/>
      <c r="J242" s="138">
        <f>ROUND(I242*H242,2)</f>
        <v>0</v>
      </c>
      <c r="K242" s="134" t="s">
        <v>198</v>
      </c>
      <c r="L242" s="33"/>
      <c r="M242" s="139" t="s">
        <v>44</v>
      </c>
      <c r="N242" s="140" t="s">
        <v>53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90</v>
      </c>
      <c r="AT242" s="143" t="s">
        <v>194</v>
      </c>
      <c r="AU242" s="143" t="s">
        <v>93</v>
      </c>
      <c r="AY242" s="17" t="s">
        <v>192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90</v>
      </c>
      <c r="BK242" s="144">
        <f>ROUND(I242*H242,2)</f>
        <v>0</v>
      </c>
      <c r="BL242" s="17" t="s">
        <v>90</v>
      </c>
      <c r="BM242" s="143" t="s">
        <v>1097</v>
      </c>
    </row>
    <row r="243" spans="2:65" s="1" customFormat="1" ht="11.25">
      <c r="B243" s="33"/>
      <c r="D243" s="145" t="s">
        <v>200</v>
      </c>
      <c r="F243" s="146" t="s">
        <v>1098</v>
      </c>
      <c r="I243" s="147"/>
      <c r="L243" s="33"/>
      <c r="M243" s="148"/>
      <c r="T243" s="54"/>
      <c r="AT243" s="17" t="s">
        <v>200</v>
      </c>
      <c r="AU243" s="17" t="s">
        <v>93</v>
      </c>
    </row>
    <row r="244" spans="2:65" s="12" customFormat="1" ht="11.25">
      <c r="B244" s="149"/>
      <c r="D244" s="150" t="s">
        <v>202</v>
      </c>
      <c r="E244" s="151" t="s">
        <v>44</v>
      </c>
      <c r="F244" s="152" t="s">
        <v>968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65" s="12" customFormat="1" ht="11.25">
      <c r="B245" s="149"/>
      <c r="D245" s="150" t="s">
        <v>202</v>
      </c>
      <c r="E245" s="151" t="s">
        <v>44</v>
      </c>
      <c r="F245" s="152" t="s">
        <v>998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93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65" s="12" customFormat="1" ht="11.25">
      <c r="B246" s="149"/>
      <c r="D246" s="150" t="s">
        <v>202</v>
      </c>
      <c r="E246" s="151" t="s">
        <v>44</v>
      </c>
      <c r="F246" s="152" t="s">
        <v>1099</v>
      </c>
      <c r="H246" s="151" t="s">
        <v>44</v>
      </c>
      <c r="I246" s="153"/>
      <c r="L246" s="149"/>
      <c r="M246" s="154"/>
      <c r="T246" s="155"/>
      <c r="AT246" s="151" t="s">
        <v>202</v>
      </c>
      <c r="AU246" s="151" t="s">
        <v>93</v>
      </c>
      <c r="AV246" s="12" t="s">
        <v>90</v>
      </c>
      <c r="AW246" s="12" t="s">
        <v>42</v>
      </c>
      <c r="AX246" s="12" t="s">
        <v>82</v>
      </c>
      <c r="AY246" s="151" t="s">
        <v>192</v>
      </c>
    </row>
    <row r="247" spans="2:65" s="13" customFormat="1" ht="11.25">
      <c r="B247" s="156"/>
      <c r="D247" s="150" t="s">
        <v>202</v>
      </c>
      <c r="E247" s="157" t="s">
        <v>44</v>
      </c>
      <c r="F247" s="158" t="s">
        <v>1100</v>
      </c>
      <c r="H247" s="159">
        <v>465</v>
      </c>
      <c r="I247" s="160"/>
      <c r="L247" s="156"/>
      <c r="M247" s="161"/>
      <c r="T247" s="162"/>
      <c r="AT247" s="157" t="s">
        <v>202</v>
      </c>
      <c r="AU247" s="157" t="s">
        <v>93</v>
      </c>
      <c r="AV247" s="13" t="s">
        <v>93</v>
      </c>
      <c r="AW247" s="13" t="s">
        <v>42</v>
      </c>
      <c r="AX247" s="13" t="s">
        <v>90</v>
      </c>
      <c r="AY247" s="157" t="s">
        <v>192</v>
      </c>
    </row>
    <row r="248" spans="2:65" s="1" customFormat="1" ht="24.2" customHeight="1">
      <c r="B248" s="33"/>
      <c r="C248" s="170" t="s">
        <v>389</v>
      </c>
      <c r="D248" s="170" t="s">
        <v>245</v>
      </c>
      <c r="E248" s="171" t="s">
        <v>1101</v>
      </c>
      <c r="F248" s="172" t="s">
        <v>1102</v>
      </c>
      <c r="G248" s="173" t="s">
        <v>282</v>
      </c>
      <c r="H248" s="174">
        <v>488.25</v>
      </c>
      <c r="I248" s="175"/>
      <c r="J248" s="176">
        <f>ROUND(I248*H248,2)</f>
        <v>0</v>
      </c>
      <c r="K248" s="172" t="s">
        <v>198</v>
      </c>
      <c r="L248" s="177"/>
      <c r="M248" s="178" t="s">
        <v>44</v>
      </c>
      <c r="N248" s="179" t="s">
        <v>53</v>
      </c>
      <c r="P248" s="141">
        <f>O248*H248</f>
        <v>0</v>
      </c>
      <c r="Q248" s="141">
        <v>8.9999999999999998E-4</v>
      </c>
      <c r="R248" s="141">
        <f>Q248*H248</f>
        <v>0.43942500000000001</v>
      </c>
      <c r="S248" s="141">
        <v>0</v>
      </c>
      <c r="T248" s="142">
        <f>S248*H248</f>
        <v>0</v>
      </c>
      <c r="AR248" s="143" t="s">
        <v>93</v>
      </c>
      <c r="AT248" s="143" t="s">
        <v>245</v>
      </c>
      <c r="AU248" s="143" t="s">
        <v>93</v>
      </c>
      <c r="AY248" s="17" t="s">
        <v>192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90</v>
      </c>
      <c r="BK248" s="144">
        <f>ROUND(I248*H248,2)</f>
        <v>0</v>
      </c>
      <c r="BL248" s="17" t="s">
        <v>90</v>
      </c>
      <c r="BM248" s="143" t="s">
        <v>1103</v>
      </c>
    </row>
    <row r="249" spans="2:65" s="12" customFormat="1" ht="11.25">
      <c r="B249" s="149"/>
      <c r="D249" s="150" t="s">
        <v>202</v>
      </c>
      <c r="E249" s="151" t="s">
        <v>44</v>
      </c>
      <c r="F249" s="152" t="s">
        <v>968</v>
      </c>
      <c r="H249" s="151" t="s">
        <v>44</v>
      </c>
      <c r="I249" s="153"/>
      <c r="L249" s="149"/>
      <c r="M249" s="154"/>
      <c r="T249" s="155"/>
      <c r="AT249" s="151" t="s">
        <v>202</v>
      </c>
      <c r="AU249" s="151" t="s">
        <v>93</v>
      </c>
      <c r="AV249" s="12" t="s">
        <v>90</v>
      </c>
      <c r="AW249" s="12" t="s">
        <v>42</v>
      </c>
      <c r="AX249" s="12" t="s">
        <v>82</v>
      </c>
      <c r="AY249" s="151" t="s">
        <v>192</v>
      </c>
    </row>
    <row r="250" spans="2:65" s="12" customFormat="1" ht="11.25">
      <c r="B250" s="149"/>
      <c r="D250" s="150" t="s">
        <v>202</v>
      </c>
      <c r="E250" s="151" t="s">
        <v>44</v>
      </c>
      <c r="F250" s="152" t="s">
        <v>998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2" customFormat="1" ht="11.25">
      <c r="B251" s="149"/>
      <c r="D251" s="150" t="s">
        <v>202</v>
      </c>
      <c r="E251" s="151" t="s">
        <v>44</v>
      </c>
      <c r="F251" s="152" t="s">
        <v>1104</v>
      </c>
      <c r="H251" s="151" t="s">
        <v>44</v>
      </c>
      <c r="I251" s="153"/>
      <c r="L251" s="149"/>
      <c r="M251" s="154"/>
      <c r="T251" s="155"/>
      <c r="AT251" s="151" t="s">
        <v>202</v>
      </c>
      <c r="AU251" s="151" t="s">
        <v>93</v>
      </c>
      <c r="AV251" s="12" t="s">
        <v>90</v>
      </c>
      <c r="AW251" s="12" t="s">
        <v>42</v>
      </c>
      <c r="AX251" s="12" t="s">
        <v>82</v>
      </c>
      <c r="AY251" s="151" t="s">
        <v>192</v>
      </c>
    </row>
    <row r="252" spans="2:65" s="13" customFormat="1" ht="11.25">
      <c r="B252" s="156"/>
      <c r="D252" s="150" t="s">
        <v>202</v>
      </c>
      <c r="E252" s="157" t="s">
        <v>44</v>
      </c>
      <c r="F252" s="158" t="s">
        <v>1105</v>
      </c>
      <c r="H252" s="159">
        <v>488.25</v>
      </c>
      <c r="I252" s="160"/>
      <c r="L252" s="156"/>
      <c r="M252" s="161"/>
      <c r="T252" s="162"/>
      <c r="AT252" s="157" t="s">
        <v>202</v>
      </c>
      <c r="AU252" s="157" t="s">
        <v>93</v>
      </c>
      <c r="AV252" s="13" t="s">
        <v>93</v>
      </c>
      <c r="AW252" s="13" t="s">
        <v>42</v>
      </c>
      <c r="AX252" s="13" t="s">
        <v>90</v>
      </c>
      <c r="AY252" s="157" t="s">
        <v>192</v>
      </c>
    </row>
    <row r="253" spans="2:65" s="1" customFormat="1" ht="49.15" customHeight="1">
      <c r="B253" s="33"/>
      <c r="C253" s="132" t="s">
        <v>402</v>
      </c>
      <c r="D253" s="132" t="s">
        <v>194</v>
      </c>
      <c r="E253" s="133" t="s">
        <v>1106</v>
      </c>
      <c r="F253" s="134" t="s">
        <v>1107</v>
      </c>
      <c r="G253" s="135" t="s">
        <v>282</v>
      </c>
      <c r="H253" s="136">
        <v>200</v>
      </c>
      <c r="I253" s="137"/>
      <c r="J253" s="138">
        <f>ROUND(I253*H253,2)</f>
        <v>0</v>
      </c>
      <c r="K253" s="134" t="s">
        <v>198</v>
      </c>
      <c r="L253" s="33"/>
      <c r="M253" s="139" t="s">
        <v>44</v>
      </c>
      <c r="N253" s="140" t="s">
        <v>53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90</v>
      </c>
      <c r="AT253" s="143" t="s">
        <v>194</v>
      </c>
      <c r="AU253" s="143" t="s">
        <v>93</v>
      </c>
      <c r="AY253" s="17" t="s">
        <v>192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90</v>
      </c>
      <c r="BK253" s="144">
        <f>ROUND(I253*H253,2)</f>
        <v>0</v>
      </c>
      <c r="BL253" s="17" t="s">
        <v>90</v>
      </c>
      <c r="BM253" s="143" t="s">
        <v>1108</v>
      </c>
    </row>
    <row r="254" spans="2:65" s="1" customFormat="1" ht="11.25">
      <c r="B254" s="33"/>
      <c r="D254" s="145" t="s">
        <v>200</v>
      </c>
      <c r="F254" s="146" t="s">
        <v>1109</v>
      </c>
      <c r="I254" s="147"/>
      <c r="L254" s="33"/>
      <c r="M254" s="148"/>
      <c r="T254" s="54"/>
      <c r="AT254" s="17" t="s">
        <v>200</v>
      </c>
      <c r="AU254" s="17" t="s">
        <v>93</v>
      </c>
    </row>
    <row r="255" spans="2:65" s="12" customFormat="1" ht="11.25">
      <c r="B255" s="149"/>
      <c r="D255" s="150" t="s">
        <v>202</v>
      </c>
      <c r="E255" s="151" t="s">
        <v>44</v>
      </c>
      <c r="F255" s="152" t="s">
        <v>583</v>
      </c>
      <c r="H255" s="151" t="s">
        <v>44</v>
      </c>
      <c r="I255" s="153"/>
      <c r="L255" s="149"/>
      <c r="M255" s="154"/>
      <c r="T255" s="155"/>
      <c r="AT255" s="151" t="s">
        <v>202</v>
      </c>
      <c r="AU255" s="151" t="s">
        <v>93</v>
      </c>
      <c r="AV255" s="12" t="s">
        <v>90</v>
      </c>
      <c r="AW255" s="12" t="s">
        <v>42</v>
      </c>
      <c r="AX255" s="12" t="s">
        <v>82</v>
      </c>
      <c r="AY255" s="151" t="s">
        <v>192</v>
      </c>
    </row>
    <row r="256" spans="2:65" s="12" customFormat="1" ht="11.25">
      <c r="B256" s="149"/>
      <c r="D256" s="150" t="s">
        <v>202</v>
      </c>
      <c r="E256" s="151" t="s">
        <v>44</v>
      </c>
      <c r="F256" s="152" t="s">
        <v>1110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51" s="13" customFormat="1" ht="11.25">
      <c r="B257" s="156"/>
      <c r="D257" s="150" t="s">
        <v>202</v>
      </c>
      <c r="E257" s="157" t="s">
        <v>44</v>
      </c>
      <c r="F257" s="158" t="s">
        <v>1111</v>
      </c>
      <c r="H257" s="159">
        <v>35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51" s="12" customFormat="1" ht="11.25">
      <c r="B258" s="149"/>
      <c r="D258" s="150" t="s">
        <v>202</v>
      </c>
      <c r="E258" s="151" t="s">
        <v>44</v>
      </c>
      <c r="F258" s="152" t="s">
        <v>1112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51" s="13" customFormat="1" ht="11.25">
      <c r="B259" s="156"/>
      <c r="D259" s="150" t="s">
        <v>202</v>
      </c>
      <c r="E259" s="157" t="s">
        <v>44</v>
      </c>
      <c r="F259" s="158" t="s">
        <v>1113</v>
      </c>
      <c r="H259" s="159">
        <v>20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51" s="12" customFormat="1" ht="11.25">
      <c r="B260" s="149"/>
      <c r="D260" s="150" t="s">
        <v>202</v>
      </c>
      <c r="E260" s="151" t="s">
        <v>44</v>
      </c>
      <c r="F260" s="152" t="s">
        <v>1114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51" s="13" customFormat="1" ht="11.25">
      <c r="B261" s="156"/>
      <c r="D261" s="150" t="s">
        <v>202</v>
      </c>
      <c r="E261" s="157" t="s">
        <v>44</v>
      </c>
      <c r="F261" s="158" t="s">
        <v>1115</v>
      </c>
      <c r="H261" s="159">
        <v>15</v>
      </c>
      <c r="I261" s="160"/>
      <c r="L261" s="156"/>
      <c r="M261" s="161"/>
      <c r="T261" s="162"/>
      <c r="AT261" s="157" t="s">
        <v>202</v>
      </c>
      <c r="AU261" s="157" t="s">
        <v>93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51" s="12" customFormat="1" ht="11.25">
      <c r="B262" s="149"/>
      <c r="D262" s="150" t="s">
        <v>202</v>
      </c>
      <c r="E262" s="151" t="s">
        <v>44</v>
      </c>
      <c r="F262" s="152" t="s">
        <v>1116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93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51" s="13" customFormat="1" ht="11.25">
      <c r="B263" s="156"/>
      <c r="D263" s="150" t="s">
        <v>202</v>
      </c>
      <c r="E263" s="157" t="s">
        <v>44</v>
      </c>
      <c r="F263" s="158" t="s">
        <v>1117</v>
      </c>
      <c r="H263" s="159">
        <v>30</v>
      </c>
      <c r="I263" s="160"/>
      <c r="L263" s="156"/>
      <c r="M263" s="161"/>
      <c r="T263" s="162"/>
      <c r="AT263" s="157" t="s">
        <v>202</v>
      </c>
      <c r="AU263" s="157" t="s">
        <v>93</v>
      </c>
      <c r="AV263" s="13" t="s">
        <v>93</v>
      </c>
      <c r="AW263" s="13" t="s">
        <v>42</v>
      </c>
      <c r="AX263" s="13" t="s">
        <v>82</v>
      </c>
      <c r="AY263" s="157" t="s">
        <v>192</v>
      </c>
    </row>
    <row r="264" spans="2:51" s="12" customFormat="1" ht="11.25">
      <c r="B264" s="149"/>
      <c r="D264" s="150" t="s">
        <v>202</v>
      </c>
      <c r="E264" s="151" t="s">
        <v>44</v>
      </c>
      <c r="F264" s="152" t="s">
        <v>1118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51" s="13" customFormat="1" ht="11.25">
      <c r="B265" s="156"/>
      <c r="D265" s="150" t="s">
        <v>202</v>
      </c>
      <c r="E265" s="157" t="s">
        <v>44</v>
      </c>
      <c r="F265" s="158" t="s">
        <v>1119</v>
      </c>
      <c r="H265" s="159">
        <v>10</v>
      </c>
      <c r="I265" s="160"/>
      <c r="L265" s="156"/>
      <c r="M265" s="161"/>
      <c r="T265" s="162"/>
      <c r="AT265" s="157" t="s">
        <v>202</v>
      </c>
      <c r="AU265" s="157" t="s">
        <v>93</v>
      </c>
      <c r="AV265" s="13" t="s">
        <v>93</v>
      </c>
      <c r="AW265" s="13" t="s">
        <v>42</v>
      </c>
      <c r="AX265" s="13" t="s">
        <v>82</v>
      </c>
      <c r="AY265" s="157" t="s">
        <v>192</v>
      </c>
    </row>
    <row r="266" spans="2:51" s="12" customFormat="1" ht="11.25">
      <c r="B266" s="149"/>
      <c r="D266" s="150" t="s">
        <v>202</v>
      </c>
      <c r="E266" s="151" t="s">
        <v>44</v>
      </c>
      <c r="F266" s="152" t="s">
        <v>1120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51" s="13" customFormat="1" ht="11.25">
      <c r="B267" s="156"/>
      <c r="D267" s="150" t="s">
        <v>202</v>
      </c>
      <c r="E267" s="157" t="s">
        <v>44</v>
      </c>
      <c r="F267" s="158" t="s">
        <v>1121</v>
      </c>
      <c r="H267" s="159">
        <v>5</v>
      </c>
      <c r="I267" s="160"/>
      <c r="L267" s="156"/>
      <c r="M267" s="161"/>
      <c r="T267" s="162"/>
      <c r="AT267" s="157" t="s">
        <v>202</v>
      </c>
      <c r="AU267" s="157" t="s">
        <v>93</v>
      </c>
      <c r="AV267" s="13" t="s">
        <v>93</v>
      </c>
      <c r="AW267" s="13" t="s">
        <v>42</v>
      </c>
      <c r="AX267" s="13" t="s">
        <v>82</v>
      </c>
      <c r="AY267" s="157" t="s">
        <v>192</v>
      </c>
    </row>
    <row r="268" spans="2:51" s="12" customFormat="1" ht="11.25">
      <c r="B268" s="149"/>
      <c r="D268" s="150" t="s">
        <v>202</v>
      </c>
      <c r="E268" s="151" t="s">
        <v>44</v>
      </c>
      <c r="F268" s="152" t="s">
        <v>1122</v>
      </c>
      <c r="H268" s="151" t="s">
        <v>44</v>
      </c>
      <c r="I268" s="153"/>
      <c r="L268" s="149"/>
      <c r="M268" s="154"/>
      <c r="T268" s="155"/>
      <c r="AT268" s="151" t="s">
        <v>202</v>
      </c>
      <c r="AU268" s="151" t="s">
        <v>93</v>
      </c>
      <c r="AV268" s="12" t="s">
        <v>90</v>
      </c>
      <c r="AW268" s="12" t="s">
        <v>42</v>
      </c>
      <c r="AX268" s="12" t="s">
        <v>82</v>
      </c>
      <c r="AY268" s="151" t="s">
        <v>192</v>
      </c>
    </row>
    <row r="269" spans="2:51" s="13" customFormat="1" ht="11.25">
      <c r="B269" s="156"/>
      <c r="D269" s="150" t="s">
        <v>202</v>
      </c>
      <c r="E269" s="157" t="s">
        <v>44</v>
      </c>
      <c r="F269" s="158" t="s">
        <v>1117</v>
      </c>
      <c r="H269" s="159">
        <v>30</v>
      </c>
      <c r="I269" s="160"/>
      <c r="L269" s="156"/>
      <c r="M269" s="161"/>
      <c r="T269" s="162"/>
      <c r="AT269" s="157" t="s">
        <v>202</v>
      </c>
      <c r="AU269" s="157" t="s">
        <v>93</v>
      </c>
      <c r="AV269" s="13" t="s">
        <v>93</v>
      </c>
      <c r="AW269" s="13" t="s">
        <v>42</v>
      </c>
      <c r="AX269" s="13" t="s">
        <v>82</v>
      </c>
      <c r="AY269" s="157" t="s">
        <v>192</v>
      </c>
    </row>
    <row r="270" spans="2:51" s="12" customFormat="1" ht="11.25">
      <c r="B270" s="149"/>
      <c r="D270" s="150" t="s">
        <v>202</v>
      </c>
      <c r="E270" s="151" t="s">
        <v>44</v>
      </c>
      <c r="F270" s="152" t="s">
        <v>1123</v>
      </c>
      <c r="H270" s="151" t="s">
        <v>44</v>
      </c>
      <c r="I270" s="153"/>
      <c r="L270" s="149"/>
      <c r="M270" s="154"/>
      <c r="T270" s="155"/>
      <c r="AT270" s="151" t="s">
        <v>202</v>
      </c>
      <c r="AU270" s="151" t="s">
        <v>93</v>
      </c>
      <c r="AV270" s="12" t="s">
        <v>90</v>
      </c>
      <c r="AW270" s="12" t="s">
        <v>42</v>
      </c>
      <c r="AX270" s="12" t="s">
        <v>82</v>
      </c>
      <c r="AY270" s="151" t="s">
        <v>192</v>
      </c>
    </row>
    <row r="271" spans="2:51" s="13" customFormat="1" ht="11.25">
      <c r="B271" s="156"/>
      <c r="D271" s="150" t="s">
        <v>202</v>
      </c>
      <c r="E271" s="157" t="s">
        <v>44</v>
      </c>
      <c r="F271" s="158" t="s">
        <v>1115</v>
      </c>
      <c r="H271" s="159">
        <v>15</v>
      </c>
      <c r="I271" s="160"/>
      <c r="L271" s="156"/>
      <c r="M271" s="161"/>
      <c r="T271" s="162"/>
      <c r="AT271" s="157" t="s">
        <v>202</v>
      </c>
      <c r="AU271" s="157" t="s">
        <v>93</v>
      </c>
      <c r="AV271" s="13" t="s">
        <v>93</v>
      </c>
      <c r="AW271" s="13" t="s">
        <v>42</v>
      </c>
      <c r="AX271" s="13" t="s">
        <v>82</v>
      </c>
      <c r="AY271" s="157" t="s">
        <v>192</v>
      </c>
    </row>
    <row r="272" spans="2:51" s="12" customFormat="1" ht="11.25">
      <c r="B272" s="149"/>
      <c r="D272" s="150" t="s">
        <v>202</v>
      </c>
      <c r="E272" s="151" t="s">
        <v>44</v>
      </c>
      <c r="F272" s="152" t="s">
        <v>1124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65" s="13" customFormat="1" ht="11.25">
      <c r="B273" s="156"/>
      <c r="D273" s="150" t="s">
        <v>202</v>
      </c>
      <c r="E273" s="157" t="s">
        <v>44</v>
      </c>
      <c r="F273" s="158" t="s">
        <v>1117</v>
      </c>
      <c r="H273" s="159">
        <v>30</v>
      </c>
      <c r="I273" s="160"/>
      <c r="L273" s="156"/>
      <c r="M273" s="161"/>
      <c r="T273" s="162"/>
      <c r="AT273" s="157" t="s">
        <v>202</v>
      </c>
      <c r="AU273" s="157" t="s">
        <v>93</v>
      </c>
      <c r="AV273" s="13" t="s">
        <v>93</v>
      </c>
      <c r="AW273" s="13" t="s">
        <v>42</v>
      </c>
      <c r="AX273" s="13" t="s">
        <v>82</v>
      </c>
      <c r="AY273" s="157" t="s">
        <v>192</v>
      </c>
    </row>
    <row r="274" spans="2:65" s="12" customFormat="1" ht="11.25">
      <c r="B274" s="149"/>
      <c r="D274" s="150" t="s">
        <v>202</v>
      </c>
      <c r="E274" s="151" t="s">
        <v>44</v>
      </c>
      <c r="F274" s="152" t="s">
        <v>1125</v>
      </c>
      <c r="H274" s="151" t="s">
        <v>44</v>
      </c>
      <c r="I274" s="153"/>
      <c r="L274" s="149"/>
      <c r="M274" s="154"/>
      <c r="T274" s="155"/>
      <c r="AT274" s="151" t="s">
        <v>202</v>
      </c>
      <c r="AU274" s="151" t="s">
        <v>93</v>
      </c>
      <c r="AV274" s="12" t="s">
        <v>90</v>
      </c>
      <c r="AW274" s="12" t="s">
        <v>42</v>
      </c>
      <c r="AX274" s="12" t="s">
        <v>82</v>
      </c>
      <c r="AY274" s="151" t="s">
        <v>192</v>
      </c>
    </row>
    <row r="275" spans="2:65" s="13" customFormat="1" ht="11.25">
      <c r="B275" s="156"/>
      <c r="D275" s="150" t="s">
        <v>202</v>
      </c>
      <c r="E275" s="157" t="s">
        <v>44</v>
      </c>
      <c r="F275" s="158" t="s">
        <v>1119</v>
      </c>
      <c r="H275" s="159">
        <v>10</v>
      </c>
      <c r="I275" s="160"/>
      <c r="L275" s="156"/>
      <c r="M275" s="161"/>
      <c r="T275" s="162"/>
      <c r="AT275" s="157" t="s">
        <v>202</v>
      </c>
      <c r="AU275" s="157" t="s">
        <v>93</v>
      </c>
      <c r="AV275" s="13" t="s">
        <v>93</v>
      </c>
      <c r="AW275" s="13" t="s">
        <v>42</v>
      </c>
      <c r="AX275" s="13" t="s">
        <v>82</v>
      </c>
      <c r="AY275" s="157" t="s">
        <v>192</v>
      </c>
    </row>
    <row r="276" spans="2:65" s="14" customFormat="1" ht="11.25">
      <c r="B276" s="163"/>
      <c r="D276" s="150" t="s">
        <v>202</v>
      </c>
      <c r="E276" s="164" t="s">
        <v>44</v>
      </c>
      <c r="F276" s="165" t="s">
        <v>205</v>
      </c>
      <c r="H276" s="166">
        <v>200</v>
      </c>
      <c r="I276" s="167"/>
      <c r="L276" s="163"/>
      <c r="M276" s="168"/>
      <c r="T276" s="169"/>
      <c r="AT276" s="164" t="s">
        <v>202</v>
      </c>
      <c r="AU276" s="164" t="s">
        <v>93</v>
      </c>
      <c r="AV276" s="14" t="s">
        <v>199</v>
      </c>
      <c r="AW276" s="14" t="s">
        <v>42</v>
      </c>
      <c r="AX276" s="14" t="s">
        <v>90</v>
      </c>
      <c r="AY276" s="164" t="s">
        <v>192</v>
      </c>
    </row>
    <row r="277" spans="2:65" s="1" customFormat="1" ht="33" customHeight="1">
      <c r="B277" s="33"/>
      <c r="C277" s="170" t="s">
        <v>409</v>
      </c>
      <c r="D277" s="170" t="s">
        <v>245</v>
      </c>
      <c r="E277" s="171" t="s">
        <v>1126</v>
      </c>
      <c r="F277" s="172" t="s">
        <v>1127</v>
      </c>
      <c r="G277" s="173" t="s">
        <v>282</v>
      </c>
      <c r="H277" s="174">
        <v>210</v>
      </c>
      <c r="I277" s="175"/>
      <c r="J277" s="176">
        <f>ROUND(I277*H277,2)</f>
        <v>0</v>
      </c>
      <c r="K277" s="172" t="s">
        <v>259</v>
      </c>
      <c r="L277" s="177"/>
      <c r="M277" s="178" t="s">
        <v>44</v>
      </c>
      <c r="N277" s="179" t="s">
        <v>53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93</v>
      </c>
      <c r="AT277" s="143" t="s">
        <v>245</v>
      </c>
      <c r="AU277" s="143" t="s">
        <v>93</v>
      </c>
      <c r="AY277" s="17" t="s">
        <v>192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90</v>
      </c>
      <c r="BK277" s="144">
        <f>ROUND(I277*H277,2)</f>
        <v>0</v>
      </c>
      <c r="BL277" s="17" t="s">
        <v>90</v>
      </c>
      <c r="BM277" s="143" t="s">
        <v>1128</v>
      </c>
    </row>
    <row r="278" spans="2:65" s="12" customFormat="1" ht="11.25">
      <c r="B278" s="149"/>
      <c r="D278" s="150" t="s">
        <v>202</v>
      </c>
      <c r="E278" s="151" t="s">
        <v>44</v>
      </c>
      <c r="F278" s="152" t="s">
        <v>583</v>
      </c>
      <c r="H278" s="151" t="s">
        <v>44</v>
      </c>
      <c r="I278" s="153"/>
      <c r="L278" s="149"/>
      <c r="M278" s="154"/>
      <c r="T278" s="155"/>
      <c r="AT278" s="151" t="s">
        <v>202</v>
      </c>
      <c r="AU278" s="151" t="s">
        <v>93</v>
      </c>
      <c r="AV278" s="12" t="s">
        <v>90</v>
      </c>
      <c r="AW278" s="12" t="s">
        <v>42</v>
      </c>
      <c r="AX278" s="12" t="s">
        <v>82</v>
      </c>
      <c r="AY278" s="151" t="s">
        <v>192</v>
      </c>
    </row>
    <row r="279" spans="2:65" s="12" customFormat="1" ht="11.25">
      <c r="B279" s="149"/>
      <c r="D279" s="150" t="s">
        <v>202</v>
      </c>
      <c r="E279" s="151" t="s">
        <v>44</v>
      </c>
      <c r="F279" s="152" t="s">
        <v>1129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65" s="12" customFormat="1" ht="11.25">
      <c r="B280" s="149"/>
      <c r="D280" s="150" t="s">
        <v>202</v>
      </c>
      <c r="E280" s="151" t="s">
        <v>44</v>
      </c>
      <c r="F280" s="152" t="s">
        <v>1110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93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65" s="13" customFormat="1" ht="11.25">
      <c r="B281" s="156"/>
      <c r="D281" s="150" t="s">
        <v>202</v>
      </c>
      <c r="E281" s="157" t="s">
        <v>44</v>
      </c>
      <c r="F281" s="158" t="s">
        <v>1130</v>
      </c>
      <c r="H281" s="159">
        <v>36.75</v>
      </c>
      <c r="I281" s="160"/>
      <c r="L281" s="156"/>
      <c r="M281" s="161"/>
      <c r="T281" s="162"/>
      <c r="AT281" s="157" t="s">
        <v>202</v>
      </c>
      <c r="AU281" s="157" t="s">
        <v>93</v>
      </c>
      <c r="AV281" s="13" t="s">
        <v>93</v>
      </c>
      <c r="AW281" s="13" t="s">
        <v>42</v>
      </c>
      <c r="AX281" s="13" t="s">
        <v>82</v>
      </c>
      <c r="AY281" s="157" t="s">
        <v>192</v>
      </c>
    </row>
    <row r="282" spans="2:65" s="12" customFormat="1" ht="11.25">
      <c r="B282" s="149"/>
      <c r="D282" s="150" t="s">
        <v>202</v>
      </c>
      <c r="E282" s="151" t="s">
        <v>44</v>
      </c>
      <c r="F282" s="152" t="s">
        <v>1112</v>
      </c>
      <c r="H282" s="151" t="s">
        <v>44</v>
      </c>
      <c r="I282" s="153"/>
      <c r="L282" s="149"/>
      <c r="M282" s="154"/>
      <c r="T282" s="155"/>
      <c r="AT282" s="151" t="s">
        <v>202</v>
      </c>
      <c r="AU282" s="151" t="s">
        <v>93</v>
      </c>
      <c r="AV282" s="12" t="s">
        <v>90</v>
      </c>
      <c r="AW282" s="12" t="s">
        <v>42</v>
      </c>
      <c r="AX282" s="12" t="s">
        <v>82</v>
      </c>
      <c r="AY282" s="151" t="s">
        <v>192</v>
      </c>
    </row>
    <row r="283" spans="2:65" s="13" customFormat="1" ht="11.25">
      <c r="B283" s="156"/>
      <c r="D283" s="150" t="s">
        <v>202</v>
      </c>
      <c r="E283" s="157" t="s">
        <v>44</v>
      </c>
      <c r="F283" s="158" t="s">
        <v>1131</v>
      </c>
      <c r="H283" s="159">
        <v>21</v>
      </c>
      <c r="I283" s="160"/>
      <c r="L283" s="156"/>
      <c r="M283" s="161"/>
      <c r="T283" s="162"/>
      <c r="AT283" s="157" t="s">
        <v>202</v>
      </c>
      <c r="AU283" s="157" t="s">
        <v>93</v>
      </c>
      <c r="AV283" s="13" t="s">
        <v>93</v>
      </c>
      <c r="AW283" s="13" t="s">
        <v>42</v>
      </c>
      <c r="AX283" s="13" t="s">
        <v>82</v>
      </c>
      <c r="AY283" s="157" t="s">
        <v>192</v>
      </c>
    </row>
    <row r="284" spans="2:65" s="12" customFormat="1" ht="11.25">
      <c r="B284" s="149"/>
      <c r="D284" s="150" t="s">
        <v>202</v>
      </c>
      <c r="E284" s="151" t="s">
        <v>44</v>
      </c>
      <c r="F284" s="152" t="s">
        <v>1114</v>
      </c>
      <c r="H284" s="151" t="s">
        <v>44</v>
      </c>
      <c r="I284" s="153"/>
      <c r="L284" s="149"/>
      <c r="M284" s="154"/>
      <c r="T284" s="155"/>
      <c r="AT284" s="151" t="s">
        <v>202</v>
      </c>
      <c r="AU284" s="151" t="s">
        <v>93</v>
      </c>
      <c r="AV284" s="12" t="s">
        <v>90</v>
      </c>
      <c r="AW284" s="12" t="s">
        <v>42</v>
      </c>
      <c r="AX284" s="12" t="s">
        <v>82</v>
      </c>
      <c r="AY284" s="151" t="s">
        <v>192</v>
      </c>
    </row>
    <row r="285" spans="2:65" s="13" customFormat="1" ht="11.25">
      <c r="B285" s="156"/>
      <c r="D285" s="150" t="s">
        <v>202</v>
      </c>
      <c r="E285" s="157" t="s">
        <v>44</v>
      </c>
      <c r="F285" s="158" t="s">
        <v>1132</v>
      </c>
      <c r="H285" s="159">
        <v>15.75</v>
      </c>
      <c r="I285" s="160"/>
      <c r="L285" s="156"/>
      <c r="M285" s="161"/>
      <c r="T285" s="162"/>
      <c r="AT285" s="157" t="s">
        <v>202</v>
      </c>
      <c r="AU285" s="157" t="s">
        <v>93</v>
      </c>
      <c r="AV285" s="13" t="s">
        <v>93</v>
      </c>
      <c r="AW285" s="13" t="s">
        <v>42</v>
      </c>
      <c r="AX285" s="13" t="s">
        <v>82</v>
      </c>
      <c r="AY285" s="157" t="s">
        <v>192</v>
      </c>
    </row>
    <row r="286" spans="2:65" s="12" customFormat="1" ht="11.25">
      <c r="B286" s="149"/>
      <c r="D286" s="150" t="s">
        <v>202</v>
      </c>
      <c r="E286" s="151" t="s">
        <v>44</v>
      </c>
      <c r="F286" s="152" t="s">
        <v>1116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3" customFormat="1" ht="11.25">
      <c r="B287" s="156"/>
      <c r="D287" s="150" t="s">
        <v>202</v>
      </c>
      <c r="E287" s="157" t="s">
        <v>44</v>
      </c>
      <c r="F287" s="158" t="s">
        <v>1133</v>
      </c>
      <c r="H287" s="159">
        <v>31.5</v>
      </c>
      <c r="I287" s="160"/>
      <c r="L287" s="156"/>
      <c r="M287" s="161"/>
      <c r="T287" s="162"/>
      <c r="AT287" s="157" t="s">
        <v>202</v>
      </c>
      <c r="AU287" s="157" t="s">
        <v>93</v>
      </c>
      <c r="AV287" s="13" t="s">
        <v>93</v>
      </c>
      <c r="AW287" s="13" t="s">
        <v>42</v>
      </c>
      <c r="AX287" s="13" t="s">
        <v>82</v>
      </c>
      <c r="AY287" s="157" t="s">
        <v>192</v>
      </c>
    </row>
    <row r="288" spans="2:65" s="12" customFormat="1" ht="11.25">
      <c r="B288" s="149"/>
      <c r="D288" s="150" t="s">
        <v>202</v>
      </c>
      <c r="E288" s="151" t="s">
        <v>44</v>
      </c>
      <c r="F288" s="152" t="s">
        <v>1118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65" s="13" customFormat="1" ht="11.25">
      <c r="B289" s="156"/>
      <c r="D289" s="150" t="s">
        <v>202</v>
      </c>
      <c r="E289" s="157" t="s">
        <v>44</v>
      </c>
      <c r="F289" s="158" t="s">
        <v>1134</v>
      </c>
      <c r="H289" s="159">
        <v>10.5</v>
      </c>
      <c r="I289" s="160"/>
      <c r="L289" s="156"/>
      <c r="M289" s="161"/>
      <c r="T289" s="162"/>
      <c r="AT289" s="157" t="s">
        <v>202</v>
      </c>
      <c r="AU289" s="157" t="s">
        <v>93</v>
      </c>
      <c r="AV289" s="13" t="s">
        <v>93</v>
      </c>
      <c r="AW289" s="13" t="s">
        <v>42</v>
      </c>
      <c r="AX289" s="13" t="s">
        <v>82</v>
      </c>
      <c r="AY289" s="157" t="s">
        <v>192</v>
      </c>
    </row>
    <row r="290" spans="2:65" s="12" customFormat="1" ht="11.25">
      <c r="B290" s="149"/>
      <c r="D290" s="150" t="s">
        <v>202</v>
      </c>
      <c r="E290" s="151" t="s">
        <v>44</v>
      </c>
      <c r="F290" s="152" t="s">
        <v>1120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65" s="13" customFormat="1" ht="11.25">
      <c r="B291" s="156"/>
      <c r="D291" s="150" t="s">
        <v>202</v>
      </c>
      <c r="E291" s="157" t="s">
        <v>44</v>
      </c>
      <c r="F291" s="158" t="s">
        <v>1135</v>
      </c>
      <c r="H291" s="159">
        <v>5.25</v>
      </c>
      <c r="I291" s="160"/>
      <c r="L291" s="156"/>
      <c r="M291" s="161"/>
      <c r="T291" s="162"/>
      <c r="AT291" s="157" t="s">
        <v>202</v>
      </c>
      <c r="AU291" s="157" t="s">
        <v>93</v>
      </c>
      <c r="AV291" s="13" t="s">
        <v>93</v>
      </c>
      <c r="AW291" s="13" t="s">
        <v>42</v>
      </c>
      <c r="AX291" s="13" t="s">
        <v>82</v>
      </c>
      <c r="AY291" s="157" t="s">
        <v>192</v>
      </c>
    </row>
    <row r="292" spans="2:65" s="12" customFormat="1" ht="11.25">
      <c r="B292" s="149"/>
      <c r="D292" s="150" t="s">
        <v>202</v>
      </c>
      <c r="E292" s="151" t="s">
        <v>44</v>
      </c>
      <c r="F292" s="152" t="s">
        <v>1122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93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65" s="13" customFormat="1" ht="11.25">
      <c r="B293" s="156"/>
      <c r="D293" s="150" t="s">
        <v>202</v>
      </c>
      <c r="E293" s="157" t="s">
        <v>44</v>
      </c>
      <c r="F293" s="158" t="s">
        <v>1133</v>
      </c>
      <c r="H293" s="159">
        <v>31.5</v>
      </c>
      <c r="I293" s="160"/>
      <c r="L293" s="156"/>
      <c r="M293" s="161"/>
      <c r="T293" s="162"/>
      <c r="AT293" s="157" t="s">
        <v>202</v>
      </c>
      <c r="AU293" s="157" t="s">
        <v>93</v>
      </c>
      <c r="AV293" s="13" t="s">
        <v>93</v>
      </c>
      <c r="AW293" s="13" t="s">
        <v>42</v>
      </c>
      <c r="AX293" s="13" t="s">
        <v>82</v>
      </c>
      <c r="AY293" s="157" t="s">
        <v>192</v>
      </c>
    </row>
    <row r="294" spans="2:65" s="12" customFormat="1" ht="11.25">
      <c r="B294" s="149"/>
      <c r="D294" s="150" t="s">
        <v>202</v>
      </c>
      <c r="E294" s="151" t="s">
        <v>44</v>
      </c>
      <c r="F294" s="152" t="s">
        <v>1123</v>
      </c>
      <c r="H294" s="151" t="s">
        <v>44</v>
      </c>
      <c r="I294" s="153"/>
      <c r="L294" s="149"/>
      <c r="M294" s="154"/>
      <c r="T294" s="155"/>
      <c r="AT294" s="151" t="s">
        <v>202</v>
      </c>
      <c r="AU294" s="151" t="s">
        <v>93</v>
      </c>
      <c r="AV294" s="12" t="s">
        <v>90</v>
      </c>
      <c r="AW294" s="12" t="s">
        <v>42</v>
      </c>
      <c r="AX294" s="12" t="s">
        <v>82</v>
      </c>
      <c r="AY294" s="151" t="s">
        <v>192</v>
      </c>
    </row>
    <row r="295" spans="2:65" s="13" customFormat="1" ht="11.25">
      <c r="B295" s="156"/>
      <c r="D295" s="150" t="s">
        <v>202</v>
      </c>
      <c r="E295" s="157" t="s">
        <v>44</v>
      </c>
      <c r="F295" s="158" t="s">
        <v>1132</v>
      </c>
      <c r="H295" s="159">
        <v>15.75</v>
      </c>
      <c r="I295" s="160"/>
      <c r="L295" s="156"/>
      <c r="M295" s="161"/>
      <c r="T295" s="162"/>
      <c r="AT295" s="157" t="s">
        <v>202</v>
      </c>
      <c r="AU295" s="157" t="s">
        <v>93</v>
      </c>
      <c r="AV295" s="13" t="s">
        <v>93</v>
      </c>
      <c r="AW295" s="13" t="s">
        <v>42</v>
      </c>
      <c r="AX295" s="13" t="s">
        <v>82</v>
      </c>
      <c r="AY295" s="157" t="s">
        <v>192</v>
      </c>
    </row>
    <row r="296" spans="2:65" s="12" customFormat="1" ht="11.25">
      <c r="B296" s="149"/>
      <c r="D296" s="150" t="s">
        <v>202</v>
      </c>
      <c r="E296" s="151" t="s">
        <v>44</v>
      </c>
      <c r="F296" s="152" t="s">
        <v>1124</v>
      </c>
      <c r="H296" s="151" t="s">
        <v>44</v>
      </c>
      <c r="I296" s="153"/>
      <c r="L296" s="149"/>
      <c r="M296" s="154"/>
      <c r="T296" s="155"/>
      <c r="AT296" s="151" t="s">
        <v>202</v>
      </c>
      <c r="AU296" s="151" t="s">
        <v>93</v>
      </c>
      <c r="AV296" s="12" t="s">
        <v>90</v>
      </c>
      <c r="AW296" s="12" t="s">
        <v>42</v>
      </c>
      <c r="AX296" s="12" t="s">
        <v>82</v>
      </c>
      <c r="AY296" s="151" t="s">
        <v>192</v>
      </c>
    </row>
    <row r="297" spans="2:65" s="13" customFormat="1" ht="11.25">
      <c r="B297" s="156"/>
      <c r="D297" s="150" t="s">
        <v>202</v>
      </c>
      <c r="E297" s="157" t="s">
        <v>44</v>
      </c>
      <c r="F297" s="158" t="s">
        <v>1133</v>
      </c>
      <c r="H297" s="159">
        <v>31.5</v>
      </c>
      <c r="I297" s="160"/>
      <c r="L297" s="156"/>
      <c r="M297" s="161"/>
      <c r="T297" s="162"/>
      <c r="AT297" s="157" t="s">
        <v>202</v>
      </c>
      <c r="AU297" s="157" t="s">
        <v>93</v>
      </c>
      <c r="AV297" s="13" t="s">
        <v>93</v>
      </c>
      <c r="AW297" s="13" t="s">
        <v>42</v>
      </c>
      <c r="AX297" s="13" t="s">
        <v>82</v>
      </c>
      <c r="AY297" s="157" t="s">
        <v>192</v>
      </c>
    </row>
    <row r="298" spans="2:65" s="12" customFormat="1" ht="11.25">
      <c r="B298" s="149"/>
      <c r="D298" s="150" t="s">
        <v>202</v>
      </c>
      <c r="E298" s="151" t="s">
        <v>44</v>
      </c>
      <c r="F298" s="152" t="s">
        <v>1125</v>
      </c>
      <c r="H298" s="151" t="s">
        <v>44</v>
      </c>
      <c r="I298" s="153"/>
      <c r="L298" s="149"/>
      <c r="M298" s="154"/>
      <c r="T298" s="155"/>
      <c r="AT298" s="151" t="s">
        <v>202</v>
      </c>
      <c r="AU298" s="151" t="s">
        <v>93</v>
      </c>
      <c r="AV298" s="12" t="s">
        <v>90</v>
      </c>
      <c r="AW298" s="12" t="s">
        <v>42</v>
      </c>
      <c r="AX298" s="12" t="s">
        <v>82</v>
      </c>
      <c r="AY298" s="151" t="s">
        <v>192</v>
      </c>
    </row>
    <row r="299" spans="2:65" s="13" customFormat="1" ht="11.25">
      <c r="B299" s="156"/>
      <c r="D299" s="150" t="s">
        <v>202</v>
      </c>
      <c r="E299" s="157" t="s">
        <v>44</v>
      </c>
      <c r="F299" s="158" t="s">
        <v>1134</v>
      </c>
      <c r="H299" s="159">
        <v>10.5</v>
      </c>
      <c r="I299" s="160"/>
      <c r="L299" s="156"/>
      <c r="M299" s="161"/>
      <c r="T299" s="162"/>
      <c r="AT299" s="157" t="s">
        <v>202</v>
      </c>
      <c r="AU299" s="157" t="s">
        <v>93</v>
      </c>
      <c r="AV299" s="13" t="s">
        <v>93</v>
      </c>
      <c r="AW299" s="13" t="s">
        <v>42</v>
      </c>
      <c r="AX299" s="13" t="s">
        <v>82</v>
      </c>
      <c r="AY299" s="157" t="s">
        <v>192</v>
      </c>
    </row>
    <row r="300" spans="2:65" s="14" customFormat="1" ht="11.25">
      <c r="B300" s="163"/>
      <c r="D300" s="150" t="s">
        <v>202</v>
      </c>
      <c r="E300" s="164" t="s">
        <v>44</v>
      </c>
      <c r="F300" s="165" t="s">
        <v>205</v>
      </c>
      <c r="H300" s="166">
        <v>210</v>
      </c>
      <c r="I300" s="167"/>
      <c r="L300" s="163"/>
      <c r="M300" s="168"/>
      <c r="T300" s="169"/>
      <c r="AT300" s="164" t="s">
        <v>202</v>
      </c>
      <c r="AU300" s="164" t="s">
        <v>93</v>
      </c>
      <c r="AV300" s="14" t="s">
        <v>199</v>
      </c>
      <c r="AW300" s="14" t="s">
        <v>42</v>
      </c>
      <c r="AX300" s="14" t="s">
        <v>90</v>
      </c>
      <c r="AY300" s="164" t="s">
        <v>192</v>
      </c>
    </row>
    <row r="301" spans="2:65" s="1" customFormat="1" ht="49.15" customHeight="1">
      <c r="B301" s="33"/>
      <c r="C301" s="132" t="s">
        <v>294</v>
      </c>
      <c r="D301" s="132" t="s">
        <v>194</v>
      </c>
      <c r="E301" s="133" t="s">
        <v>1136</v>
      </c>
      <c r="F301" s="134" t="s">
        <v>1137</v>
      </c>
      <c r="G301" s="135" t="s">
        <v>282</v>
      </c>
      <c r="H301" s="136">
        <v>130</v>
      </c>
      <c r="I301" s="137"/>
      <c r="J301" s="138">
        <f>ROUND(I301*H301,2)</f>
        <v>0</v>
      </c>
      <c r="K301" s="134" t="s">
        <v>198</v>
      </c>
      <c r="L301" s="33"/>
      <c r="M301" s="139" t="s">
        <v>44</v>
      </c>
      <c r="N301" s="140" t="s">
        <v>53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90</v>
      </c>
      <c r="AT301" s="143" t="s">
        <v>194</v>
      </c>
      <c r="AU301" s="143" t="s">
        <v>93</v>
      </c>
      <c r="AY301" s="17" t="s">
        <v>192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90</v>
      </c>
      <c r="BK301" s="144">
        <f>ROUND(I301*H301,2)</f>
        <v>0</v>
      </c>
      <c r="BL301" s="17" t="s">
        <v>90</v>
      </c>
      <c r="BM301" s="143" t="s">
        <v>1138</v>
      </c>
    </row>
    <row r="302" spans="2:65" s="1" customFormat="1" ht="11.25">
      <c r="B302" s="33"/>
      <c r="D302" s="145" t="s">
        <v>200</v>
      </c>
      <c r="F302" s="146" t="s">
        <v>1139</v>
      </c>
      <c r="I302" s="147"/>
      <c r="L302" s="33"/>
      <c r="M302" s="148"/>
      <c r="T302" s="54"/>
      <c r="AT302" s="17" t="s">
        <v>200</v>
      </c>
      <c r="AU302" s="17" t="s">
        <v>93</v>
      </c>
    </row>
    <row r="303" spans="2:65" s="12" customFormat="1" ht="11.25">
      <c r="B303" s="149"/>
      <c r="D303" s="150" t="s">
        <v>202</v>
      </c>
      <c r="E303" s="151" t="s">
        <v>44</v>
      </c>
      <c r="F303" s="152" t="s">
        <v>583</v>
      </c>
      <c r="H303" s="151" t="s">
        <v>44</v>
      </c>
      <c r="I303" s="153"/>
      <c r="L303" s="149"/>
      <c r="M303" s="154"/>
      <c r="T303" s="155"/>
      <c r="AT303" s="151" t="s">
        <v>202</v>
      </c>
      <c r="AU303" s="151" t="s">
        <v>93</v>
      </c>
      <c r="AV303" s="12" t="s">
        <v>90</v>
      </c>
      <c r="AW303" s="12" t="s">
        <v>42</v>
      </c>
      <c r="AX303" s="12" t="s">
        <v>82</v>
      </c>
      <c r="AY303" s="151" t="s">
        <v>192</v>
      </c>
    </row>
    <row r="304" spans="2:65" s="12" customFormat="1" ht="11.25">
      <c r="B304" s="149"/>
      <c r="D304" s="150" t="s">
        <v>202</v>
      </c>
      <c r="E304" s="151" t="s">
        <v>44</v>
      </c>
      <c r="F304" s="152" t="s">
        <v>1110</v>
      </c>
      <c r="H304" s="151" t="s">
        <v>44</v>
      </c>
      <c r="I304" s="153"/>
      <c r="L304" s="149"/>
      <c r="M304" s="154"/>
      <c r="T304" s="155"/>
      <c r="AT304" s="151" t="s">
        <v>202</v>
      </c>
      <c r="AU304" s="151" t="s">
        <v>93</v>
      </c>
      <c r="AV304" s="12" t="s">
        <v>90</v>
      </c>
      <c r="AW304" s="12" t="s">
        <v>42</v>
      </c>
      <c r="AX304" s="12" t="s">
        <v>82</v>
      </c>
      <c r="AY304" s="151" t="s">
        <v>192</v>
      </c>
    </row>
    <row r="305" spans="2:51" s="13" customFormat="1" ht="11.25">
      <c r="B305" s="156"/>
      <c r="D305" s="150" t="s">
        <v>202</v>
      </c>
      <c r="E305" s="157" t="s">
        <v>44</v>
      </c>
      <c r="F305" s="158" t="s">
        <v>1140</v>
      </c>
      <c r="H305" s="159">
        <v>20</v>
      </c>
      <c r="I305" s="160"/>
      <c r="L305" s="156"/>
      <c r="M305" s="161"/>
      <c r="T305" s="162"/>
      <c r="AT305" s="157" t="s">
        <v>202</v>
      </c>
      <c r="AU305" s="157" t="s">
        <v>93</v>
      </c>
      <c r="AV305" s="13" t="s">
        <v>93</v>
      </c>
      <c r="AW305" s="13" t="s">
        <v>42</v>
      </c>
      <c r="AX305" s="13" t="s">
        <v>82</v>
      </c>
      <c r="AY305" s="157" t="s">
        <v>192</v>
      </c>
    </row>
    <row r="306" spans="2:51" s="12" customFormat="1" ht="11.25">
      <c r="B306" s="149"/>
      <c r="D306" s="150" t="s">
        <v>202</v>
      </c>
      <c r="E306" s="151" t="s">
        <v>44</v>
      </c>
      <c r="F306" s="152" t="s">
        <v>1112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51" s="13" customFormat="1" ht="11.25">
      <c r="B307" s="156"/>
      <c r="D307" s="150" t="s">
        <v>202</v>
      </c>
      <c r="E307" s="157" t="s">
        <v>44</v>
      </c>
      <c r="F307" s="158" t="s">
        <v>1115</v>
      </c>
      <c r="H307" s="159">
        <v>15</v>
      </c>
      <c r="I307" s="160"/>
      <c r="L307" s="156"/>
      <c r="M307" s="161"/>
      <c r="T307" s="162"/>
      <c r="AT307" s="157" t="s">
        <v>202</v>
      </c>
      <c r="AU307" s="157" t="s">
        <v>93</v>
      </c>
      <c r="AV307" s="13" t="s">
        <v>93</v>
      </c>
      <c r="AW307" s="13" t="s">
        <v>42</v>
      </c>
      <c r="AX307" s="13" t="s">
        <v>82</v>
      </c>
      <c r="AY307" s="157" t="s">
        <v>192</v>
      </c>
    </row>
    <row r="308" spans="2:51" s="12" customFormat="1" ht="11.25">
      <c r="B308" s="149"/>
      <c r="D308" s="150" t="s">
        <v>202</v>
      </c>
      <c r="E308" s="151" t="s">
        <v>44</v>
      </c>
      <c r="F308" s="152" t="s">
        <v>1114</v>
      </c>
      <c r="H308" s="151" t="s">
        <v>44</v>
      </c>
      <c r="I308" s="153"/>
      <c r="L308" s="149"/>
      <c r="M308" s="154"/>
      <c r="T308" s="155"/>
      <c r="AT308" s="151" t="s">
        <v>202</v>
      </c>
      <c r="AU308" s="151" t="s">
        <v>93</v>
      </c>
      <c r="AV308" s="12" t="s">
        <v>90</v>
      </c>
      <c r="AW308" s="12" t="s">
        <v>42</v>
      </c>
      <c r="AX308" s="12" t="s">
        <v>82</v>
      </c>
      <c r="AY308" s="151" t="s">
        <v>192</v>
      </c>
    </row>
    <row r="309" spans="2:51" s="13" customFormat="1" ht="11.25">
      <c r="B309" s="156"/>
      <c r="D309" s="150" t="s">
        <v>202</v>
      </c>
      <c r="E309" s="157" t="s">
        <v>44</v>
      </c>
      <c r="F309" s="158" t="s">
        <v>1121</v>
      </c>
      <c r="H309" s="159">
        <v>5</v>
      </c>
      <c r="I309" s="160"/>
      <c r="L309" s="156"/>
      <c r="M309" s="161"/>
      <c r="T309" s="162"/>
      <c r="AT309" s="157" t="s">
        <v>202</v>
      </c>
      <c r="AU309" s="157" t="s">
        <v>93</v>
      </c>
      <c r="AV309" s="13" t="s">
        <v>93</v>
      </c>
      <c r="AW309" s="13" t="s">
        <v>42</v>
      </c>
      <c r="AX309" s="13" t="s">
        <v>82</v>
      </c>
      <c r="AY309" s="157" t="s">
        <v>192</v>
      </c>
    </row>
    <row r="310" spans="2:51" s="12" customFormat="1" ht="11.25">
      <c r="B310" s="149"/>
      <c r="D310" s="150" t="s">
        <v>202</v>
      </c>
      <c r="E310" s="151" t="s">
        <v>44</v>
      </c>
      <c r="F310" s="152" t="s">
        <v>1116</v>
      </c>
      <c r="H310" s="151" t="s">
        <v>44</v>
      </c>
      <c r="I310" s="153"/>
      <c r="L310" s="149"/>
      <c r="M310" s="154"/>
      <c r="T310" s="155"/>
      <c r="AT310" s="151" t="s">
        <v>202</v>
      </c>
      <c r="AU310" s="151" t="s">
        <v>93</v>
      </c>
      <c r="AV310" s="12" t="s">
        <v>90</v>
      </c>
      <c r="AW310" s="12" t="s">
        <v>42</v>
      </c>
      <c r="AX310" s="12" t="s">
        <v>82</v>
      </c>
      <c r="AY310" s="151" t="s">
        <v>192</v>
      </c>
    </row>
    <row r="311" spans="2:51" s="13" customFormat="1" ht="11.25">
      <c r="B311" s="156"/>
      <c r="D311" s="150" t="s">
        <v>202</v>
      </c>
      <c r="E311" s="157" t="s">
        <v>44</v>
      </c>
      <c r="F311" s="158" t="s">
        <v>1141</v>
      </c>
      <c r="H311" s="159">
        <v>35</v>
      </c>
      <c r="I311" s="160"/>
      <c r="L311" s="156"/>
      <c r="M311" s="161"/>
      <c r="T311" s="162"/>
      <c r="AT311" s="157" t="s">
        <v>202</v>
      </c>
      <c r="AU311" s="157" t="s">
        <v>93</v>
      </c>
      <c r="AV311" s="13" t="s">
        <v>93</v>
      </c>
      <c r="AW311" s="13" t="s">
        <v>42</v>
      </c>
      <c r="AX311" s="13" t="s">
        <v>82</v>
      </c>
      <c r="AY311" s="157" t="s">
        <v>192</v>
      </c>
    </row>
    <row r="312" spans="2:51" s="12" customFormat="1" ht="11.25">
      <c r="B312" s="149"/>
      <c r="D312" s="150" t="s">
        <v>202</v>
      </c>
      <c r="E312" s="151" t="s">
        <v>44</v>
      </c>
      <c r="F312" s="152" t="s">
        <v>1118</v>
      </c>
      <c r="H312" s="151" t="s">
        <v>44</v>
      </c>
      <c r="I312" s="153"/>
      <c r="L312" s="149"/>
      <c r="M312" s="154"/>
      <c r="T312" s="155"/>
      <c r="AT312" s="151" t="s">
        <v>202</v>
      </c>
      <c r="AU312" s="151" t="s">
        <v>93</v>
      </c>
      <c r="AV312" s="12" t="s">
        <v>90</v>
      </c>
      <c r="AW312" s="12" t="s">
        <v>42</v>
      </c>
      <c r="AX312" s="12" t="s">
        <v>82</v>
      </c>
      <c r="AY312" s="151" t="s">
        <v>192</v>
      </c>
    </row>
    <row r="313" spans="2:51" s="13" customFormat="1" ht="11.25">
      <c r="B313" s="156"/>
      <c r="D313" s="150" t="s">
        <v>202</v>
      </c>
      <c r="E313" s="157" t="s">
        <v>44</v>
      </c>
      <c r="F313" s="158" t="s">
        <v>1121</v>
      </c>
      <c r="H313" s="159">
        <v>5</v>
      </c>
      <c r="I313" s="160"/>
      <c r="L313" s="156"/>
      <c r="M313" s="161"/>
      <c r="T313" s="162"/>
      <c r="AT313" s="157" t="s">
        <v>202</v>
      </c>
      <c r="AU313" s="157" t="s">
        <v>93</v>
      </c>
      <c r="AV313" s="13" t="s">
        <v>93</v>
      </c>
      <c r="AW313" s="13" t="s">
        <v>42</v>
      </c>
      <c r="AX313" s="13" t="s">
        <v>82</v>
      </c>
      <c r="AY313" s="157" t="s">
        <v>192</v>
      </c>
    </row>
    <row r="314" spans="2:51" s="12" customFormat="1" ht="11.25">
      <c r="B314" s="149"/>
      <c r="D314" s="150" t="s">
        <v>202</v>
      </c>
      <c r="E314" s="151" t="s">
        <v>44</v>
      </c>
      <c r="F314" s="152" t="s">
        <v>1122</v>
      </c>
      <c r="H314" s="151" t="s">
        <v>44</v>
      </c>
      <c r="I314" s="153"/>
      <c r="L314" s="149"/>
      <c r="M314" s="154"/>
      <c r="T314" s="155"/>
      <c r="AT314" s="151" t="s">
        <v>202</v>
      </c>
      <c r="AU314" s="151" t="s">
        <v>93</v>
      </c>
      <c r="AV314" s="12" t="s">
        <v>90</v>
      </c>
      <c r="AW314" s="12" t="s">
        <v>42</v>
      </c>
      <c r="AX314" s="12" t="s">
        <v>82</v>
      </c>
      <c r="AY314" s="151" t="s">
        <v>192</v>
      </c>
    </row>
    <row r="315" spans="2:51" s="13" customFormat="1" ht="11.25">
      <c r="B315" s="156"/>
      <c r="D315" s="150" t="s">
        <v>202</v>
      </c>
      <c r="E315" s="157" t="s">
        <v>44</v>
      </c>
      <c r="F315" s="158" t="s">
        <v>1121</v>
      </c>
      <c r="H315" s="159">
        <v>5</v>
      </c>
      <c r="I315" s="160"/>
      <c r="L315" s="156"/>
      <c r="M315" s="161"/>
      <c r="T315" s="162"/>
      <c r="AT315" s="157" t="s">
        <v>202</v>
      </c>
      <c r="AU315" s="157" t="s">
        <v>93</v>
      </c>
      <c r="AV315" s="13" t="s">
        <v>93</v>
      </c>
      <c r="AW315" s="13" t="s">
        <v>42</v>
      </c>
      <c r="AX315" s="13" t="s">
        <v>82</v>
      </c>
      <c r="AY315" s="157" t="s">
        <v>192</v>
      </c>
    </row>
    <row r="316" spans="2:51" s="12" customFormat="1" ht="11.25">
      <c r="B316" s="149"/>
      <c r="D316" s="150" t="s">
        <v>202</v>
      </c>
      <c r="E316" s="151" t="s">
        <v>44</v>
      </c>
      <c r="F316" s="152" t="s">
        <v>1123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93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51" s="13" customFormat="1" ht="11.25">
      <c r="B317" s="156"/>
      <c r="D317" s="150" t="s">
        <v>202</v>
      </c>
      <c r="E317" s="157" t="s">
        <v>44</v>
      </c>
      <c r="F317" s="158" t="s">
        <v>1121</v>
      </c>
      <c r="H317" s="159">
        <v>5</v>
      </c>
      <c r="I317" s="160"/>
      <c r="L317" s="156"/>
      <c r="M317" s="161"/>
      <c r="T317" s="162"/>
      <c r="AT317" s="157" t="s">
        <v>202</v>
      </c>
      <c r="AU317" s="157" t="s">
        <v>93</v>
      </c>
      <c r="AV317" s="13" t="s">
        <v>93</v>
      </c>
      <c r="AW317" s="13" t="s">
        <v>42</v>
      </c>
      <c r="AX317" s="13" t="s">
        <v>82</v>
      </c>
      <c r="AY317" s="157" t="s">
        <v>192</v>
      </c>
    </row>
    <row r="318" spans="2:51" s="12" customFormat="1" ht="11.25">
      <c r="B318" s="149"/>
      <c r="D318" s="150" t="s">
        <v>202</v>
      </c>
      <c r="E318" s="151" t="s">
        <v>44</v>
      </c>
      <c r="F318" s="152" t="s">
        <v>1124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51" s="13" customFormat="1" ht="11.25">
      <c r="B319" s="156"/>
      <c r="D319" s="150" t="s">
        <v>202</v>
      </c>
      <c r="E319" s="157" t="s">
        <v>44</v>
      </c>
      <c r="F319" s="158" t="s">
        <v>1141</v>
      </c>
      <c r="H319" s="159">
        <v>35</v>
      </c>
      <c r="I319" s="160"/>
      <c r="L319" s="156"/>
      <c r="M319" s="161"/>
      <c r="T319" s="162"/>
      <c r="AT319" s="157" t="s">
        <v>202</v>
      </c>
      <c r="AU319" s="157" t="s">
        <v>93</v>
      </c>
      <c r="AV319" s="13" t="s">
        <v>93</v>
      </c>
      <c r="AW319" s="13" t="s">
        <v>42</v>
      </c>
      <c r="AX319" s="13" t="s">
        <v>82</v>
      </c>
      <c r="AY319" s="157" t="s">
        <v>192</v>
      </c>
    </row>
    <row r="320" spans="2:51" s="12" customFormat="1" ht="11.25">
      <c r="B320" s="149"/>
      <c r="D320" s="150" t="s">
        <v>202</v>
      </c>
      <c r="E320" s="151" t="s">
        <v>44</v>
      </c>
      <c r="F320" s="152" t="s">
        <v>1125</v>
      </c>
      <c r="H320" s="151" t="s">
        <v>44</v>
      </c>
      <c r="I320" s="153"/>
      <c r="L320" s="149"/>
      <c r="M320" s="154"/>
      <c r="T320" s="155"/>
      <c r="AT320" s="151" t="s">
        <v>202</v>
      </c>
      <c r="AU320" s="151" t="s">
        <v>93</v>
      </c>
      <c r="AV320" s="12" t="s">
        <v>90</v>
      </c>
      <c r="AW320" s="12" t="s">
        <v>42</v>
      </c>
      <c r="AX320" s="12" t="s">
        <v>82</v>
      </c>
      <c r="AY320" s="151" t="s">
        <v>192</v>
      </c>
    </row>
    <row r="321" spans="2:65" s="13" customFormat="1" ht="11.25">
      <c r="B321" s="156"/>
      <c r="D321" s="150" t="s">
        <v>202</v>
      </c>
      <c r="E321" s="157" t="s">
        <v>44</v>
      </c>
      <c r="F321" s="158" t="s">
        <v>1121</v>
      </c>
      <c r="H321" s="159">
        <v>5</v>
      </c>
      <c r="I321" s="160"/>
      <c r="L321" s="156"/>
      <c r="M321" s="161"/>
      <c r="T321" s="162"/>
      <c r="AT321" s="157" t="s">
        <v>202</v>
      </c>
      <c r="AU321" s="157" t="s">
        <v>93</v>
      </c>
      <c r="AV321" s="13" t="s">
        <v>93</v>
      </c>
      <c r="AW321" s="13" t="s">
        <v>42</v>
      </c>
      <c r="AX321" s="13" t="s">
        <v>82</v>
      </c>
      <c r="AY321" s="157" t="s">
        <v>192</v>
      </c>
    </row>
    <row r="322" spans="2:65" s="14" customFormat="1" ht="11.25">
      <c r="B322" s="163"/>
      <c r="D322" s="150" t="s">
        <v>202</v>
      </c>
      <c r="E322" s="164" t="s">
        <v>44</v>
      </c>
      <c r="F322" s="165" t="s">
        <v>205</v>
      </c>
      <c r="H322" s="166">
        <v>130</v>
      </c>
      <c r="I322" s="167"/>
      <c r="L322" s="163"/>
      <c r="M322" s="168"/>
      <c r="T322" s="169"/>
      <c r="AT322" s="164" t="s">
        <v>202</v>
      </c>
      <c r="AU322" s="164" t="s">
        <v>93</v>
      </c>
      <c r="AV322" s="14" t="s">
        <v>199</v>
      </c>
      <c r="AW322" s="14" t="s">
        <v>42</v>
      </c>
      <c r="AX322" s="14" t="s">
        <v>90</v>
      </c>
      <c r="AY322" s="164" t="s">
        <v>192</v>
      </c>
    </row>
    <row r="323" spans="2:65" s="1" customFormat="1" ht="33" customHeight="1">
      <c r="B323" s="33"/>
      <c r="C323" s="170" t="s">
        <v>686</v>
      </c>
      <c r="D323" s="170" t="s">
        <v>245</v>
      </c>
      <c r="E323" s="171" t="s">
        <v>1142</v>
      </c>
      <c r="F323" s="172" t="s">
        <v>1143</v>
      </c>
      <c r="G323" s="173" t="s">
        <v>282</v>
      </c>
      <c r="H323" s="174">
        <v>136.5</v>
      </c>
      <c r="I323" s="175"/>
      <c r="J323" s="176">
        <f>ROUND(I323*H323,2)</f>
        <v>0</v>
      </c>
      <c r="K323" s="172" t="s">
        <v>259</v>
      </c>
      <c r="L323" s="177"/>
      <c r="M323" s="178" t="s">
        <v>44</v>
      </c>
      <c r="N323" s="179" t="s">
        <v>53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93</v>
      </c>
      <c r="AT323" s="143" t="s">
        <v>245</v>
      </c>
      <c r="AU323" s="143" t="s">
        <v>93</v>
      </c>
      <c r="AY323" s="17" t="s">
        <v>192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90</v>
      </c>
      <c r="BK323" s="144">
        <f>ROUND(I323*H323,2)</f>
        <v>0</v>
      </c>
      <c r="BL323" s="17" t="s">
        <v>90</v>
      </c>
      <c r="BM323" s="143" t="s">
        <v>1144</v>
      </c>
    </row>
    <row r="324" spans="2:65" s="12" customFormat="1" ht="11.25">
      <c r="B324" s="149"/>
      <c r="D324" s="150" t="s">
        <v>202</v>
      </c>
      <c r="E324" s="151" t="s">
        <v>44</v>
      </c>
      <c r="F324" s="152" t="s">
        <v>583</v>
      </c>
      <c r="H324" s="151" t="s">
        <v>44</v>
      </c>
      <c r="I324" s="153"/>
      <c r="L324" s="149"/>
      <c r="M324" s="154"/>
      <c r="T324" s="155"/>
      <c r="AT324" s="151" t="s">
        <v>202</v>
      </c>
      <c r="AU324" s="151" t="s">
        <v>93</v>
      </c>
      <c r="AV324" s="12" t="s">
        <v>90</v>
      </c>
      <c r="AW324" s="12" t="s">
        <v>42</v>
      </c>
      <c r="AX324" s="12" t="s">
        <v>82</v>
      </c>
      <c r="AY324" s="151" t="s">
        <v>192</v>
      </c>
    </row>
    <row r="325" spans="2:65" s="12" customFormat="1" ht="11.25">
      <c r="B325" s="149"/>
      <c r="D325" s="150" t="s">
        <v>202</v>
      </c>
      <c r="E325" s="151" t="s">
        <v>44</v>
      </c>
      <c r="F325" s="152" t="s">
        <v>1129</v>
      </c>
      <c r="H325" s="151" t="s">
        <v>44</v>
      </c>
      <c r="I325" s="153"/>
      <c r="L325" s="149"/>
      <c r="M325" s="154"/>
      <c r="T325" s="155"/>
      <c r="AT325" s="151" t="s">
        <v>202</v>
      </c>
      <c r="AU325" s="151" t="s">
        <v>93</v>
      </c>
      <c r="AV325" s="12" t="s">
        <v>90</v>
      </c>
      <c r="AW325" s="12" t="s">
        <v>42</v>
      </c>
      <c r="AX325" s="12" t="s">
        <v>82</v>
      </c>
      <c r="AY325" s="151" t="s">
        <v>192</v>
      </c>
    </row>
    <row r="326" spans="2:65" s="12" customFormat="1" ht="11.25">
      <c r="B326" s="149"/>
      <c r="D326" s="150" t="s">
        <v>202</v>
      </c>
      <c r="E326" s="151" t="s">
        <v>44</v>
      </c>
      <c r="F326" s="152" t="s">
        <v>1110</v>
      </c>
      <c r="H326" s="151" t="s">
        <v>44</v>
      </c>
      <c r="I326" s="153"/>
      <c r="L326" s="149"/>
      <c r="M326" s="154"/>
      <c r="T326" s="155"/>
      <c r="AT326" s="151" t="s">
        <v>202</v>
      </c>
      <c r="AU326" s="151" t="s">
        <v>93</v>
      </c>
      <c r="AV326" s="12" t="s">
        <v>90</v>
      </c>
      <c r="AW326" s="12" t="s">
        <v>42</v>
      </c>
      <c r="AX326" s="12" t="s">
        <v>82</v>
      </c>
      <c r="AY326" s="151" t="s">
        <v>192</v>
      </c>
    </row>
    <row r="327" spans="2:65" s="13" customFormat="1" ht="11.25">
      <c r="B327" s="156"/>
      <c r="D327" s="150" t="s">
        <v>202</v>
      </c>
      <c r="E327" s="157" t="s">
        <v>44</v>
      </c>
      <c r="F327" s="158" t="s">
        <v>1145</v>
      </c>
      <c r="H327" s="159">
        <v>36.75</v>
      </c>
      <c r="I327" s="160"/>
      <c r="L327" s="156"/>
      <c r="M327" s="161"/>
      <c r="T327" s="162"/>
      <c r="AT327" s="157" t="s">
        <v>202</v>
      </c>
      <c r="AU327" s="157" t="s">
        <v>93</v>
      </c>
      <c r="AV327" s="13" t="s">
        <v>93</v>
      </c>
      <c r="AW327" s="13" t="s">
        <v>42</v>
      </c>
      <c r="AX327" s="13" t="s">
        <v>82</v>
      </c>
      <c r="AY327" s="157" t="s">
        <v>192</v>
      </c>
    </row>
    <row r="328" spans="2:65" s="12" customFormat="1" ht="11.25">
      <c r="B328" s="149"/>
      <c r="D328" s="150" t="s">
        <v>202</v>
      </c>
      <c r="E328" s="151" t="s">
        <v>44</v>
      </c>
      <c r="F328" s="152" t="s">
        <v>1112</v>
      </c>
      <c r="H328" s="151" t="s">
        <v>44</v>
      </c>
      <c r="I328" s="153"/>
      <c r="L328" s="149"/>
      <c r="M328" s="154"/>
      <c r="T328" s="155"/>
      <c r="AT328" s="151" t="s">
        <v>202</v>
      </c>
      <c r="AU328" s="151" t="s">
        <v>93</v>
      </c>
      <c r="AV328" s="12" t="s">
        <v>90</v>
      </c>
      <c r="AW328" s="12" t="s">
        <v>42</v>
      </c>
      <c r="AX328" s="12" t="s">
        <v>82</v>
      </c>
      <c r="AY328" s="151" t="s">
        <v>192</v>
      </c>
    </row>
    <row r="329" spans="2:65" s="13" customFormat="1" ht="11.25">
      <c r="B329" s="156"/>
      <c r="D329" s="150" t="s">
        <v>202</v>
      </c>
      <c r="E329" s="157" t="s">
        <v>44</v>
      </c>
      <c r="F329" s="158" t="s">
        <v>1132</v>
      </c>
      <c r="H329" s="159">
        <v>15.75</v>
      </c>
      <c r="I329" s="160"/>
      <c r="L329" s="156"/>
      <c r="M329" s="161"/>
      <c r="T329" s="162"/>
      <c r="AT329" s="157" t="s">
        <v>202</v>
      </c>
      <c r="AU329" s="157" t="s">
        <v>93</v>
      </c>
      <c r="AV329" s="13" t="s">
        <v>93</v>
      </c>
      <c r="AW329" s="13" t="s">
        <v>42</v>
      </c>
      <c r="AX329" s="13" t="s">
        <v>82</v>
      </c>
      <c r="AY329" s="157" t="s">
        <v>192</v>
      </c>
    </row>
    <row r="330" spans="2:65" s="12" customFormat="1" ht="11.25">
      <c r="B330" s="149"/>
      <c r="D330" s="150" t="s">
        <v>202</v>
      </c>
      <c r="E330" s="151" t="s">
        <v>44</v>
      </c>
      <c r="F330" s="152" t="s">
        <v>1114</v>
      </c>
      <c r="H330" s="151" t="s">
        <v>44</v>
      </c>
      <c r="I330" s="153"/>
      <c r="L330" s="149"/>
      <c r="M330" s="154"/>
      <c r="T330" s="155"/>
      <c r="AT330" s="151" t="s">
        <v>202</v>
      </c>
      <c r="AU330" s="151" t="s">
        <v>93</v>
      </c>
      <c r="AV330" s="12" t="s">
        <v>90</v>
      </c>
      <c r="AW330" s="12" t="s">
        <v>42</v>
      </c>
      <c r="AX330" s="12" t="s">
        <v>82</v>
      </c>
      <c r="AY330" s="151" t="s">
        <v>192</v>
      </c>
    </row>
    <row r="331" spans="2:65" s="13" customFormat="1" ht="11.25">
      <c r="B331" s="156"/>
      <c r="D331" s="150" t="s">
        <v>202</v>
      </c>
      <c r="E331" s="157" t="s">
        <v>44</v>
      </c>
      <c r="F331" s="158" t="s">
        <v>1135</v>
      </c>
      <c r="H331" s="159">
        <v>5.25</v>
      </c>
      <c r="I331" s="160"/>
      <c r="L331" s="156"/>
      <c r="M331" s="161"/>
      <c r="T331" s="162"/>
      <c r="AT331" s="157" t="s">
        <v>202</v>
      </c>
      <c r="AU331" s="157" t="s">
        <v>93</v>
      </c>
      <c r="AV331" s="13" t="s">
        <v>93</v>
      </c>
      <c r="AW331" s="13" t="s">
        <v>42</v>
      </c>
      <c r="AX331" s="13" t="s">
        <v>82</v>
      </c>
      <c r="AY331" s="157" t="s">
        <v>192</v>
      </c>
    </row>
    <row r="332" spans="2:65" s="12" customFormat="1" ht="11.25">
      <c r="B332" s="149"/>
      <c r="D332" s="150" t="s">
        <v>202</v>
      </c>
      <c r="E332" s="151" t="s">
        <v>44</v>
      </c>
      <c r="F332" s="152" t="s">
        <v>1116</v>
      </c>
      <c r="H332" s="151" t="s">
        <v>44</v>
      </c>
      <c r="I332" s="153"/>
      <c r="L332" s="149"/>
      <c r="M332" s="154"/>
      <c r="T332" s="155"/>
      <c r="AT332" s="151" t="s">
        <v>202</v>
      </c>
      <c r="AU332" s="151" t="s">
        <v>93</v>
      </c>
      <c r="AV332" s="12" t="s">
        <v>90</v>
      </c>
      <c r="AW332" s="12" t="s">
        <v>42</v>
      </c>
      <c r="AX332" s="12" t="s">
        <v>82</v>
      </c>
      <c r="AY332" s="151" t="s">
        <v>192</v>
      </c>
    </row>
    <row r="333" spans="2:65" s="13" customFormat="1" ht="11.25">
      <c r="B333" s="156"/>
      <c r="D333" s="150" t="s">
        <v>202</v>
      </c>
      <c r="E333" s="157" t="s">
        <v>44</v>
      </c>
      <c r="F333" s="158" t="s">
        <v>1146</v>
      </c>
      <c r="H333" s="159">
        <v>21</v>
      </c>
      <c r="I333" s="160"/>
      <c r="L333" s="156"/>
      <c r="M333" s="161"/>
      <c r="T333" s="162"/>
      <c r="AT333" s="157" t="s">
        <v>202</v>
      </c>
      <c r="AU333" s="157" t="s">
        <v>93</v>
      </c>
      <c r="AV333" s="13" t="s">
        <v>93</v>
      </c>
      <c r="AW333" s="13" t="s">
        <v>42</v>
      </c>
      <c r="AX333" s="13" t="s">
        <v>82</v>
      </c>
      <c r="AY333" s="157" t="s">
        <v>192</v>
      </c>
    </row>
    <row r="334" spans="2:65" s="12" customFormat="1" ht="11.25">
      <c r="B334" s="149"/>
      <c r="D334" s="150" t="s">
        <v>202</v>
      </c>
      <c r="E334" s="151" t="s">
        <v>44</v>
      </c>
      <c r="F334" s="152" t="s">
        <v>1118</v>
      </c>
      <c r="H334" s="151" t="s">
        <v>44</v>
      </c>
      <c r="I334" s="153"/>
      <c r="L334" s="149"/>
      <c r="M334" s="154"/>
      <c r="T334" s="155"/>
      <c r="AT334" s="151" t="s">
        <v>202</v>
      </c>
      <c r="AU334" s="151" t="s">
        <v>93</v>
      </c>
      <c r="AV334" s="12" t="s">
        <v>90</v>
      </c>
      <c r="AW334" s="12" t="s">
        <v>42</v>
      </c>
      <c r="AX334" s="12" t="s">
        <v>82</v>
      </c>
      <c r="AY334" s="151" t="s">
        <v>192</v>
      </c>
    </row>
    <row r="335" spans="2:65" s="13" customFormat="1" ht="11.25">
      <c r="B335" s="156"/>
      <c r="D335" s="150" t="s">
        <v>202</v>
      </c>
      <c r="E335" s="157" t="s">
        <v>44</v>
      </c>
      <c r="F335" s="158" t="s">
        <v>1135</v>
      </c>
      <c r="H335" s="159">
        <v>5.25</v>
      </c>
      <c r="I335" s="160"/>
      <c r="L335" s="156"/>
      <c r="M335" s="161"/>
      <c r="T335" s="162"/>
      <c r="AT335" s="157" t="s">
        <v>202</v>
      </c>
      <c r="AU335" s="157" t="s">
        <v>93</v>
      </c>
      <c r="AV335" s="13" t="s">
        <v>93</v>
      </c>
      <c r="AW335" s="13" t="s">
        <v>42</v>
      </c>
      <c r="AX335" s="13" t="s">
        <v>82</v>
      </c>
      <c r="AY335" s="157" t="s">
        <v>192</v>
      </c>
    </row>
    <row r="336" spans="2:65" s="12" customFormat="1" ht="11.25">
      <c r="B336" s="149"/>
      <c r="D336" s="150" t="s">
        <v>202</v>
      </c>
      <c r="E336" s="151" t="s">
        <v>44</v>
      </c>
      <c r="F336" s="152" t="s">
        <v>1122</v>
      </c>
      <c r="H336" s="151" t="s">
        <v>44</v>
      </c>
      <c r="I336" s="153"/>
      <c r="L336" s="149"/>
      <c r="M336" s="154"/>
      <c r="T336" s="155"/>
      <c r="AT336" s="151" t="s">
        <v>202</v>
      </c>
      <c r="AU336" s="151" t="s">
        <v>93</v>
      </c>
      <c r="AV336" s="12" t="s">
        <v>90</v>
      </c>
      <c r="AW336" s="12" t="s">
        <v>42</v>
      </c>
      <c r="AX336" s="12" t="s">
        <v>82</v>
      </c>
      <c r="AY336" s="151" t="s">
        <v>192</v>
      </c>
    </row>
    <row r="337" spans="2:65" s="13" customFormat="1" ht="11.25">
      <c r="B337" s="156"/>
      <c r="D337" s="150" t="s">
        <v>202</v>
      </c>
      <c r="E337" s="157" t="s">
        <v>44</v>
      </c>
      <c r="F337" s="158" t="s">
        <v>1135</v>
      </c>
      <c r="H337" s="159">
        <v>5.25</v>
      </c>
      <c r="I337" s="160"/>
      <c r="L337" s="156"/>
      <c r="M337" s="161"/>
      <c r="T337" s="162"/>
      <c r="AT337" s="157" t="s">
        <v>202</v>
      </c>
      <c r="AU337" s="157" t="s">
        <v>93</v>
      </c>
      <c r="AV337" s="13" t="s">
        <v>93</v>
      </c>
      <c r="AW337" s="13" t="s">
        <v>42</v>
      </c>
      <c r="AX337" s="13" t="s">
        <v>82</v>
      </c>
      <c r="AY337" s="157" t="s">
        <v>192</v>
      </c>
    </row>
    <row r="338" spans="2:65" s="12" customFormat="1" ht="11.25">
      <c r="B338" s="149"/>
      <c r="D338" s="150" t="s">
        <v>202</v>
      </c>
      <c r="E338" s="151" t="s">
        <v>44</v>
      </c>
      <c r="F338" s="152" t="s">
        <v>1123</v>
      </c>
      <c r="H338" s="151" t="s">
        <v>44</v>
      </c>
      <c r="I338" s="153"/>
      <c r="L338" s="149"/>
      <c r="M338" s="154"/>
      <c r="T338" s="155"/>
      <c r="AT338" s="151" t="s">
        <v>202</v>
      </c>
      <c r="AU338" s="151" t="s">
        <v>93</v>
      </c>
      <c r="AV338" s="12" t="s">
        <v>90</v>
      </c>
      <c r="AW338" s="12" t="s">
        <v>42</v>
      </c>
      <c r="AX338" s="12" t="s">
        <v>82</v>
      </c>
      <c r="AY338" s="151" t="s">
        <v>192</v>
      </c>
    </row>
    <row r="339" spans="2:65" s="13" customFormat="1" ht="11.25">
      <c r="B339" s="156"/>
      <c r="D339" s="150" t="s">
        <v>202</v>
      </c>
      <c r="E339" s="157" t="s">
        <v>44</v>
      </c>
      <c r="F339" s="158" t="s">
        <v>1135</v>
      </c>
      <c r="H339" s="159">
        <v>5.25</v>
      </c>
      <c r="I339" s="160"/>
      <c r="L339" s="156"/>
      <c r="M339" s="161"/>
      <c r="T339" s="162"/>
      <c r="AT339" s="157" t="s">
        <v>202</v>
      </c>
      <c r="AU339" s="157" t="s">
        <v>93</v>
      </c>
      <c r="AV339" s="13" t="s">
        <v>93</v>
      </c>
      <c r="AW339" s="13" t="s">
        <v>42</v>
      </c>
      <c r="AX339" s="13" t="s">
        <v>82</v>
      </c>
      <c r="AY339" s="157" t="s">
        <v>192</v>
      </c>
    </row>
    <row r="340" spans="2:65" s="12" customFormat="1" ht="11.25">
      <c r="B340" s="149"/>
      <c r="D340" s="150" t="s">
        <v>202</v>
      </c>
      <c r="E340" s="151" t="s">
        <v>44</v>
      </c>
      <c r="F340" s="152" t="s">
        <v>1124</v>
      </c>
      <c r="H340" s="151" t="s">
        <v>44</v>
      </c>
      <c r="I340" s="153"/>
      <c r="L340" s="149"/>
      <c r="M340" s="154"/>
      <c r="T340" s="155"/>
      <c r="AT340" s="151" t="s">
        <v>202</v>
      </c>
      <c r="AU340" s="151" t="s">
        <v>93</v>
      </c>
      <c r="AV340" s="12" t="s">
        <v>90</v>
      </c>
      <c r="AW340" s="12" t="s">
        <v>42</v>
      </c>
      <c r="AX340" s="12" t="s">
        <v>82</v>
      </c>
      <c r="AY340" s="151" t="s">
        <v>192</v>
      </c>
    </row>
    <row r="341" spans="2:65" s="13" customFormat="1" ht="11.25">
      <c r="B341" s="156"/>
      <c r="D341" s="150" t="s">
        <v>202</v>
      </c>
      <c r="E341" s="157" t="s">
        <v>44</v>
      </c>
      <c r="F341" s="158" t="s">
        <v>1145</v>
      </c>
      <c r="H341" s="159">
        <v>36.75</v>
      </c>
      <c r="I341" s="160"/>
      <c r="L341" s="156"/>
      <c r="M341" s="161"/>
      <c r="T341" s="162"/>
      <c r="AT341" s="157" t="s">
        <v>202</v>
      </c>
      <c r="AU341" s="157" t="s">
        <v>93</v>
      </c>
      <c r="AV341" s="13" t="s">
        <v>93</v>
      </c>
      <c r="AW341" s="13" t="s">
        <v>42</v>
      </c>
      <c r="AX341" s="13" t="s">
        <v>82</v>
      </c>
      <c r="AY341" s="157" t="s">
        <v>192</v>
      </c>
    </row>
    <row r="342" spans="2:65" s="12" customFormat="1" ht="11.25">
      <c r="B342" s="149"/>
      <c r="D342" s="150" t="s">
        <v>202</v>
      </c>
      <c r="E342" s="151" t="s">
        <v>44</v>
      </c>
      <c r="F342" s="152" t="s">
        <v>1125</v>
      </c>
      <c r="H342" s="151" t="s">
        <v>44</v>
      </c>
      <c r="I342" s="153"/>
      <c r="L342" s="149"/>
      <c r="M342" s="154"/>
      <c r="T342" s="155"/>
      <c r="AT342" s="151" t="s">
        <v>202</v>
      </c>
      <c r="AU342" s="151" t="s">
        <v>93</v>
      </c>
      <c r="AV342" s="12" t="s">
        <v>90</v>
      </c>
      <c r="AW342" s="12" t="s">
        <v>42</v>
      </c>
      <c r="AX342" s="12" t="s">
        <v>82</v>
      </c>
      <c r="AY342" s="151" t="s">
        <v>192</v>
      </c>
    </row>
    <row r="343" spans="2:65" s="13" customFormat="1" ht="11.25">
      <c r="B343" s="156"/>
      <c r="D343" s="150" t="s">
        <v>202</v>
      </c>
      <c r="E343" s="157" t="s">
        <v>44</v>
      </c>
      <c r="F343" s="158" t="s">
        <v>1135</v>
      </c>
      <c r="H343" s="159">
        <v>5.25</v>
      </c>
      <c r="I343" s="160"/>
      <c r="L343" s="156"/>
      <c r="M343" s="161"/>
      <c r="T343" s="162"/>
      <c r="AT343" s="157" t="s">
        <v>202</v>
      </c>
      <c r="AU343" s="157" t="s">
        <v>93</v>
      </c>
      <c r="AV343" s="13" t="s">
        <v>93</v>
      </c>
      <c r="AW343" s="13" t="s">
        <v>42</v>
      </c>
      <c r="AX343" s="13" t="s">
        <v>82</v>
      </c>
      <c r="AY343" s="157" t="s">
        <v>192</v>
      </c>
    </row>
    <row r="344" spans="2:65" s="14" customFormat="1" ht="11.25">
      <c r="B344" s="163"/>
      <c r="D344" s="150" t="s">
        <v>202</v>
      </c>
      <c r="E344" s="164" t="s">
        <v>44</v>
      </c>
      <c r="F344" s="165" t="s">
        <v>205</v>
      </c>
      <c r="H344" s="166">
        <v>136.5</v>
      </c>
      <c r="I344" s="167"/>
      <c r="L344" s="163"/>
      <c r="M344" s="168"/>
      <c r="T344" s="169"/>
      <c r="AT344" s="164" t="s">
        <v>202</v>
      </c>
      <c r="AU344" s="164" t="s">
        <v>93</v>
      </c>
      <c r="AV344" s="14" t="s">
        <v>199</v>
      </c>
      <c r="AW344" s="14" t="s">
        <v>42</v>
      </c>
      <c r="AX344" s="14" t="s">
        <v>90</v>
      </c>
      <c r="AY344" s="164" t="s">
        <v>192</v>
      </c>
    </row>
    <row r="345" spans="2:65" s="1" customFormat="1" ht="49.15" customHeight="1">
      <c r="B345" s="33"/>
      <c r="C345" s="132" t="s">
        <v>303</v>
      </c>
      <c r="D345" s="132" t="s">
        <v>194</v>
      </c>
      <c r="E345" s="133" t="s">
        <v>1136</v>
      </c>
      <c r="F345" s="134" t="s">
        <v>1137</v>
      </c>
      <c r="G345" s="135" t="s">
        <v>282</v>
      </c>
      <c r="H345" s="136">
        <v>90</v>
      </c>
      <c r="I345" s="137"/>
      <c r="J345" s="138">
        <f>ROUND(I345*H345,2)</f>
        <v>0</v>
      </c>
      <c r="K345" s="134" t="s">
        <v>198</v>
      </c>
      <c r="L345" s="33"/>
      <c r="M345" s="139" t="s">
        <v>44</v>
      </c>
      <c r="N345" s="140" t="s">
        <v>53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90</v>
      </c>
      <c r="AT345" s="143" t="s">
        <v>194</v>
      </c>
      <c r="AU345" s="143" t="s">
        <v>93</v>
      </c>
      <c r="AY345" s="17" t="s">
        <v>192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90</v>
      </c>
      <c r="BK345" s="144">
        <f>ROUND(I345*H345,2)</f>
        <v>0</v>
      </c>
      <c r="BL345" s="17" t="s">
        <v>90</v>
      </c>
      <c r="BM345" s="143" t="s">
        <v>1147</v>
      </c>
    </row>
    <row r="346" spans="2:65" s="1" customFormat="1" ht="11.25">
      <c r="B346" s="33"/>
      <c r="D346" s="145" t="s">
        <v>200</v>
      </c>
      <c r="F346" s="146" t="s">
        <v>1139</v>
      </c>
      <c r="I346" s="147"/>
      <c r="L346" s="33"/>
      <c r="M346" s="148"/>
      <c r="T346" s="54"/>
      <c r="AT346" s="17" t="s">
        <v>200</v>
      </c>
      <c r="AU346" s="17" t="s">
        <v>93</v>
      </c>
    </row>
    <row r="347" spans="2:65" s="12" customFormat="1" ht="11.25">
      <c r="B347" s="149"/>
      <c r="D347" s="150" t="s">
        <v>202</v>
      </c>
      <c r="E347" s="151" t="s">
        <v>44</v>
      </c>
      <c r="F347" s="152" t="s">
        <v>968</v>
      </c>
      <c r="H347" s="151" t="s">
        <v>44</v>
      </c>
      <c r="I347" s="153"/>
      <c r="L347" s="149"/>
      <c r="M347" s="154"/>
      <c r="T347" s="155"/>
      <c r="AT347" s="151" t="s">
        <v>202</v>
      </c>
      <c r="AU347" s="151" t="s">
        <v>93</v>
      </c>
      <c r="AV347" s="12" t="s">
        <v>90</v>
      </c>
      <c r="AW347" s="12" t="s">
        <v>42</v>
      </c>
      <c r="AX347" s="12" t="s">
        <v>82</v>
      </c>
      <c r="AY347" s="151" t="s">
        <v>192</v>
      </c>
    </row>
    <row r="348" spans="2:65" s="12" customFormat="1" ht="11.25">
      <c r="B348" s="149"/>
      <c r="D348" s="150" t="s">
        <v>202</v>
      </c>
      <c r="E348" s="151" t="s">
        <v>44</v>
      </c>
      <c r="F348" s="152" t="s">
        <v>1148</v>
      </c>
      <c r="H348" s="151" t="s">
        <v>44</v>
      </c>
      <c r="I348" s="153"/>
      <c r="L348" s="149"/>
      <c r="M348" s="154"/>
      <c r="T348" s="155"/>
      <c r="AT348" s="151" t="s">
        <v>202</v>
      </c>
      <c r="AU348" s="151" t="s">
        <v>93</v>
      </c>
      <c r="AV348" s="12" t="s">
        <v>90</v>
      </c>
      <c r="AW348" s="12" t="s">
        <v>42</v>
      </c>
      <c r="AX348" s="12" t="s">
        <v>82</v>
      </c>
      <c r="AY348" s="151" t="s">
        <v>192</v>
      </c>
    </row>
    <row r="349" spans="2:65" s="13" customFormat="1" ht="11.25">
      <c r="B349" s="156"/>
      <c r="D349" s="150" t="s">
        <v>202</v>
      </c>
      <c r="E349" s="157" t="s">
        <v>44</v>
      </c>
      <c r="F349" s="158" t="s">
        <v>1149</v>
      </c>
      <c r="H349" s="159">
        <v>90</v>
      </c>
      <c r="I349" s="160"/>
      <c r="L349" s="156"/>
      <c r="M349" s="161"/>
      <c r="T349" s="162"/>
      <c r="AT349" s="157" t="s">
        <v>202</v>
      </c>
      <c r="AU349" s="157" t="s">
        <v>93</v>
      </c>
      <c r="AV349" s="13" t="s">
        <v>93</v>
      </c>
      <c r="AW349" s="13" t="s">
        <v>42</v>
      </c>
      <c r="AX349" s="13" t="s">
        <v>90</v>
      </c>
      <c r="AY349" s="157" t="s">
        <v>192</v>
      </c>
    </row>
    <row r="350" spans="2:65" s="1" customFormat="1" ht="24.2" customHeight="1">
      <c r="B350" s="33"/>
      <c r="C350" s="170" t="s">
        <v>694</v>
      </c>
      <c r="D350" s="170" t="s">
        <v>245</v>
      </c>
      <c r="E350" s="171" t="s">
        <v>1150</v>
      </c>
      <c r="F350" s="172" t="s">
        <v>1151</v>
      </c>
      <c r="G350" s="173" t="s">
        <v>282</v>
      </c>
      <c r="H350" s="174">
        <v>94.5</v>
      </c>
      <c r="I350" s="175"/>
      <c r="J350" s="176">
        <f>ROUND(I350*H350,2)</f>
        <v>0</v>
      </c>
      <c r="K350" s="172" t="s">
        <v>259</v>
      </c>
      <c r="L350" s="177"/>
      <c r="M350" s="178" t="s">
        <v>44</v>
      </c>
      <c r="N350" s="179" t="s">
        <v>53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93</v>
      </c>
      <c r="AT350" s="143" t="s">
        <v>245</v>
      </c>
      <c r="AU350" s="143" t="s">
        <v>93</v>
      </c>
      <c r="AY350" s="17" t="s">
        <v>192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90</v>
      </c>
      <c r="BK350" s="144">
        <f>ROUND(I350*H350,2)</f>
        <v>0</v>
      </c>
      <c r="BL350" s="17" t="s">
        <v>90</v>
      </c>
      <c r="BM350" s="143" t="s">
        <v>1152</v>
      </c>
    </row>
    <row r="351" spans="2:65" s="12" customFormat="1" ht="11.25">
      <c r="B351" s="149"/>
      <c r="D351" s="150" t="s">
        <v>202</v>
      </c>
      <c r="E351" s="151" t="s">
        <v>44</v>
      </c>
      <c r="F351" s="152" t="s">
        <v>968</v>
      </c>
      <c r="H351" s="151" t="s">
        <v>44</v>
      </c>
      <c r="I351" s="153"/>
      <c r="L351" s="149"/>
      <c r="M351" s="154"/>
      <c r="T351" s="155"/>
      <c r="AT351" s="151" t="s">
        <v>202</v>
      </c>
      <c r="AU351" s="151" t="s">
        <v>93</v>
      </c>
      <c r="AV351" s="12" t="s">
        <v>90</v>
      </c>
      <c r="AW351" s="12" t="s">
        <v>42</v>
      </c>
      <c r="AX351" s="12" t="s">
        <v>82</v>
      </c>
      <c r="AY351" s="151" t="s">
        <v>192</v>
      </c>
    </row>
    <row r="352" spans="2:65" s="12" customFormat="1" ht="11.25">
      <c r="B352" s="149"/>
      <c r="D352" s="150" t="s">
        <v>202</v>
      </c>
      <c r="E352" s="151" t="s">
        <v>44</v>
      </c>
      <c r="F352" s="152" t="s">
        <v>1153</v>
      </c>
      <c r="H352" s="151" t="s">
        <v>44</v>
      </c>
      <c r="I352" s="153"/>
      <c r="L352" s="149"/>
      <c r="M352" s="154"/>
      <c r="T352" s="155"/>
      <c r="AT352" s="151" t="s">
        <v>202</v>
      </c>
      <c r="AU352" s="151" t="s">
        <v>93</v>
      </c>
      <c r="AV352" s="12" t="s">
        <v>90</v>
      </c>
      <c r="AW352" s="12" t="s">
        <v>42</v>
      </c>
      <c r="AX352" s="12" t="s">
        <v>82</v>
      </c>
      <c r="AY352" s="151" t="s">
        <v>192</v>
      </c>
    </row>
    <row r="353" spans="2:65" s="13" customFormat="1" ht="11.25">
      <c r="B353" s="156"/>
      <c r="D353" s="150" t="s">
        <v>202</v>
      </c>
      <c r="E353" s="157" t="s">
        <v>44</v>
      </c>
      <c r="F353" s="158" t="s">
        <v>1154</v>
      </c>
      <c r="H353" s="159">
        <v>94.5</v>
      </c>
      <c r="I353" s="160"/>
      <c r="L353" s="156"/>
      <c r="M353" s="161"/>
      <c r="T353" s="162"/>
      <c r="AT353" s="157" t="s">
        <v>202</v>
      </c>
      <c r="AU353" s="157" t="s">
        <v>93</v>
      </c>
      <c r="AV353" s="13" t="s">
        <v>93</v>
      </c>
      <c r="AW353" s="13" t="s">
        <v>42</v>
      </c>
      <c r="AX353" s="13" t="s">
        <v>90</v>
      </c>
      <c r="AY353" s="157" t="s">
        <v>192</v>
      </c>
    </row>
    <row r="354" spans="2:65" s="1" customFormat="1" ht="49.15" customHeight="1">
      <c r="B354" s="33"/>
      <c r="C354" s="132" t="s">
        <v>307</v>
      </c>
      <c r="D354" s="132" t="s">
        <v>194</v>
      </c>
      <c r="E354" s="133" t="s">
        <v>1155</v>
      </c>
      <c r="F354" s="134" t="s">
        <v>1156</v>
      </c>
      <c r="G354" s="135" t="s">
        <v>282</v>
      </c>
      <c r="H354" s="136">
        <v>340</v>
      </c>
      <c r="I354" s="137"/>
      <c r="J354" s="138">
        <f>ROUND(I354*H354,2)</f>
        <v>0</v>
      </c>
      <c r="K354" s="134" t="s">
        <v>198</v>
      </c>
      <c r="L354" s="33"/>
      <c r="M354" s="139" t="s">
        <v>44</v>
      </c>
      <c r="N354" s="140" t="s">
        <v>53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90</v>
      </c>
      <c r="AT354" s="143" t="s">
        <v>194</v>
      </c>
      <c r="AU354" s="143" t="s">
        <v>93</v>
      </c>
      <c r="AY354" s="17" t="s">
        <v>192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90</v>
      </c>
      <c r="BK354" s="144">
        <f>ROUND(I354*H354,2)</f>
        <v>0</v>
      </c>
      <c r="BL354" s="17" t="s">
        <v>90</v>
      </c>
      <c r="BM354" s="143" t="s">
        <v>1157</v>
      </c>
    </row>
    <row r="355" spans="2:65" s="1" customFormat="1" ht="11.25">
      <c r="B355" s="33"/>
      <c r="D355" s="145" t="s">
        <v>200</v>
      </c>
      <c r="F355" s="146" t="s">
        <v>1158</v>
      </c>
      <c r="I355" s="147"/>
      <c r="L355" s="33"/>
      <c r="M355" s="148"/>
      <c r="T355" s="54"/>
      <c r="AT355" s="17" t="s">
        <v>200</v>
      </c>
      <c r="AU355" s="17" t="s">
        <v>93</v>
      </c>
    </row>
    <row r="356" spans="2:65" s="12" customFormat="1" ht="11.25">
      <c r="B356" s="149"/>
      <c r="D356" s="150" t="s">
        <v>202</v>
      </c>
      <c r="E356" s="151" t="s">
        <v>44</v>
      </c>
      <c r="F356" s="152" t="s">
        <v>968</v>
      </c>
      <c r="H356" s="151" t="s">
        <v>44</v>
      </c>
      <c r="I356" s="153"/>
      <c r="L356" s="149"/>
      <c r="M356" s="154"/>
      <c r="T356" s="155"/>
      <c r="AT356" s="151" t="s">
        <v>202</v>
      </c>
      <c r="AU356" s="151" t="s">
        <v>93</v>
      </c>
      <c r="AV356" s="12" t="s">
        <v>90</v>
      </c>
      <c r="AW356" s="12" t="s">
        <v>42</v>
      </c>
      <c r="AX356" s="12" t="s">
        <v>82</v>
      </c>
      <c r="AY356" s="151" t="s">
        <v>192</v>
      </c>
    </row>
    <row r="357" spans="2:65" s="12" customFormat="1" ht="11.25">
      <c r="B357" s="149"/>
      <c r="D357" s="150" t="s">
        <v>202</v>
      </c>
      <c r="E357" s="151" t="s">
        <v>44</v>
      </c>
      <c r="F357" s="152" t="s">
        <v>1159</v>
      </c>
      <c r="H357" s="151" t="s">
        <v>44</v>
      </c>
      <c r="I357" s="153"/>
      <c r="L357" s="149"/>
      <c r="M357" s="154"/>
      <c r="T357" s="155"/>
      <c r="AT357" s="151" t="s">
        <v>202</v>
      </c>
      <c r="AU357" s="151" t="s">
        <v>93</v>
      </c>
      <c r="AV357" s="12" t="s">
        <v>90</v>
      </c>
      <c r="AW357" s="12" t="s">
        <v>42</v>
      </c>
      <c r="AX357" s="12" t="s">
        <v>82</v>
      </c>
      <c r="AY357" s="151" t="s">
        <v>192</v>
      </c>
    </row>
    <row r="358" spans="2:65" s="13" customFormat="1" ht="11.25">
      <c r="B358" s="156"/>
      <c r="D358" s="150" t="s">
        <v>202</v>
      </c>
      <c r="E358" s="157" t="s">
        <v>44</v>
      </c>
      <c r="F358" s="158" t="s">
        <v>1160</v>
      </c>
      <c r="H358" s="159">
        <v>340</v>
      </c>
      <c r="I358" s="160"/>
      <c r="L358" s="156"/>
      <c r="M358" s="161"/>
      <c r="T358" s="162"/>
      <c r="AT358" s="157" t="s">
        <v>202</v>
      </c>
      <c r="AU358" s="157" t="s">
        <v>93</v>
      </c>
      <c r="AV358" s="13" t="s">
        <v>93</v>
      </c>
      <c r="AW358" s="13" t="s">
        <v>42</v>
      </c>
      <c r="AX358" s="13" t="s">
        <v>90</v>
      </c>
      <c r="AY358" s="157" t="s">
        <v>192</v>
      </c>
    </row>
    <row r="359" spans="2:65" s="1" customFormat="1" ht="24.2" customHeight="1">
      <c r="B359" s="33"/>
      <c r="C359" s="170" t="s">
        <v>703</v>
      </c>
      <c r="D359" s="170" t="s">
        <v>245</v>
      </c>
      <c r="E359" s="171" t="s">
        <v>1161</v>
      </c>
      <c r="F359" s="172" t="s">
        <v>1162</v>
      </c>
      <c r="G359" s="173" t="s">
        <v>282</v>
      </c>
      <c r="H359" s="174">
        <v>357</v>
      </c>
      <c r="I359" s="175"/>
      <c r="J359" s="176">
        <f>ROUND(I359*H359,2)</f>
        <v>0</v>
      </c>
      <c r="K359" s="172" t="s">
        <v>259</v>
      </c>
      <c r="L359" s="177"/>
      <c r="M359" s="178" t="s">
        <v>44</v>
      </c>
      <c r="N359" s="179" t="s">
        <v>53</v>
      </c>
      <c r="P359" s="141">
        <f>O359*H359</f>
        <v>0</v>
      </c>
      <c r="Q359" s="141">
        <v>0</v>
      </c>
      <c r="R359" s="141">
        <f>Q359*H359</f>
        <v>0</v>
      </c>
      <c r="S359" s="141">
        <v>0</v>
      </c>
      <c r="T359" s="142">
        <f>S359*H359</f>
        <v>0</v>
      </c>
      <c r="AR359" s="143" t="s">
        <v>93</v>
      </c>
      <c r="AT359" s="143" t="s">
        <v>245</v>
      </c>
      <c r="AU359" s="143" t="s">
        <v>93</v>
      </c>
      <c r="AY359" s="17" t="s">
        <v>192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90</v>
      </c>
      <c r="BK359" s="144">
        <f>ROUND(I359*H359,2)</f>
        <v>0</v>
      </c>
      <c r="BL359" s="17" t="s">
        <v>90</v>
      </c>
      <c r="BM359" s="143" t="s">
        <v>1163</v>
      </c>
    </row>
    <row r="360" spans="2:65" s="12" customFormat="1" ht="11.25">
      <c r="B360" s="149"/>
      <c r="D360" s="150" t="s">
        <v>202</v>
      </c>
      <c r="E360" s="151" t="s">
        <v>44</v>
      </c>
      <c r="F360" s="152" t="s">
        <v>968</v>
      </c>
      <c r="H360" s="151" t="s">
        <v>44</v>
      </c>
      <c r="I360" s="153"/>
      <c r="L360" s="149"/>
      <c r="M360" s="154"/>
      <c r="T360" s="155"/>
      <c r="AT360" s="151" t="s">
        <v>202</v>
      </c>
      <c r="AU360" s="151" t="s">
        <v>93</v>
      </c>
      <c r="AV360" s="12" t="s">
        <v>90</v>
      </c>
      <c r="AW360" s="12" t="s">
        <v>42</v>
      </c>
      <c r="AX360" s="12" t="s">
        <v>82</v>
      </c>
      <c r="AY360" s="151" t="s">
        <v>192</v>
      </c>
    </row>
    <row r="361" spans="2:65" s="12" customFormat="1" ht="11.25">
      <c r="B361" s="149"/>
      <c r="D361" s="150" t="s">
        <v>202</v>
      </c>
      <c r="E361" s="151" t="s">
        <v>44</v>
      </c>
      <c r="F361" s="152" t="s">
        <v>1164</v>
      </c>
      <c r="H361" s="151" t="s">
        <v>44</v>
      </c>
      <c r="I361" s="153"/>
      <c r="L361" s="149"/>
      <c r="M361" s="154"/>
      <c r="T361" s="155"/>
      <c r="AT361" s="151" t="s">
        <v>202</v>
      </c>
      <c r="AU361" s="151" t="s">
        <v>93</v>
      </c>
      <c r="AV361" s="12" t="s">
        <v>90</v>
      </c>
      <c r="AW361" s="12" t="s">
        <v>42</v>
      </c>
      <c r="AX361" s="12" t="s">
        <v>82</v>
      </c>
      <c r="AY361" s="151" t="s">
        <v>192</v>
      </c>
    </row>
    <row r="362" spans="2:65" s="13" customFormat="1" ht="11.25">
      <c r="B362" s="156"/>
      <c r="D362" s="150" t="s">
        <v>202</v>
      </c>
      <c r="E362" s="157" t="s">
        <v>44</v>
      </c>
      <c r="F362" s="158" t="s">
        <v>1165</v>
      </c>
      <c r="H362" s="159">
        <v>357</v>
      </c>
      <c r="I362" s="160"/>
      <c r="L362" s="156"/>
      <c r="M362" s="161"/>
      <c r="T362" s="162"/>
      <c r="AT362" s="157" t="s">
        <v>202</v>
      </c>
      <c r="AU362" s="157" t="s">
        <v>93</v>
      </c>
      <c r="AV362" s="13" t="s">
        <v>93</v>
      </c>
      <c r="AW362" s="13" t="s">
        <v>42</v>
      </c>
      <c r="AX362" s="13" t="s">
        <v>90</v>
      </c>
      <c r="AY362" s="157" t="s">
        <v>192</v>
      </c>
    </row>
    <row r="363" spans="2:65" s="1" customFormat="1" ht="49.15" customHeight="1">
      <c r="B363" s="33"/>
      <c r="C363" s="132" t="s">
        <v>313</v>
      </c>
      <c r="D363" s="132" t="s">
        <v>194</v>
      </c>
      <c r="E363" s="133" t="s">
        <v>1166</v>
      </c>
      <c r="F363" s="134" t="s">
        <v>1167</v>
      </c>
      <c r="G363" s="135" t="s">
        <v>282</v>
      </c>
      <c r="H363" s="136">
        <v>350</v>
      </c>
      <c r="I363" s="137"/>
      <c r="J363" s="138">
        <f>ROUND(I363*H363,2)</f>
        <v>0</v>
      </c>
      <c r="K363" s="134" t="s">
        <v>198</v>
      </c>
      <c r="L363" s="33"/>
      <c r="M363" s="139" t="s">
        <v>44</v>
      </c>
      <c r="N363" s="140" t="s">
        <v>53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90</v>
      </c>
      <c r="AT363" s="143" t="s">
        <v>194</v>
      </c>
      <c r="AU363" s="143" t="s">
        <v>93</v>
      </c>
      <c r="AY363" s="17" t="s">
        <v>192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90</v>
      </c>
      <c r="BK363" s="144">
        <f>ROUND(I363*H363,2)</f>
        <v>0</v>
      </c>
      <c r="BL363" s="17" t="s">
        <v>90</v>
      </c>
      <c r="BM363" s="143" t="s">
        <v>1168</v>
      </c>
    </row>
    <row r="364" spans="2:65" s="1" customFormat="1" ht="11.25">
      <c r="B364" s="33"/>
      <c r="D364" s="145" t="s">
        <v>200</v>
      </c>
      <c r="F364" s="146" t="s">
        <v>1169</v>
      </c>
      <c r="I364" s="147"/>
      <c r="L364" s="33"/>
      <c r="M364" s="148"/>
      <c r="T364" s="54"/>
      <c r="AT364" s="17" t="s">
        <v>200</v>
      </c>
      <c r="AU364" s="17" t="s">
        <v>93</v>
      </c>
    </row>
    <row r="365" spans="2:65" s="12" customFormat="1" ht="11.25">
      <c r="B365" s="149"/>
      <c r="D365" s="150" t="s">
        <v>202</v>
      </c>
      <c r="E365" s="151" t="s">
        <v>44</v>
      </c>
      <c r="F365" s="152" t="s">
        <v>968</v>
      </c>
      <c r="H365" s="151" t="s">
        <v>44</v>
      </c>
      <c r="I365" s="153"/>
      <c r="L365" s="149"/>
      <c r="M365" s="154"/>
      <c r="T365" s="155"/>
      <c r="AT365" s="151" t="s">
        <v>202</v>
      </c>
      <c r="AU365" s="151" t="s">
        <v>93</v>
      </c>
      <c r="AV365" s="12" t="s">
        <v>90</v>
      </c>
      <c r="AW365" s="12" t="s">
        <v>42</v>
      </c>
      <c r="AX365" s="12" t="s">
        <v>82</v>
      </c>
      <c r="AY365" s="151" t="s">
        <v>192</v>
      </c>
    </row>
    <row r="366" spans="2:65" s="12" customFormat="1" ht="11.25">
      <c r="B366" s="149"/>
      <c r="D366" s="150" t="s">
        <v>202</v>
      </c>
      <c r="E366" s="151" t="s">
        <v>44</v>
      </c>
      <c r="F366" s="152" t="s">
        <v>1170</v>
      </c>
      <c r="H366" s="151" t="s">
        <v>44</v>
      </c>
      <c r="I366" s="153"/>
      <c r="L366" s="149"/>
      <c r="M366" s="154"/>
      <c r="T366" s="155"/>
      <c r="AT366" s="151" t="s">
        <v>202</v>
      </c>
      <c r="AU366" s="151" t="s">
        <v>93</v>
      </c>
      <c r="AV366" s="12" t="s">
        <v>90</v>
      </c>
      <c r="AW366" s="12" t="s">
        <v>42</v>
      </c>
      <c r="AX366" s="12" t="s">
        <v>82</v>
      </c>
      <c r="AY366" s="151" t="s">
        <v>192</v>
      </c>
    </row>
    <row r="367" spans="2:65" s="13" customFormat="1" ht="11.25">
      <c r="B367" s="156"/>
      <c r="D367" s="150" t="s">
        <v>202</v>
      </c>
      <c r="E367" s="157" t="s">
        <v>44</v>
      </c>
      <c r="F367" s="158" t="s">
        <v>1171</v>
      </c>
      <c r="H367" s="159">
        <v>350</v>
      </c>
      <c r="I367" s="160"/>
      <c r="L367" s="156"/>
      <c r="M367" s="161"/>
      <c r="T367" s="162"/>
      <c r="AT367" s="157" t="s">
        <v>202</v>
      </c>
      <c r="AU367" s="157" t="s">
        <v>93</v>
      </c>
      <c r="AV367" s="13" t="s">
        <v>93</v>
      </c>
      <c r="AW367" s="13" t="s">
        <v>42</v>
      </c>
      <c r="AX367" s="13" t="s">
        <v>90</v>
      </c>
      <c r="AY367" s="157" t="s">
        <v>192</v>
      </c>
    </row>
    <row r="368" spans="2:65" s="1" customFormat="1" ht="24.2" customHeight="1">
      <c r="B368" s="33"/>
      <c r="C368" s="170" t="s">
        <v>336</v>
      </c>
      <c r="D368" s="170" t="s">
        <v>245</v>
      </c>
      <c r="E368" s="171" t="s">
        <v>1172</v>
      </c>
      <c r="F368" s="172" t="s">
        <v>1173</v>
      </c>
      <c r="G368" s="173" t="s">
        <v>282</v>
      </c>
      <c r="H368" s="174">
        <v>367.5</v>
      </c>
      <c r="I368" s="175"/>
      <c r="J368" s="176">
        <f>ROUND(I368*H368,2)</f>
        <v>0</v>
      </c>
      <c r="K368" s="172" t="s">
        <v>259</v>
      </c>
      <c r="L368" s="177"/>
      <c r="M368" s="178" t="s">
        <v>44</v>
      </c>
      <c r="N368" s="179" t="s">
        <v>53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93</v>
      </c>
      <c r="AT368" s="143" t="s">
        <v>245</v>
      </c>
      <c r="AU368" s="143" t="s">
        <v>93</v>
      </c>
      <c r="AY368" s="17" t="s">
        <v>192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90</v>
      </c>
      <c r="BK368" s="144">
        <f>ROUND(I368*H368,2)</f>
        <v>0</v>
      </c>
      <c r="BL368" s="17" t="s">
        <v>90</v>
      </c>
      <c r="BM368" s="143" t="s">
        <v>1174</v>
      </c>
    </row>
    <row r="369" spans="2:65" s="12" customFormat="1" ht="11.25">
      <c r="B369" s="149"/>
      <c r="D369" s="150" t="s">
        <v>202</v>
      </c>
      <c r="E369" s="151" t="s">
        <v>44</v>
      </c>
      <c r="F369" s="152" t="s">
        <v>968</v>
      </c>
      <c r="H369" s="151" t="s">
        <v>44</v>
      </c>
      <c r="I369" s="153"/>
      <c r="L369" s="149"/>
      <c r="M369" s="154"/>
      <c r="T369" s="155"/>
      <c r="AT369" s="151" t="s">
        <v>202</v>
      </c>
      <c r="AU369" s="151" t="s">
        <v>93</v>
      </c>
      <c r="AV369" s="12" t="s">
        <v>90</v>
      </c>
      <c r="AW369" s="12" t="s">
        <v>42</v>
      </c>
      <c r="AX369" s="12" t="s">
        <v>82</v>
      </c>
      <c r="AY369" s="151" t="s">
        <v>192</v>
      </c>
    </row>
    <row r="370" spans="2:65" s="12" customFormat="1" ht="11.25">
      <c r="B370" s="149"/>
      <c r="D370" s="150" t="s">
        <v>202</v>
      </c>
      <c r="E370" s="151" t="s">
        <v>44</v>
      </c>
      <c r="F370" s="152" t="s">
        <v>1175</v>
      </c>
      <c r="H370" s="151" t="s">
        <v>44</v>
      </c>
      <c r="I370" s="153"/>
      <c r="L370" s="149"/>
      <c r="M370" s="154"/>
      <c r="T370" s="155"/>
      <c r="AT370" s="151" t="s">
        <v>202</v>
      </c>
      <c r="AU370" s="151" t="s">
        <v>93</v>
      </c>
      <c r="AV370" s="12" t="s">
        <v>90</v>
      </c>
      <c r="AW370" s="12" t="s">
        <v>42</v>
      </c>
      <c r="AX370" s="12" t="s">
        <v>82</v>
      </c>
      <c r="AY370" s="151" t="s">
        <v>192</v>
      </c>
    </row>
    <row r="371" spans="2:65" s="13" customFormat="1" ht="11.25">
      <c r="B371" s="156"/>
      <c r="D371" s="150" t="s">
        <v>202</v>
      </c>
      <c r="E371" s="157" t="s">
        <v>44</v>
      </c>
      <c r="F371" s="158" t="s">
        <v>1176</v>
      </c>
      <c r="H371" s="159">
        <v>367.5</v>
      </c>
      <c r="I371" s="160"/>
      <c r="L371" s="156"/>
      <c r="M371" s="161"/>
      <c r="T371" s="162"/>
      <c r="AT371" s="157" t="s">
        <v>202</v>
      </c>
      <c r="AU371" s="157" t="s">
        <v>93</v>
      </c>
      <c r="AV371" s="13" t="s">
        <v>93</v>
      </c>
      <c r="AW371" s="13" t="s">
        <v>42</v>
      </c>
      <c r="AX371" s="13" t="s">
        <v>90</v>
      </c>
      <c r="AY371" s="157" t="s">
        <v>192</v>
      </c>
    </row>
    <row r="372" spans="2:65" s="1" customFormat="1" ht="49.15" customHeight="1">
      <c r="B372" s="33"/>
      <c r="C372" s="132" t="s">
        <v>318</v>
      </c>
      <c r="D372" s="132" t="s">
        <v>194</v>
      </c>
      <c r="E372" s="133" t="s">
        <v>1177</v>
      </c>
      <c r="F372" s="134" t="s">
        <v>1178</v>
      </c>
      <c r="G372" s="135" t="s">
        <v>282</v>
      </c>
      <c r="H372" s="136">
        <v>345</v>
      </c>
      <c r="I372" s="137"/>
      <c r="J372" s="138">
        <f>ROUND(I372*H372,2)</f>
        <v>0</v>
      </c>
      <c r="K372" s="134" t="s">
        <v>198</v>
      </c>
      <c r="L372" s="33"/>
      <c r="M372" s="139" t="s">
        <v>44</v>
      </c>
      <c r="N372" s="140" t="s">
        <v>53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90</v>
      </c>
      <c r="AT372" s="143" t="s">
        <v>194</v>
      </c>
      <c r="AU372" s="143" t="s">
        <v>93</v>
      </c>
      <c r="AY372" s="17" t="s">
        <v>192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90</v>
      </c>
      <c r="BK372" s="144">
        <f>ROUND(I372*H372,2)</f>
        <v>0</v>
      </c>
      <c r="BL372" s="17" t="s">
        <v>90</v>
      </c>
      <c r="BM372" s="143" t="s">
        <v>1179</v>
      </c>
    </row>
    <row r="373" spans="2:65" s="1" customFormat="1" ht="11.25">
      <c r="B373" s="33"/>
      <c r="D373" s="145" t="s">
        <v>200</v>
      </c>
      <c r="F373" s="146" t="s">
        <v>1180</v>
      </c>
      <c r="I373" s="147"/>
      <c r="L373" s="33"/>
      <c r="M373" s="148"/>
      <c r="T373" s="54"/>
      <c r="AT373" s="17" t="s">
        <v>200</v>
      </c>
      <c r="AU373" s="17" t="s">
        <v>93</v>
      </c>
    </row>
    <row r="374" spans="2:65" s="12" customFormat="1" ht="11.25">
      <c r="B374" s="149"/>
      <c r="D374" s="150" t="s">
        <v>202</v>
      </c>
      <c r="E374" s="151" t="s">
        <v>44</v>
      </c>
      <c r="F374" s="152" t="s">
        <v>968</v>
      </c>
      <c r="H374" s="151" t="s">
        <v>44</v>
      </c>
      <c r="I374" s="153"/>
      <c r="L374" s="149"/>
      <c r="M374" s="154"/>
      <c r="T374" s="155"/>
      <c r="AT374" s="151" t="s">
        <v>202</v>
      </c>
      <c r="AU374" s="151" t="s">
        <v>93</v>
      </c>
      <c r="AV374" s="12" t="s">
        <v>90</v>
      </c>
      <c r="AW374" s="12" t="s">
        <v>42</v>
      </c>
      <c r="AX374" s="12" t="s">
        <v>82</v>
      </c>
      <c r="AY374" s="151" t="s">
        <v>192</v>
      </c>
    </row>
    <row r="375" spans="2:65" s="12" customFormat="1" ht="11.25">
      <c r="B375" s="149"/>
      <c r="D375" s="150" t="s">
        <v>202</v>
      </c>
      <c r="E375" s="151" t="s">
        <v>44</v>
      </c>
      <c r="F375" s="152" t="s">
        <v>1181</v>
      </c>
      <c r="H375" s="151" t="s">
        <v>44</v>
      </c>
      <c r="I375" s="153"/>
      <c r="L375" s="149"/>
      <c r="M375" s="154"/>
      <c r="T375" s="155"/>
      <c r="AT375" s="151" t="s">
        <v>202</v>
      </c>
      <c r="AU375" s="151" t="s">
        <v>93</v>
      </c>
      <c r="AV375" s="12" t="s">
        <v>90</v>
      </c>
      <c r="AW375" s="12" t="s">
        <v>42</v>
      </c>
      <c r="AX375" s="12" t="s">
        <v>82</v>
      </c>
      <c r="AY375" s="151" t="s">
        <v>192</v>
      </c>
    </row>
    <row r="376" spans="2:65" s="13" customFormat="1" ht="11.25">
      <c r="B376" s="156"/>
      <c r="D376" s="150" t="s">
        <v>202</v>
      </c>
      <c r="E376" s="157" t="s">
        <v>44</v>
      </c>
      <c r="F376" s="158" t="s">
        <v>1182</v>
      </c>
      <c r="H376" s="159">
        <v>345</v>
      </c>
      <c r="I376" s="160"/>
      <c r="L376" s="156"/>
      <c r="M376" s="161"/>
      <c r="T376" s="162"/>
      <c r="AT376" s="157" t="s">
        <v>202</v>
      </c>
      <c r="AU376" s="157" t="s">
        <v>93</v>
      </c>
      <c r="AV376" s="13" t="s">
        <v>93</v>
      </c>
      <c r="AW376" s="13" t="s">
        <v>42</v>
      </c>
      <c r="AX376" s="13" t="s">
        <v>90</v>
      </c>
      <c r="AY376" s="157" t="s">
        <v>192</v>
      </c>
    </row>
    <row r="377" spans="2:65" s="1" customFormat="1" ht="24.2" customHeight="1">
      <c r="B377" s="33"/>
      <c r="C377" s="170" t="s">
        <v>718</v>
      </c>
      <c r="D377" s="170" t="s">
        <v>245</v>
      </c>
      <c r="E377" s="171" t="s">
        <v>1183</v>
      </c>
      <c r="F377" s="172" t="s">
        <v>1184</v>
      </c>
      <c r="G377" s="173" t="s">
        <v>282</v>
      </c>
      <c r="H377" s="174">
        <v>362.25</v>
      </c>
      <c r="I377" s="175"/>
      <c r="J377" s="176">
        <f>ROUND(I377*H377,2)</f>
        <v>0</v>
      </c>
      <c r="K377" s="172" t="s">
        <v>259</v>
      </c>
      <c r="L377" s="177"/>
      <c r="M377" s="178" t="s">
        <v>44</v>
      </c>
      <c r="N377" s="179" t="s">
        <v>53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93</v>
      </c>
      <c r="AT377" s="143" t="s">
        <v>245</v>
      </c>
      <c r="AU377" s="143" t="s">
        <v>93</v>
      </c>
      <c r="AY377" s="17" t="s">
        <v>192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90</v>
      </c>
      <c r="BK377" s="144">
        <f>ROUND(I377*H377,2)</f>
        <v>0</v>
      </c>
      <c r="BL377" s="17" t="s">
        <v>90</v>
      </c>
      <c r="BM377" s="143" t="s">
        <v>1185</v>
      </c>
    </row>
    <row r="378" spans="2:65" s="12" customFormat="1" ht="11.25">
      <c r="B378" s="149"/>
      <c r="D378" s="150" t="s">
        <v>202</v>
      </c>
      <c r="E378" s="151" t="s">
        <v>44</v>
      </c>
      <c r="F378" s="152" t="s">
        <v>968</v>
      </c>
      <c r="H378" s="151" t="s">
        <v>44</v>
      </c>
      <c r="I378" s="153"/>
      <c r="L378" s="149"/>
      <c r="M378" s="154"/>
      <c r="T378" s="155"/>
      <c r="AT378" s="151" t="s">
        <v>202</v>
      </c>
      <c r="AU378" s="151" t="s">
        <v>93</v>
      </c>
      <c r="AV378" s="12" t="s">
        <v>90</v>
      </c>
      <c r="AW378" s="12" t="s">
        <v>42</v>
      </c>
      <c r="AX378" s="12" t="s">
        <v>82</v>
      </c>
      <c r="AY378" s="151" t="s">
        <v>192</v>
      </c>
    </row>
    <row r="379" spans="2:65" s="12" customFormat="1" ht="11.25">
      <c r="B379" s="149"/>
      <c r="D379" s="150" t="s">
        <v>202</v>
      </c>
      <c r="E379" s="151" t="s">
        <v>44</v>
      </c>
      <c r="F379" s="152" t="s">
        <v>1186</v>
      </c>
      <c r="H379" s="151" t="s">
        <v>44</v>
      </c>
      <c r="I379" s="153"/>
      <c r="L379" s="149"/>
      <c r="M379" s="154"/>
      <c r="T379" s="155"/>
      <c r="AT379" s="151" t="s">
        <v>202</v>
      </c>
      <c r="AU379" s="151" t="s">
        <v>93</v>
      </c>
      <c r="AV379" s="12" t="s">
        <v>90</v>
      </c>
      <c r="AW379" s="12" t="s">
        <v>42</v>
      </c>
      <c r="AX379" s="12" t="s">
        <v>82</v>
      </c>
      <c r="AY379" s="151" t="s">
        <v>192</v>
      </c>
    </row>
    <row r="380" spans="2:65" s="13" customFormat="1" ht="11.25">
      <c r="B380" s="156"/>
      <c r="D380" s="150" t="s">
        <v>202</v>
      </c>
      <c r="E380" s="157" t="s">
        <v>44</v>
      </c>
      <c r="F380" s="158" t="s">
        <v>1187</v>
      </c>
      <c r="H380" s="159">
        <v>362.25</v>
      </c>
      <c r="I380" s="160"/>
      <c r="L380" s="156"/>
      <c r="M380" s="161"/>
      <c r="T380" s="162"/>
      <c r="AT380" s="157" t="s">
        <v>202</v>
      </c>
      <c r="AU380" s="157" t="s">
        <v>93</v>
      </c>
      <c r="AV380" s="13" t="s">
        <v>93</v>
      </c>
      <c r="AW380" s="13" t="s">
        <v>42</v>
      </c>
      <c r="AX380" s="13" t="s">
        <v>90</v>
      </c>
      <c r="AY380" s="157" t="s">
        <v>192</v>
      </c>
    </row>
    <row r="381" spans="2:65" s="1" customFormat="1" ht="49.15" customHeight="1">
      <c r="B381" s="33"/>
      <c r="C381" s="132" t="s">
        <v>327</v>
      </c>
      <c r="D381" s="132" t="s">
        <v>194</v>
      </c>
      <c r="E381" s="133" t="s">
        <v>1188</v>
      </c>
      <c r="F381" s="134" t="s">
        <v>1189</v>
      </c>
      <c r="G381" s="135" t="s">
        <v>282</v>
      </c>
      <c r="H381" s="136">
        <v>120</v>
      </c>
      <c r="I381" s="137"/>
      <c r="J381" s="138">
        <f>ROUND(I381*H381,2)</f>
        <v>0</v>
      </c>
      <c r="K381" s="134" t="s">
        <v>198</v>
      </c>
      <c r="L381" s="33"/>
      <c r="M381" s="139" t="s">
        <v>44</v>
      </c>
      <c r="N381" s="140" t="s">
        <v>53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90</v>
      </c>
      <c r="AT381" s="143" t="s">
        <v>194</v>
      </c>
      <c r="AU381" s="143" t="s">
        <v>93</v>
      </c>
      <c r="AY381" s="17" t="s">
        <v>192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90</v>
      </c>
      <c r="BK381" s="144">
        <f>ROUND(I381*H381,2)</f>
        <v>0</v>
      </c>
      <c r="BL381" s="17" t="s">
        <v>90</v>
      </c>
      <c r="BM381" s="143" t="s">
        <v>1190</v>
      </c>
    </row>
    <row r="382" spans="2:65" s="1" customFormat="1" ht="11.25">
      <c r="B382" s="33"/>
      <c r="D382" s="145" t="s">
        <v>200</v>
      </c>
      <c r="F382" s="146" t="s">
        <v>1191</v>
      </c>
      <c r="I382" s="147"/>
      <c r="L382" s="33"/>
      <c r="M382" s="148"/>
      <c r="T382" s="54"/>
      <c r="AT382" s="17" t="s">
        <v>200</v>
      </c>
      <c r="AU382" s="17" t="s">
        <v>93</v>
      </c>
    </row>
    <row r="383" spans="2:65" s="12" customFormat="1" ht="11.25">
      <c r="B383" s="149"/>
      <c r="D383" s="150" t="s">
        <v>202</v>
      </c>
      <c r="E383" s="151" t="s">
        <v>44</v>
      </c>
      <c r="F383" s="152" t="s">
        <v>968</v>
      </c>
      <c r="H383" s="151" t="s">
        <v>44</v>
      </c>
      <c r="I383" s="153"/>
      <c r="L383" s="149"/>
      <c r="M383" s="154"/>
      <c r="T383" s="155"/>
      <c r="AT383" s="151" t="s">
        <v>202</v>
      </c>
      <c r="AU383" s="151" t="s">
        <v>93</v>
      </c>
      <c r="AV383" s="12" t="s">
        <v>90</v>
      </c>
      <c r="AW383" s="12" t="s">
        <v>42</v>
      </c>
      <c r="AX383" s="12" t="s">
        <v>82</v>
      </c>
      <c r="AY383" s="151" t="s">
        <v>192</v>
      </c>
    </row>
    <row r="384" spans="2:65" s="12" customFormat="1" ht="11.25">
      <c r="B384" s="149"/>
      <c r="D384" s="150" t="s">
        <v>202</v>
      </c>
      <c r="E384" s="151" t="s">
        <v>44</v>
      </c>
      <c r="F384" s="152" t="s">
        <v>1192</v>
      </c>
      <c r="H384" s="151" t="s">
        <v>44</v>
      </c>
      <c r="I384" s="153"/>
      <c r="L384" s="149"/>
      <c r="M384" s="154"/>
      <c r="T384" s="155"/>
      <c r="AT384" s="151" t="s">
        <v>202</v>
      </c>
      <c r="AU384" s="151" t="s">
        <v>93</v>
      </c>
      <c r="AV384" s="12" t="s">
        <v>90</v>
      </c>
      <c r="AW384" s="12" t="s">
        <v>42</v>
      </c>
      <c r="AX384" s="12" t="s">
        <v>82</v>
      </c>
      <c r="AY384" s="151" t="s">
        <v>192</v>
      </c>
    </row>
    <row r="385" spans="2:65" s="13" customFormat="1" ht="11.25">
      <c r="B385" s="156"/>
      <c r="D385" s="150" t="s">
        <v>202</v>
      </c>
      <c r="E385" s="157" t="s">
        <v>44</v>
      </c>
      <c r="F385" s="158" t="s">
        <v>287</v>
      </c>
      <c r="H385" s="159">
        <v>120</v>
      </c>
      <c r="I385" s="160"/>
      <c r="L385" s="156"/>
      <c r="M385" s="161"/>
      <c r="T385" s="162"/>
      <c r="AT385" s="157" t="s">
        <v>202</v>
      </c>
      <c r="AU385" s="157" t="s">
        <v>93</v>
      </c>
      <c r="AV385" s="13" t="s">
        <v>93</v>
      </c>
      <c r="AW385" s="13" t="s">
        <v>42</v>
      </c>
      <c r="AX385" s="13" t="s">
        <v>90</v>
      </c>
      <c r="AY385" s="157" t="s">
        <v>192</v>
      </c>
    </row>
    <row r="386" spans="2:65" s="1" customFormat="1" ht="24.2" customHeight="1">
      <c r="B386" s="33"/>
      <c r="C386" s="170" t="s">
        <v>730</v>
      </c>
      <c r="D386" s="170" t="s">
        <v>245</v>
      </c>
      <c r="E386" s="171" t="s">
        <v>1193</v>
      </c>
      <c r="F386" s="172" t="s">
        <v>1194</v>
      </c>
      <c r="G386" s="173" t="s">
        <v>282</v>
      </c>
      <c r="H386" s="174">
        <v>126</v>
      </c>
      <c r="I386" s="175"/>
      <c r="J386" s="176">
        <f>ROUND(I386*H386,2)</f>
        <v>0</v>
      </c>
      <c r="K386" s="172" t="s">
        <v>259</v>
      </c>
      <c r="L386" s="177"/>
      <c r="M386" s="178" t="s">
        <v>44</v>
      </c>
      <c r="N386" s="179" t="s">
        <v>53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93</v>
      </c>
      <c r="AT386" s="143" t="s">
        <v>245</v>
      </c>
      <c r="AU386" s="143" t="s">
        <v>93</v>
      </c>
      <c r="AY386" s="17" t="s">
        <v>192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90</v>
      </c>
      <c r="BK386" s="144">
        <f>ROUND(I386*H386,2)</f>
        <v>0</v>
      </c>
      <c r="BL386" s="17" t="s">
        <v>90</v>
      </c>
      <c r="BM386" s="143" t="s">
        <v>1195</v>
      </c>
    </row>
    <row r="387" spans="2:65" s="12" customFormat="1" ht="11.25">
      <c r="B387" s="149"/>
      <c r="D387" s="150" t="s">
        <v>202</v>
      </c>
      <c r="E387" s="151" t="s">
        <v>44</v>
      </c>
      <c r="F387" s="152" t="s">
        <v>968</v>
      </c>
      <c r="H387" s="151" t="s">
        <v>44</v>
      </c>
      <c r="I387" s="153"/>
      <c r="L387" s="149"/>
      <c r="M387" s="154"/>
      <c r="T387" s="155"/>
      <c r="AT387" s="151" t="s">
        <v>202</v>
      </c>
      <c r="AU387" s="151" t="s">
        <v>93</v>
      </c>
      <c r="AV387" s="12" t="s">
        <v>90</v>
      </c>
      <c r="AW387" s="12" t="s">
        <v>42</v>
      </c>
      <c r="AX387" s="12" t="s">
        <v>82</v>
      </c>
      <c r="AY387" s="151" t="s">
        <v>192</v>
      </c>
    </row>
    <row r="388" spans="2:65" s="12" customFormat="1" ht="11.25">
      <c r="B388" s="149"/>
      <c r="D388" s="150" t="s">
        <v>202</v>
      </c>
      <c r="E388" s="151" t="s">
        <v>44</v>
      </c>
      <c r="F388" s="152" t="s">
        <v>1196</v>
      </c>
      <c r="H388" s="151" t="s">
        <v>44</v>
      </c>
      <c r="I388" s="153"/>
      <c r="L388" s="149"/>
      <c r="M388" s="154"/>
      <c r="T388" s="155"/>
      <c r="AT388" s="151" t="s">
        <v>202</v>
      </c>
      <c r="AU388" s="151" t="s">
        <v>93</v>
      </c>
      <c r="AV388" s="12" t="s">
        <v>90</v>
      </c>
      <c r="AW388" s="12" t="s">
        <v>42</v>
      </c>
      <c r="AX388" s="12" t="s">
        <v>82</v>
      </c>
      <c r="AY388" s="151" t="s">
        <v>192</v>
      </c>
    </row>
    <row r="389" spans="2:65" s="13" customFormat="1" ht="11.25">
      <c r="B389" s="156"/>
      <c r="D389" s="150" t="s">
        <v>202</v>
      </c>
      <c r="E389" s="157" t="s">
        <v>44</v>
      </c>
      <c r="F389" s="158" t="s">
        <v>1197</v>
      </c>
      <c r="H389" s="159">
        <v>126</v>
      </c>
      <c r="I389" s="160"/>
      <c r="L389" s="156"/>
      <c r="M389" s="161"/>
      <c r="T389" s="162"/>
      <c r="AT389" s="157" t="s">
        <v>202</v>
      </c>
      <c r="AU389" s="157" t="s">
        <v>93</v>
      </c>
      <c r="AV389" s="13" t="s">
        <v>93</v>
      </c>
      <c r="AW389" s="13" t="s">
        <v>42</v>
      </c>
      <c r="AX389" s="13" t="s">
        <v>90</v>
      </c>
      <c r="AY389" s="157" t="s">
        <v>192</v>
      </c>
    </row>
    <row r="390" spans="2:65" s="1" customFormat="1" ht="37.9" customHeight="1">
      <c r="B390" s="33"/>
      <c r="C390" s="132" t="s">
        <v>333</v>
      </c>
      <c r="D390" s="132" t="s">
        <v>194</v>
      </c>
      <c r="E390" s="133" t="s">
        <v>1198</v>
      </c>
      <c r="F390" s="134" t="s">
        <v>1199</v>
      </c>
      <c r="G390" s="135" t="s">
        <v>282</v>
      </c>
      <c r="H390" s="136">
        <v>311</v>
      </c>
      <c r="I390" s="137"/>
      <c r="J390" s="138">
        <f>ROUND(I390*H390,2)</f>
        <v>0</v>
      </c>
      <c r="K390" s="134" t="s">
        <v>198</v>
      </c>
      <c r="L390" s="33"/>
      <c r="M390" s="139" t="s">
        <v>44</v>
      </c>
      <c r="N390" s="140" t="s">
        <v>53</v>
      </c>
      <c r="P390" s="141">
        <f>O390*H390</f>
        <v>0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90</v>
      </c>
      <c r="AT390" s="143" t="s">
        <v>194</v>
      </c>
      <c r="AU390" s="143" t="s">
        <v>93</v>
      </c>
      <c r="AY390" s="17" t="s">
        <v>192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90</v>
      </c>
      <c r="BK390" s="144">
        <f>ROUND(I390*H390,2)</f>
        <v>0</v>
      </c>
      <c r="BL390" s="17" t="s">
        <v>90</v>
      </c>
      <c r="BM390" s="143" t="s">
        <v>1200</v>
      </c>
    </row>
    <row r="391" spans="2:65" s="1" customFormat="1" ht="11.25">
      <c r="B391" s="33"/>
      <c r="D391" s="145" t="s">
        <v>200</v>
      </c>
      <c r="F391" s="146" t="s">
        <v>1201</v>
      </c>
      <c r="I391" s="147"/>
      <c r="L391" s="33"/>
      <c r="M391" s="148"/>
      <c r="T391" s="54"/>
      <c r="AT391" s="17" t="s">
        <v>200</v>
      </c>
      <c r="AU391" s="17" t="s">
        <v>93</v>
      </c>
    </row>
    <row r="392" spans="2:65" s="12" customFormat="1" ht="11.25">
      <c r="B392" s="149"/>
      <c r="D392" s="150" t="s">
        <v>202</v>
      </c>
      <c r="E392" s="151" t="s">
        <v>44</v>
      </c>
      <c r="F392" s="152" t="s">
        <v>426</v>
      </c>
      <c r="H392" s="151" t="s">
        <v>44</v>
      </c>
      <c r="I392" s="153"/>
      <c r="L392" s="149"/>
      <c r="M392" s="154"/>
      <c r="T392" s="155"/>
      <c r="AT392" s="151" t="s">
        <v>202</v>
      </c>
      <c r="AU392" s="151" t="s">
        <v>93</v>
      </c>
      <c r="AV392" s="12" t="s">
        <v>90</v>
      </c>
      <c r="AW392" s="12" t="s">
        <v>42</v>
      </c>
      <c r="AX392" s="12" t="s">
        <v>82</v>
      </c>
      <c r="AY392" s="151" t="s">
        <v>192</v>
      </c>
    </row>
    <row r="393" spans="2:65" s="12" customFormat="1" ht="11.25">
      <c r="B393" s="149"/>
      <c r="D393" s="150" t="s">
        <v>202</v>
      </c>
      <c r="E393" s="151" t="s">
        <v>44</v>
      </c>
      <c r="F393" s="152" t="s">
        <v>1202</v>
      </c>
      <c r="H393" s="151" t="s">
        <v>44</v>
      </c>
      <c r="I393" s="153"/>
      <c r="L393" s="149"/>
      <c r="M393" s="154"/>
      <c r="T393" s="155"/>
      <c r="AT393" s="151" t="s">
        <v>202</v>
      </c>
      <c r="AU393" s="151" t="s">
        <v>93</v>
      </c>
      <c r="AV393" s="12" t="s">
        <v>90</v>
      </c>
      <c r="AW393" s="12" t="s">
        <v>42</v>
      </c>
      <c r="AX393" s="12" t="s">
        <v>82</v>
      </c>
      <c r="AY393" s="151" t="s">
        <v>192</v>
      </c>
    </row>
    <row r="394" spans="2:65" s="13" customFormat="1" ht="11.25">
      <c r="B394" s="156"/>
      <c r="D394" s="150" t="s">
        <v>202</v>
      </c>
      <c r="E394" s="157" t="s">
        <v>44</v>
      </c>
      <c r="F394" s="158" t="s">
        <v>7</v>
      </c>
      <c r="H394" s="159">
        <v>21</v>
      </c>
      <c r="I394" s="160"/>
      <c r="L394" s="156"/>
      <c r="M394" s="161"/>
      <c r="T394" s="162"/>
      <c r="AT394" s="157" t="s">
        <v>202</v>
      </c>
      <c r="AU394" s="157" t="s">
        <v>93</v>
      </c>
      <c r="AV394" s="13" t="s">
        <v>93</v>
      </c>
      <c r="AW394" s="13" t="s">
        <v>42</v>
      </c>
      <c r="AX394" s="13" t="s">
        <v>82</v>
      </c>
      <c r="AY394" s="157" t="s">
        <v>192</v>
      </c>
    </row>
    <row r="395" spans="2:65" s="12" customFormat="1" ht="11.25">
      <c r="B395" s="149"/>
      <c r="D395" s="150" t="s">
        <v>202</v>
      </c>
      <c r="E395" s="151" t="s">
        <v>44</v>
      </c>
      <c r="F395" s="152" t="s">
        <v>1203</v>
      </c>
      <c r="H395" s="151" t="s">
        <v>44</v>
      </c>
      <c r="I395" s="153"/>
      <c r="L395" s="149"/>
      <c r="M395" s="154"/>
      <c r="T395" s="155"/>
      <c r="AT395" s="151" t="s">
        <v>202</v>
      </c>
      <c r="AU395" s="151" t="s">
        <v>93</v>
      </c>
      <c r="AV395" s="12" t="s">
        <v>90</v>
      </c>
      <c r="AW395" s="12" t="s">
        <v>42</v>
      </c>
      <c r="AX395" s="12" t="s">
        <v>82</v>
      </c>
      <c r="AY395" s="151" t="s">
        <v>192</v>
      </c>
    </row>
    <row r="396" spans="2:65" s="13" customFormat="1" ht="11.25">
      <c r="B396" s="156"/>
      <c r="D396" s="150" t="s">
        <v>202</v>
      </c>
      <c r="E396" s="157" t="s">
        <v>44</v>
      </c>
      <c r="F396" s="158" t="s">
        <v>1204</v>
      </c>
      <c r="H396" s="159">
        <v>8</v>
      </c>
      <c r="I396" s="160"/>
      <c r="L396" s="156"/>
      <c r="M396" s="161"/>
      <c r="T396" s="162"/>
      <c r="AT396" s="157" t="s">
        <v>202</v>
      </c>
      <c r="AU396" s="157" t="s">
        <v>93</v>
      </c>
      <c r="AV396" s="13" t="s">
        <v>93</v>
      </c>
      <c r="AW396" s="13" t="s">
        <v>42</v>
      </c>
      <c r="AX396" s="13" t="s">
        <v>82</v>
      </c>
      <c r="AY396" s="157" t="s">
        <v>192</v>
      </c>
    </row>
    <row r="397" spans="2:65" s="12" customFormat="1" ht="11.25">
      <c r="B397" s="149"/>
      <c r="D397" s="150" t="s">
        <v>202</v>
      </c>
      <c r="E397" s="151" t="s">
        <v>44</v>
      </c>
      <c r="F397" s="152" t="s">
        <v>1205</v>
      </c>
      <c r="H397" s="151" t="s">
        <v>44</v>
      </c>
      <c r="I397" s="153"/>
      <c r="L397" s="149"/>
      <c r="M397" s="154"/>
      <c r="T397" s="155"/>
      <c r="AT397" s="151" t="s">
        <v>202</v>
      </c>
      <c r="AU397" s="151" t="s">
        <v>93</v>
      </c>
      <c r="AV397" s="12" t="s">
        <v>90</v>
      </c>
      <c r="AW397" s="12" t="s">
        <v>42</v>
      </c>
      <c r="AX397" s="12" t="s">
        <v>82</v>
      </c>
      <c r="AY397" s="151" t="s">
        <v>192</v>
      </c>
    </row>
    <row r="398" spans="2:65" s="13" customFormat="1" ht="11.25">
      <c r="B398" s="156"/>
      <c r="D398" s="150" t="s">
        <v>202</v>
      </c>
      <c r="E398" s="157" t="s">
        <v>44</v>
      </c>
      <c r="F398" s="158" t="s">
        <v>1206</v>
      </c>
      <c r="H398" s="159">
        <v>282</v>
      </c>
      <c r="I398" s="160"/>
      <c r="L398" s="156"/>
      <c r="M398" s="161"/>
      <c r="T398" s="162"/>
      <c r="AT398" s="157" t="s">
        <v>202</v>
      </c>
      <c r="AU398" s="157" t="s">
        <v>93</v>
      </c>
      <c r="AV398" s="13" t="s">
        <v>93</v>
      </c>
      <c r="AW398" s="13" t="s">
        <v>42</v>
      </c>
      <c r="AX398" s="13" t="s">
        <v>82</v>
      </c>
      <c r="AY398" s="157" t="s">
        <v>192</v>
      </c>
    </row>
    <row r="399" spans="2:65" s="14" customFormat="1" ht="11.25">
      <c r="B399" s="163"/>
      <c r="D399" s="150" t="s">
        <v>202</v>
      </c>
      <c r="E399" s="164" t="s">
        <v>44</v>
      </c>
      <c r="F399" s="165" t="s">
        <v>205</v>
      </c>
      <c r="H399" s="166">
        <v>311</v>
      </c>
      <c r="I399" s="167"/>
      <c r="L399" s="163"/>
      <c r="M399" s="168"/>
      <c r="T399" s="169"/>
      <c r="AT399" s="164" t="s">
        <v>202</v>
      </c>
      <c r="AU399" s="164" t="s">
        <v>93</v>
      </c>
      <c r="AV399" s="14" t="s">
        <v>199</v>
      </c>
      <c r="AW399" s="14" t="s">
        <v>42</v>
      </c>
      <c r="AX399" s="14" t="s">
        <v>90</v>
      </c>
      <c r="AY399" s="164" t="s">
        <v>192</v>
      </c>
    </row>
    <row r="400" spans="2:65" s="1" customFormat="1" ht="24.2" customHeight="1">
      <c r="B400" s="33"/>
      <c r="C400" s="132" t="s">
        <v>737</v>
      </c>
      <c r="D400" s="132" t="s">
        <v>194</v>
      </c>
      <c r="E400" s="133" t="s">
        <v>1207</v>
      </c>
      <c r="F400" s="134" t="s">
        <v>1208</v>
      </c>
      <c r="G400" s="135" t="s">
        <v>747</v>
      </c>
      <c r="H400" s="136">
        <v>1</v>
      </c>
      <c r="I400" s="137"/>
      <c r="J400" s="138">
        <f>ROUND(I400*H400,2)</f>
        <v>0</v>
      </c>
      <c r="K400" s="134" t="s">
        <v>198</v>
      </c>
      <c r="L400" s="33"/>
      <c r="M400" s="139" t="s">
        <v>44</v>
      </c>
      <c r="N400" s="140" t="s">
        <v>53</v>
      </c>
      <c r="P400" s="141">
        <f>O400*H400</f>
        <v>0</v>
      </c>
      <c r="Q400" s="141">
        <v>0</v>
      </c>
      <c r="R400" s="141">
        <f>Q400*H400</f>
        <v>0</v>
      </c>
      <c r="S400" s="141">
        <v>0</v>
      </c>
      <c r="T400" s="142">
        <f>S400*H400</f>
        <v>0</v>
      </c>
      <c r="AR400" s="143" t="s">
        <v>90</v>
      </c>
      <c r="AT400" s="143" t="s">
        <v>194</v>
      </c>
      <c r="AU400" s="143" t="s">
        <v>93</v>
      </c>
      <c r="AY400" s="17" t="s">
        <v>192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90</v>
      </c>
      <c r="BK400" s="144">
        <f>ROUND(I400*H400,2)</f>
        <v>0</v>
      </c>
      <c r="BL400" s="17" t="s">
        <v>90</v>
      </c>
      <c r="BM400" s="143" t="s">
        <v>1209</v>
      </c>
    </row>
    <row r="401" spans="2:65" s="1" customFormat="1" ht="11.25">
      <c r="B401" s="33"/>
      <c r="D401" s="145" t="s">
        <v>200</v>
      </c>
      <c r="F401" s="146" t="s">
        <v>1210</v>
      </c>
      <c r="I401" s="147"/>
      <c r="L401" s="33"/>
      <c r="M401" s="148"/>
      <c r="T401" s="54"/>
      <c r="AT401" s="17" t="s">
        <v>200</v>
      </c>
      <c r="AU401" s="17" t="s">
        <v>93</v>
      </c>
    </row>
    <row r="402" spans="2:65" s="12" customFormat="1" ht="11.25">
      <c r="B402" s="149"/>
      <c r="D402" s="150" t="s">
        <v>202</v>
      </c>
      <c r="E402" s="151" t="s">
        <v>44</v>
      </c>
      <c r="F402" s="152" t="s">
        <v>426</v>
      </c>
      <c r="H402" s="151" t="s">
        <v>44</v>
      </c>
      <c r="I402" s="153"/>
      <c r="L402" s="149"/>
      <c r="M402" s="154"/>
      <c r="T402" s="155"/>
      <c r="AT402" s="151" t="s">
        <v>202</v>
      </c>
      <c r="AU402" s="151" t="s">
        <v>93</v>
      </c>
      <c r="AV402" s="12" t="s">
        <v>90</v>
      </c>
      <c r="AW402" s="12" t="s">
        <v>42</v>
      </c>
      <c r="AX402" s="12" t="s">
        <v>82</v>
      </c>
      <c r="AY402" s="151" t="s">
        <v>192</v>
      </c>
    </row>
    <row r="403" spans="2:65" s="12" customFormat="1" ht="22.5">
      <c r="B403" s="149"/>
      <c r="D403" s="150" t="s">
        <v>202</v>
      </c>
      <c r="E403" s="151" t="s">
        <v>44</v>
      </c>
      <c r="F403" s="152" t="s">
        <v>1211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65" s="13" customFormat="1" ht="11.25">
      <c r="B404" s="156"/>
      <c r="D404" s="150" t="s">
        <v>202</v>
      </c>
      <c r="E404" s="157" t="s">
        <v>44</v>
      </c>
      <c r="F404" s="158" t="s">
        <v>90</v>
      </c>
      <c r="H404" s="159">
        <v>1</v>
      </c>
      <c r="I404" s="160"/>
      <c r="L404" s="156"/>
      <c r="M404" s="161"/>
      <c r="T404" s="162"/>
      <c r="AT404" s="157" t="s">
        <v>202</v>
      </c>
      <c r="AU404" s="157" t="s">
        <v>93</v>
      </c>
      <c r="AV404" s="13" t="s">
        <v>93</v>
      </c>
      <c r="AW404" s="13" t="s">
        <v>42</v>
      </c>
      <c r="AX404" s="13" t="s">
        <v>90</v>
      </c>
      <c r="AY404" s="157" t="s">
        <v>192</v>
      </c>
    </row>
    <row r="405" spans="2:65" s="1" customFormat="1" ht="49.15" customHeight="1">
      <c r="B405" s="33"/>
      <c r="C405" s="132" t="s">
        <v>341</v>
      </c>
      <c r="D405" s="132" t="s">
        <v>194</v>
      </c>
      <c r="E405" s="133" t="s">
        <v>1212</v>
      </c>
      <c r="F405" s="134" t="s">
        <v>1213</v>
      </c>
      <c r="G405" s="135" t="s">
        <v>282</v>
      </c>
      <c r="H405" s="136">
        <v>110</v>
      </c>
      <c r="I405" s="137"/>
      <c r="J405" s="138">
        <f>ROUND(I405*H405,2)</f>
        <v>0</v>
      </c>
      <c r="K405" s="134" t="s">
        <v>198</v>
      </c>
      <c r="L405" s="33"/>
      <c r="M405" s="139" t="s">
        <v>44</v>
      </c>
      <c r="N405" s="140" t="s">
        <v>53</v>
      </c>
      <c r="P405" s="141">
        <f>O405*H405</f>
        <v>0</v>
      </c>
      <c r="Q405" s="141">
        <v>0</v>
      </c>
      <c r="R405" s="141">
        <f>Q405*H405</f>
        <v>0</v>
      </c>
      <c r="S405" s="141">
        <v>3.47E-3</v>
      </c>
      <c r="T405" s="142">
        <f>S405*H405</f>
        <v>0.38169999999999998</v>
      </c>
      <c r="AR405" s="143" t="s">
        <v>90</v>
      </c>
      <c r="AT405" s="143" t="s">
        <v>194</v>
      </c>
      <c r="AU405" s="143" t="s">
        <v>93</v>
      </c>
      <c r="AY405" s="17" t="s">
        <v>192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90</v>
      </c>
      <c r="BK405" s="144">
        <f>ROUND(I405*H405,2)</f>
        <v>0</v>
      </c>
      <c r="BL405" s="17" t="s">
        <v>90</v>
      </c>
      <c r="BM405" s="143" t="s">
        <v>1214</v>
      </c>
    </row>
    <row r="406" spans="2:65" s="1" customFormat="1" ht="11.25">
      <c r="B406" s="33"/>
      <c r="D406" s="145" t="s">
        <v>200</v>
      </c>
      <c r="F406" s="146" t="s">
        <v>1215</v>
      </c>
      <c r="I406" s="147"/>
      <c r="L406" s="33"/>
      <c r="M406" s="148"/>
      <c r="T406" s="54"/>
      <c r="AT406" s="17" t="s">
        <v>200</v>
      </c>
      <c r="AU406" s="17" t="s">
        <v>93</v>
      </c>
    </row>
    <row r="407" spans="2:65" s="12" customFormat="1" ht="11.25">
      <c r="B407" s="149"/>
      <c r="D407" s="150" t="s">
        <v>202</v>
      </c>
      <c r="E407" s="151" t="s">
        <v>44</v>
      </c>
      <c r="F407" s="152" t="s">
        <v>426</v>
      </c>
      <c r="H407" s="151" t="s">
        <v>44</v>
      </c>
      <c r="I407" s="153"/>
      <c r="L407" s="149"/>
      <c r="M407" s="154"/>
      <c r="T407" s="155"/>
      <c r="AT407" s="151" t="s">
        <v>202</v>
      </c>
      <c r="AU407" s="151" t="s">
        <v>93</v>
      </c>
      <c r="AV407" s="12" t="s">
        <v>90</v>
      </c>
      <c r="AW407" s="12" t="s">
        <v>42</v>
      </c>
      <c r="AX407" s="12" t="s">
        <v>82</v>
      </c>
      <c r="AY407" s="151" t="s">
        <v>192</v>
      </c>
    </row>
    <row r="408" spans="2:65" s="12" customFormat="1" ht="11.25">
      <c r="B408" s="149"/>
      <c r="D408" s="150" t="s">
        <v>202</v>
      </c>
      <c r="E408" s="151" t="s">
        <v>44</v>
      </c>
      <c r="F408" s="152" t="s">
        <v>1216</v>
      </c>
      <c r="H408" s="151" t="s">
        <v>44</v>
      </c>
      <c r="I408" s="153"/>
      <c r="L408" s="149"/>
      <c r="M408" s="154"/>
      <c r="T408" s="155"/>
      <c r="AT408" s="151" t="s">
        <v>202</v>
      </c>
      <c r="AU408" s="151" t="s">
        <v>93</v>
      </c>
      <c r="AV408" s="12" t="s">
        <v>90</v>
      </c>
      <c r="AW408" s="12" t="s">
        <v>42</v>
      </c>
      <c r="AX408" s="12" t="s">
        <v>82</v>
      </c>
      <c r="AY408" s="151" t="s">
        <v>192</v>
      </c>
    </row>
    <row r="409" spans="2:65" s="13" customFormat="1" ht="11.25">
      <c r="B409" s="156"/>
      <c r="D409" s="150" t="s">
        <v>202</v>
      </c>
      <c r="E409" s="157" t="s">
        <v>44</v>
      </c>
      <c r="F409" s="158" t="s">
        <v>1217</v>
      </c>
      <c r="H409" s="159">
        <v>110</v>
      </c>
      <c r="I409" s="160"/>
      <c r="L409" s="156"/>
      <c r="M409" s="161"/>
      <c r="T409" s="162"/>
      <c r="AT409" s="157" t="s">
        <v>202</v>
      </c>
      <c r="AU409" s="157" t="s">
        <v>93</v>
      </c>
      <c r="AV409" s="13" t="s">
        <v>93</v>
      </c>
      <c r="AW409" s="13" t="s">
        <v>42</v>
      </c>
      <c r="AX409" s="13" t="s">
        <v>90</v>
      </c>
      <c r="AY409" s="157" t="s">
        <v>192</v>
      </c>
    </row>
    <row r="410" spans="2:65" s="1" customFormat="1" ht="49.15" customHeight="1">
      <c r="B410" s="33"/>
      <c r="C410" s="132" t="s">
        <v>743</v>
      </c>
      <c r="D410" s="132" t="s">
        <v>194</v>
      </c>
      <c r="E410" s="133" t="s">
        <v>1218</v>
      </c>
      <c r="F410" s="134" t="s">
        <v>1219</v>
      </c>
      <c r="G410" s="135" t="s">
        <v>282</v>
      </c>
      <c r="H410" s="136">
        <v>70</v>
      </c>
      <c r="I410" s="137"/>
      <c r="J410" s="138">
        <f>ROUND(I410*H410,2)</f>
        <v>0</v>
      </c>
      <c r="K410" s="134" t="s">
        <v>198</v>
      </c>
      <c r="L410" s="33"/>
      <c r="M410" s="139" t="s">
        <v>44</v>
      </c>
      <c r="N410" s="140" t="s">
        <v>53</v>
      </c>
      <c r="P410" s="141">
        <f>O410*H410</f>
        <v>0</v>
      </c>
      <c r="Q410" s="141">
        <v>0</v>
      </c>
      <c r="R410" s="141">
        <f>Q410*H410</f>
        <v>0</v>
      </c>
      <c r="S410" s="141">
        <v>2.9399999999999999E-3</v>
      </c>
      <c r="T410" s="142">
        <f>S410*H410</f>
        <v>0.20579999999999998</v>
      </c>
      <c r="AR410" s="143" t="s">
        <v>90</v>
      </c>
      <c r="AT410" s="143" t="s">
        <v>194</v>
      </c>
      <c r="AU410" s="143" t="s">
        <v>93</v>
      </c>
      <c r="AY410" s="17" t="s">
        <v>192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90</v>
      </c>
      <c r="BK410" s="144">
        <f>ROUND(I410*H410,2)</f>
        <v>0</v>
      </c>
      <c r="BL410" s="17" t="s">
        <v>90</v>
      </c>
      <c r="BM410" s="143" t="s">
        <v>1220</v>
      </c>
    </row>
    <row r="411" spans="2:65" s="1" customFormat="1" ht="11.25">
      <c r="B411" s="33"/>
      <c r="D411" s="145" t="s">
        <v>200</v>
      </c>
      <c r="F411" s="146" t="s">
        <v>1221</v>
      </c>
      <c r="I411" s="147"/>
      <c r="L411" s="33"/>
      <c r="M411" s="148"/>
      <c r="T411" s="54"/>
      <c r="AT411" s="17" t="s">
        <v>200</v>
      </c>
      <c r="AU411" s="17" t="s">
        <v>93</v>
      </c>
    </row>
    <row r="412" spans="2:65" s="12" customFormat="1" ht="11.25">
      <c r="B412" s="149"/>
      <c r="D412" s="150" t="s">
        <v>202</v>
      </c>
      <c r="E412" s="151" t="s">
        <v>44</v>
      </c>
      <c r="F412" s="152" t="s">
        <v>426</v>
      </c>
      <c r="H412" s="151" t="s">
        <v>44</v>
      </c>
      <c r="I412" s="153"/>
      <c r="L412" s="149"/>
      <c r="M412" s="154"/>
      <c r="T412" s="155"/>
      <c r="AT412" s="151" t="s">
        <v>202</v>
      </c>
      <c r="AU412" s="151" t="s">
        <v>93</v>
      </c>
      <c r="AV412" s="12" t="s">
        <v>90</v>
      </c>
      <c r="AW412" s="12" t="s">
        <v>42</v>
      </c>
      <c r="AX412" s="12" t="s">
        <v>82</v>
      </c>
      <c r="AY412" s="151" t="s">
        <v>192</v>
      </c>
    </row>
    <row r="413" spans="2:65" s="12" customFormat="1" ht="11.25">
      <c r="B413" s="149"/>
      <c r="D413" s="150" t="s">
        <v>202</v>
      </c>
      <c r="E413" s="151" t="s">
        <v>44</v>
      </c>
      <c r="F413" s="152" t="s">
        <v>1222</v>
      </c>
      <c r="H413" s="151" t="s">
        <v>44</v>
      </c>
      <c r="I413" s="153"/>
      <c r="L413" s="149"/>
      <c r="M413" s="154"/>
      <c r="T413" s="155"/>
      <c r="AT413" s="151" t="s">
        <v>202</v>
      </c>
      <c r="AU413" s="151" t="s">
        <v>93</v>
      </c>
      <c r="AV413" s="12" t="s">
        <v>90</v>
      </c>
      <c r="AW413" s="12" t="s">
        <v>42</v>
      </c>
      <c r="AX413" s="12" t="s">
        <v>82</v>
      </c>
      <c r="AY413" s="151" t="s">
        <v>192</v>
      </c>
    </row>
    <row r="414" spans="2:65" s="13" customFormat="1" ht="11.25">
      <c r="B414" s="156"/>
      <c r="D414" s="150" t="s">
        <v>202</v>
      </c>
      <c r="E414" s="157" t="s">
        <v>44</v>
      </c>
      <c r="F414" s="158" t="s">
        <v>1223</v>
      </c>
      <c r="H414" s="159">
        <v>70</v>
      </c>
      <c r="I414" s="160"/>
      <c r="L414" s="156"/>
      <c r="M414" s="161"/>
      <c r="T414" s="162"/>
      <c r="AT414" s="157" t="s">
        <v>202</v>
      </c>
      <c r="AU414" s="157" t="s">
        <v>93</v>
      </c>
      <c r="AV414" s="13" t="s">
        <v>93</v>
      </c>
      <c r="AW414" s="13" t="s">
        <v>42</v>
      </c>
      <c r="AX414" s="13" t="s">
        <v>90</v>
      </c>
      <c r="AY414" s="157" t="s">
        <v>192</v>
      </c>
    </row>
    <row r="415" spans="2:65" s="1" customFormat="1" ht="49.15" customHeight="1">
      <c r="B415" s="33"/>
      <c r="C415" s="132" t="s">
        <v>348</v>
      </c>
      <c r="D415" s="132" t="s">
        <v>194</v>
      </c>
      <c r="E415" s="133" t="s">
        <v>1224</v>
      </c>
      <c r="F415" s="134" t="s">
        <v>1225</v>
      </c>
      <c r="G415" s="135" t="s">
        <v>282</v>
      </c>
      <c r="H415" s="136">
        <v>240</v>
      </c>
      <c r="I415" s="137"/>
      <c r="J415" s="138">
        <f>ROUND(I415*H415,2)</f>
        <v>0</v>
      </c>
      <c r="K415" s="134" t="s">
        <v>198</v>
      </c>
      <c r="L415" s="33"/>
      <c r="M415" s="139" t="s">
        <v>44</v>
      </c>
      <c r="N415" s="140" t="s">
        <v>53</v>
      </c>
      <c r="P415" s="141">
        <f>O415*H415</f>
        <v>0</v>
      </c>
      <c r="Q415" s="141">
        <v>0</v>
      </c>
      <c r="R415" s="141">
        <f>Q415*H415</f>
        <v>0</v>
      </c>
      <c r="S415" s="141">
        <v>3.46E-3</v>
      </c>
      <c r="T415" s="142">
        <f>S415*H415</f>
        <v>0.83040000000000003</v>
      </c>
      <c r="AR415" s="143" t="s">
        <v>90</v>
      </c>
      <c r="AT415" s="143" t="s">
        <v>194</v>
      </c>
      <c r="AU415" s="143" t="s">
        <v>93</v>
      </c>
      <c r="AY415" s="17" t="s">
        <v>192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90</v>
      </c>
      <c r="BK415" s="144">
        <f>ROUND(I415*H415,2)</f>
        <v>0</v>
      </c>
      <c r="BL415" s="17" t="s">
        <v>90</v>
      </c>
      <c r="BM415" s="143" t="s">
        <v>1226</v>
      </c>
    </row>
    <row r="416" spans="2:65" s="1" customFormat="1" ht="11.25">
      <c r="B416" s="33"/>
      <c r="D416" s="145" t="s">
        <v>200</v>
      </c>
      <c r="F416" s="146" t="s">
        <v>1227</v>
      </c>
      <c r="I416" s="147"/>
      <c r="L416" s="33"/>
      <c r="M416" s="148"/>
      <c r="T416" s="54"/>
      <c r="AT416" s="17" t="s">
        <v>200</v>
      </c>
      <c r="AU416" s="17" t="s">
        <v>93</v>
      </c>
    </row>
    <row r="417" spans="2:65" s="12" customFormat="1" ht="11.25">
      <c r="B417" s="149"/>
      <c r="D417" s="150" t="s">
        <v>202</v>
      </c>
      <c r="E417" s="151" t="s">
        <v>44</v>
      </c>
      <c r="F417" s="152" t="s">
        <v>426</v>
      </c>
      <c r="H417" s="151" t="s">
        <v>44</v>
      </c>
      <c r="I417" s="153"/>
      <c r="L417" s="149"/>
      <c r="M417" s="154"/>
      <c r="T417" s="155"/>
      <c r="AT417" s="151" t="s">
        <v>202</v>
      </c>
      <c r="AU417" s="151" t="s">
        <v>93</v>
      </c>
      <c r="AV417" s="12" t="s">
        <v>90</v>
      </c>
      <c r="AW417" s="12" t="s">
        <v>42</v>
      </c>
      <c r="AX417" s="12" t="s">
        <v>82</v>
      </c>
      <c r="AY417" s="151" t="s">
        <v>192</v>
      </c>
    </row>
    <row r="418" spans="2:65" s="12" customFormat="1" ht="11.25">
      <c r="B418" s="149"/>
      <c r="D418" s="150" t="s">
        <v>202</v>
      </c>
      <c r="E418" s="151" t="s">
        <v>44</v>
      </c>
      <c r="F418" s="152" t="s">
        <v>1228</v>
      </c>
      <c r="H418" s="151" t="s">
        <v>44</v>
      </c>
      <c r="I418" s="153"/>
      <c r="L418" s="149"/>
      <c r="M418" s="154"/>
      <c r="T418" s="155"/>
      <c r="AT418" s="151" t="s">
        <v>202</v>
      </c>
      <c r="AU418" s="151" t="s">
        <v>93</v>
      </c>
      <c r="AV418" s="12" t="s">
        <v>90</v>
      </c>
      <c r="AW418" s="12" t="s">
        <v>42</v>
      </c>
      <c r="AX418" s="12" t="s">
        <v>82</v>
      </c>
      <c r="AY418" s="151" t="s">
        <v>192</v>
      </c>
    </row>
    <row r="419" spans="2:65" s="13" customFormat="1" ht="11.25">
      <c r="B419" s="156"/>
      <c r="D419" s="150" t="s">
        <v>202</v>
      </c>
      <c r="E419" s="157" t="s">
        <v>44</v>
      </c>
      <c r="F419" s="158" t="s">
        <v>1229</v>
      </c>
      <c r="H419" s="159">
        <v>240</v>
      </c>
      <c r="I419" s="160"/>
      <c r="L419" s="156"/>
      <c r="M419" s="161"/>
      <c r="T419" s="162"/>
      <c r="AT419" s="157" t="s">
        <v>202</v>
      </c>
      <c r="AU419" s="157" t="s">
        <v>93</v>
      </c>
      <c r="AV419" s="13" t="s">
        <v>93</v>
      </c>
      <c r="AW419" s="13" t="s">
        <v>42</v>
      </c>
      <c r="AX419" s="13" t="s">
        <v>90</v>
      </c>
      <c r="AY419" s="157" t="s">
        <v>192</v>
      </c>
    </row>
    <row r="420" spans="2:65" s="1" customFormat="1" ht="49.15" customHeight="1">
      <c r="B420" s="33"/>
      <c r="C420" s="132" t="s">
        <v>754</v>
      </c>
      <c r="D420" s="132" t="s">
        <v>194</v>
      </c>
      <c r="E420" s="133" t="s">
        <v>1230</v>
      </c>
      <c r="F420" s="134" t="s">
        <v>1231</v>
      </c>
      <c r="G420" s="135" t="s">
        <v>282</v>
      </c>
      <c r="H420" s="136">
        <v>350</v>
      </c>
      <c r="I420" s="137"/>
      <c r="J420" s="138">
        <f>ROUND(I420*H420,2)</f>
        <v>0</v>
      </c>
      <c r="K420" s="134" t="s">
        <v>198</v>
      </c>
      <c r="L420" s="33"/>
      <c r="M420" s="139" t="s">
        <v>44</v>
      </c>
      <c r="N420" s="140" t="s">
        <v>53</v>
      </c>
      <c r="P420" s="141">
        <f>O420*H420</f>
        <v>0</v>
      </c>
      <c r="Q420" s="141">
        <v>0</v>
      </c>
      <c r="R420" s="141">
        <f>Q420*H420</f>
        <v>0</v>
      </c>
      <c r="S420" s="141">
        <v>4.4299999999999999E-3</v>
      </c>
      <c r="T420" s="142">
        <f>S420*H420</f>
        <v>1.5505</v>
      </c>
      <c r="AR420" s="143" t="s">
        <v>90</v>
      </c>
      <c r="AT420" s="143" t="s">
        <v>194</v>
      </c>
      <c r="AU420" s="143" t="s">
        <v>93</v>
      </c>
      <c r="AY420" s="17" t="s">
        <v>192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90</v>
      </c>
      <c r="BK420" s="144">
        <f>ROUND(I420*H420,2)</f>
        <v>0</v>
      </c>
      <c r="BL420" s="17" t="s">
        <v>90</v>
      </c>
      <c r="BM420" s="143" t="s">
        <v>1232</v>
      </c>
    </row>
    <row r="421" spans="2:65" s="1" customFormat="1" ht="11.25">
      <c r="B421" s="33"/>
      <c r="D421" s="145" t="s">
        <v>200</v>
      </c>
      <c r="F421" s="146" t="s">
        <v>1233</v>
      </c>
      <c r="I421" s="147"/>
      <c r="L421" s="33"/>
      <c r="M421" s="148"/>
      <c r="T421" s="54"/>
      <c r="AT421" s="17" t="s">
        <v>200</v>
      </c>
      <c r="AU421" s="17" t="s">
        <v>93</v>
      </c>
    </row>
    <row r="422" spans="2:65" s="12" customFormat="1" ht="11.25">
      <c r="B422" s="149"/>
      <c r="D422" s="150" t="s">
        <v>202</v>
      </c>
      <c r="E422" s="151" t="s">
        <v>44</v>
      </c>
      <c r="F422" s="152" t="s">
        <v>426</v>
      </c>
      <c r="H422" s="151" t="s">
        <v>44</v>
      </c>
      <c r="I422" s="153"/>
      <c r="L422" s="149"/>
      <c r="M422" s="154"/>
      <c r="T422" s="155"/>
      <c r="AT422" s="151" t="s">
        <v>202</v>
      </c>
      <c r="AU422" s="151" t="s">
        <v>93</v>
      </c>
      <c r="AV422" s="12" t="s">
        <v>90</v>
      </c>
      <c r="AW422" s="12" t="s">
        <v>42</v>
      </c>
      <c r="AX422" s="12" t="s">
        <v>82</v>
      </c>
      <c r="AY422" s="151" t="s">
        <v>192</v>
      </c>
    </row>
    <row r="423" spans="2:65" s="12" customFormat="1" ht="11.25">
      <c r="B423" s="149"/>
      <c r="D423" s="150" t="s">
        <v>202</v>
      </c>
      <c r="E423" s="151" t="s">
        <v>44</v>
      </c>
      <c r="F423" s="152" t="s">
        <v>1234</v>
      </c>
      <c r="H423" s="151" t="s">
        <v>44</v>
      </c>
      <c r="I423" s="153"/>
      <c r="L423" s="149"/>
      <c r="M423" s="154"/>
      <c r="T423" s="155"/>
      <c r="AT423" s="151" t="s">
        <v>202</v>
      </c>
      <c r="AU423" s="151" t="s">
        <v>93</v>
      </c>
      <c r="AV423" s="12" t="s">
        <v>90</v>
      </c>
      <c r="AW423" s="12" t="s">
        <v>42</v>
      </c>
      <c r="AX423" s="12" t="s">
        <v>82</v>
      </c>
      <c r="AY423" s="151" t="s">
        <v>192</v>
      </c>
    </row>
    <row r="424" spans="2:65" s="13" customFormat="1" ht="11.25">
      <c r="B424" s="156"/>
      <c r="D424" s="150" t="s">
        <v>202</v>
      </c>
      <c r="E424" s="157" t="s">
        <v>44</v>
      </c>
      <c r="F424" s="158" t="s">
        <v>1235</v>
      </c>
      <c r="H424" s="159">
        <v>350</v>
      </c>
      <c r="I424" s="160"/>
      <c r="L424" s="156"/>
      <c r="M424" s="161"/>
      <c r="T424" s="162"/>
      <c r="AT424" s="157" t="s">
        <v>202</v>
      </c>
      <c r="AU424" s="157" t="s">
        <v>93</v>
      </c>
      <c r="AV424" s="13" t="s">
        <v>93</v>
      </c>
      <c r="AW424" s="13" t="s">
        <v>42</v>
      </c>
      <c r="AX424" s="13" t="s">
        <v>90</v>
      </c>
      <c r="AY424" s="157" t="s">
        <v>192</v>
      </c>
    </row>
    <row r="425" spans="2:65" s="11" customFormat="1" ht="22.9" customHeight="1">
      <c r="B425" s="120"/>
      <c r="D425" s="121" t="s">
        <v>81</v>
      </c>
      <c r="E425" s="130" t="s">
        <v>1236</v>
      </c>
      <c r="F425" s="130" t="s">
        <v>1237</v>
      </c>
      <c r="I425" s="123"/>
      <c r="J425" s="131">
        <f>BK425</f>
        <v>0</v>
      </c>
      <c r="L425" s="120"/>
      <c r="M425" s="125"/>
      <c r="P425" s="126">
        <f>SUM(P426:P1630)</f>
        <v>0</v>
      </c>
      <c r="R425" s="126">
        <f>SUM(R426:R1630)</f>
        <v>12.124089360000001</v>
      </c>
      <c r="T425" s="127">
        <f>SUM(T426:T1630)</f>
        <v>0</v>
      </c>
      <c r="AR425" s="121" t="s">
        <v>209</v>
      </c>
      <c r="AT425" s="128" t="s">
        <v>81</v>
      </c>
      <c r="AU425" s="128" t="s">
        <v>90</v>
      </c>
      <c r="AY425" s="121" t="s">
        <v>192</v>
      </c>
      <c r="BK425" s="129">
        <f>SUM(BK426:BK1630)</f>
        <v>0</v>
      </c>
    </row>
    <row r="426" spans="2:65" s="1" customFormat="1" ht="101.25" customHeight="1">
      <c r="B426" s="33"/>
      <c r="C426" s="132" t="s">
        <v>353</v>
      </c>
      <c r="D426" s="132" t="s">
        <v>194</v>
      </c>
      <c r="E426" s="133" t="s">
        <v>1238</v>
      </c>
      <c r="F426" s="134" t="s">
        <v>1239</v>
      </c>
      <c r="G426" s="135" t="s">
        <v>282</v>
      </c>
      <c r="H426" s="136">
        <v>845</v>
      </c>
      <c r="I426" s="137"/>
      <c r="J426" s="138">
        <f>ROUND(I426*H426,2)</f>
        <v>0</v>
      </c>
      <c r="K426" s="134" t="s">
        <v>198</v>
      </c>
      <c r="L426" s="33"/>
      <c r="M426" s="139" t="s">
        <v>44</v>
      </c>
      <c r="N426" s="140" t="s">
        <v>53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90</v>
      </c>
      <c r="AT426" s="143" t="s">
        <v>194</v>
      </c>
      <c r="AU426" s="143" t="s">
        <v>93</v>
      </c>
      <c r="AY426" s="17" t="s">
        <v>192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90</v>
      </c>
      <c r="BK426" s="144">
        <f>ROUND(I426*H426,2)</f>
        <v>0</v>
      </c>
      <c r="BL426" s="17" t="s">
        <v>90</v>
      </c>
      <c r="BM426" s="143" t="s">
        <v>1240</v>
      </c>
    </row>
    <row r="427" spans="2:65" s="1" customFormat="1" ht="11.25">
      <c r="B427" s="33"/>
      <c r="D427" s="145" t="s">
        <v>200</v>
      </c>
      <c r="F427" s="146" t="s">
        <v>1241</v>
      </c>
      <c r="I427" s="147"/>
      <c r="L427" s="33"/>
      <c r="M427" s="148"/>
      <c r="T427" s="54"/>
      <c r="AT427" s="17" t="s">
        <v>200</v>
      </c>
      <c r="AU427" s="17" t="s">
        <v>93</v>
      </c>
    </row>
    <row r="428" spans="2:65" s="12" customFormat="1" ht="11.25">
      <c r="B428" s="149"/>
      <c r="D428" s="150" t="s">
        <v>202</v>
      </c>
      <c r="E428" s="151" t="s">
        <v>44</v>
      </c>
      <c r="F428" s="152" t="s">
        <v>968</v>
      </c>
      <c r="H428" s="151" t="s">
        <v>44</v>
      </c>
      <c r="I428" s="153"/>
      <c r="L428" s="149"/>
      <c r="M428" s="154"/>
      <c r="T428" s="155"/>
      <c r="AT428" s="151" t="s">
        <v>202</v>
      </c>
      <c r="AU428" s="151" t="s">
        <v>93</v>
      </c>
      <c r="AV428" s="12" t="s">
        <v>90</v>
      </c>
      <c r="AW428" s="12" t="s">
        <v>42</v>
      </c>
      <c r="AX428" s="12" t="s">
        <v>82</v>
      </c>
      <c r="AY428" s="151" t="s">
        <v>192</v>
      </c>
    </row>
    <row r="429" spans="2:65" s="12" customFormat="1" ht="11.25">
      <c r="B429" s="149"/>
      <c r="D429" s="150" t="s">
        <v>202</v>
      </c>
      <c r="E429" s="151" t="s">
        <v>44</v>
      </c>
      <c r="F429" s="152" t="s">
        <v>1242</v>
      </c>
      <c r="H429" s="151" t="s">
        <v>44</v>
      </c>
      <c r="I429" s="153"/>
      <c r="L429" s="149"/>
      <c r="M429" s="154"/>
      <c r="T429" s="155"/>
      <c r="AT429" s="151" t="s">
        <v>202</v>
      </c>
      <c r="AU429" s="151" t="s">
        <v>93</v>
      </c>
      <c r="AV429" s="12" t="s">
        <v>90</v>
      </c>
      <c r="AW429" s="12" t="s">
        <v>42</v>
      </c>
      <c r="AX429" s="12" t="s">
        <v>82</v>
      </c>
      <c r="AY429" s="151" t="s">
        <v>192</v>
      </c>
    </row>
    <row r="430" spans="2:65" s="13" customFormat="1" ht="11.25">
      <c r="B430" s="156"/>
      <c r="D430" s="150" t="s">
        <v>202</v>
      </c>
      <c r="E430" s="157" t="s">
        <v>44</v>
      </c>
      <c r="F430" s="158" t="s">
        <v>1243</v>
      </c>
      <c r="H430" s="159">
        <v>845</v>
      </c>
      <c r="I430" s="160"/>
      <c r="L430" s="156"/>
      <c r="M430" s="161"/>
      <c r="T430" s="162"/>
      <c r="AT430" s="157" t="s">
        <v>202</v>
      </c>
      <c r="AU430" s="157" t="s">
        <v>93</v>
      </c>
      <c r="AV430" s="13" t="s">
        <v>93</v>
      </c>
      <c r="AW430" s="13" t="s">
        <v>42</v>
      </c>
      <c r="AX430" s="13" t="s">
        <v>90</v>
      </c>
      <c r="AY430" s="157" t="s">
        <v>192</v>
      </c>
    </row>
    <row r="431" spans="2:65" s="1" customFormat="1" ht="16.5" customHeight="1">
      <c r="B431" s="33"/>
      <c r="C431" s="170" t="s">
        <v>768</v>
      </c>
      <c r="D431" s="170" t="s">
        <v>245</v>
      </c>
      <c r="E431" s="171" t="s">
        <v>1244</v>
      </c>
      <c r="F431" s="172" t="s">
        <v>1245</v>
      </c>
      <c r="G431" s="173" t="s">
        <v>282</v>
      </c>
      <c r="H431" s="174">
        <v>887.25</v>
      </c>
      <c r="I431" s="175"/>
      <c r="J431" s="176">
        <f>ROUND(I431*H431,2)</f>
        <v>0</v>
      </c>
      <c r="K431" s="172" t="s">
        <v>259</v>
      </c>
      <c r="L431" s="177"/>
      <c r="M431" s="178" t="s">
        <v>44</v>
      </c>
      <c r="N431" s="179" t="s">
        <v>53</v>
      </c>
      <c r="P431" s="141">
        <f>O431*H431</f>
        <v>0</v>
      </c>
      <c r="Q431" s="141">
        <v>1.3999999999999999E-4</v>
      </c>
      <c r="R431" s="141">
        <f>Q431*H431</f>
        <v>0.12421499999999999</v>
      </c>
      <c r="S431" s="141">
        <v>0</v>
      </c>
      <c r="T431" s="142">
        <f>S431*H431</f>
        <v>0</v>
      </c>
      <c r="AR431" s="143" t="s">
        <v>93</v>
      </c>
      <c r="AT431" s="143" t="s">
        <v>245</v>
      </c>
      <c r="AU431" s="143" t="s">
        <v>93</v>
      </c>
      <c r="AY431" s="17" t="s">
        <v>192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90</v>
      </c>
      <c r="BK431" s="144">
        <f>ROUND(I431*H431,2)</f>
        <v>0</v>
      </c>
      <c r="BL431" s="17" t="s">
        <v>90</v>
      </c>
      <c r="BM431" s="143" t="s">
        <v>1246</v>
      </c>
    </row>
    <row r="432" spans="2:65" s="12" customFormat="1" ht="11.25">
      <c r="B432" s="149"/>
      <c r="D432" s="150" t="s">
        <v>202</v>
      </c>
      <c r="E432" s="151" t="s">
        <v>44</v>
      </c>
      <c r="F432" s="152" t="s">
        <v>968</v>
      </c>
      <c r="H432" s="151" t="s">
        <v>44</v>
      </c>
      <c r="I432" s="153"/>
      <c r="L432" s="149"/>
      <c r="M432" s="154"/>
      <c r="T432" s="155"/>
      <c r="AT432" s="151" t="s">
        <v>202</v>
      </c>
      <c r="AU432" s="151" t="s">
        <v>93</v>
      </c>
      <c r="AV432" s="12" t="s">
        <v>90</v>
      </c>
      <c r="AW432" s="12" t="s">
        <v>42</v>
      </c>
      <c r="AX432" s="12" t="s">
        <v>82</v>
      </c>
      <c r="AY432" s="151" t="s">
        <v>192</v>
      </c>
    </row>
    <row r="433" spans="2:65" s="12" customFormat="1" ht="22.5">
      <c r="B433" s="149"/>
      <c r="D433" s="150" t="s">
        <v>202</v>
      </c>
      <c r="E433" s="151" t="s">
        <v>44</v>
      </c>
      <c r="F433" s="152" t="s">
        <v>1247</v>
      </c>
      <c r="H433" s="151" t="s">
        <v>44</v>
      </c>
      <c r="I433" s="153"/>
      <c r="L433" s="149"/>
      <c r="M433" s="154"/>
      <c r="T433" s="155"/>
      <c r="AT433" s="151" t="s">
        <v>202</v>
      </c>
      <c r="AU433" s="151" t="s">
        <v>93</v>
      </c>
      <c r="AV433" s="12" t="s">
        <v>90</v>
      </c>
      <c r="AW433" s="12" t="s">
        <v>42</v>
      </c>
      <c r="AX433" s="12" t="s">
        <v>82</v>
      </c>
      <c r="AY433" s="151" t="s">
        <v>192</v>
      </c>
    </row>
    <row r="434" spans="2:65" s="13" customFormat="1" ht="11.25">
      <c r="B434" s="156"/>
      <c r="D434" s="150" t="s">
        <v>202</v>
      </c>
      <c r="E434" s="157" t="s">
        <v>44</v>
      </c>
      <c r="F434" s="158" t="s">
        <v>1248</v>
      </c>
      <c r="H434" s="159">
        <v>887.25</v>
      </c>
      <c r="I434" s="160"/>
      <c r="L434" s="156"/>
      <c r="M434" s="161"/>
      <c r="T434" s="162"/>
      <c r="AT434" s="157" t="s">
        <v>202</v>
      </c>
      <c r="AU434" s="157" t="s">
        <v>93</v>
      </c>
      <c r="AV434" s="13" t="s">
        <v>93</v>
      </c>
      <c r="AW434" s="13" t="s">
        <v>42</v>
      </c>
      <c r="AX434" s="13" t="s">
        <v>90</v>
      </c>
      <c r="AY434" s="157" t="s">
        <v>192</v>
      </c>
    </row>
    <row r="435" spans="2:65" s="1" customFormat="1" ht="37.9" customHeight="1">
      <c r="B435" s="33"/>
      <c r="C435" s="132" t="s">
        <v>360</v>
      </c>
      <c r="D435" s="132" t="s">
        <v>194</v>
      </c>
      <c r="E435" s="133" t="s">
        <v>1249</v>
      </c>
      <c r="F435" s="134" t="s">
        <v>1250</v>
      </c>
      <c r="G435" s="135" t="s">
        <v>282</v>
      </c>
      <c r="H435" s="136">
        <v>78</v>
      </c>
      <c r="I435" s="137"/>
      <c r="J435" s="138">
        <f>ROUND(I435*H435,2)</f>
        <v>0</v>
      </c>
      <c r="K435" s="134" t="s">
        <v>198</v>
      </c>
      <c r="L435" s="33"/>
      <c r="M435" s="139" t="s">
        <v>44</v>
      </c>
      <c r="N435" s="140" t="s">
        <v>53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90</v>
      </c>
      <c r="AT435" s="143" t="s">
        <v>194</v>
      </c>
      <c r="AU435" s="143" t="s">
        <v>93</v>
      </c>
      <c r="AY435" s="17" t="s">
        <v>192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90</v>
      </c>
      <c r="BK435" s="144">
        <f>ROUND(I435*H435,2)</f>
        <v>0</v>
      </c>
      <c r="BL435" s="17" t="s">
        <v>90</v>
      </c>
      <c r="BM435" s="143" t="s">
        <v>1251</v>
      </c>
    </row>
    <row r="436" spans="2:65" s="1" customFormat="1" ht="11.25">
      <c r="B436" s="33"/>
      <c r="D436" s="145" t="s">
        <v>200</v>
      </c>
      <c r="F436" s="146" t="s">
        <v>1252</v>
      </c>
      <c r="I436" s="147"/>
      <c r="L436" s="33"/>
      <c r="M436" s="148"/>
      <c r="T436" s="54"/>
      <c r="AT436" s="17" t="s">
        <v>200</v>
      </c>
      <c r="AU436" s="17" t="s">
        <v>93</v>
      </c>
    </row>
    <row r="437" spans="2:65" s="12" customFormat="1" ht="11.25">
      <c r="B437" s="149"/>
      <c r="D437" s="150" t="s">
        <v>202</v>
      </c>
      <c r="E437" s="151" t="s">
        <v>44</v>
      </c>
      <c r="F437" s="152" t="s">
        <v>968</v>
      </c>
      <c r="H437" s="151" t="s">
        <v>44</v>
      </c>
      <c r="I437" s="153"/>
      <c r="L437" s="149"/>
      <c r="M437" s="154"/>
      <c r="T437" s="155"/>
      <c r="AT437" s="151" t="s">
        <v>202</v>
      </c>
      <c r="AU437" s="151" t="s">
        <v>93</v>
      </c>
      <c r="AV437" s="12" t="s">
        <v>90</v>
      </c>
      <c r="AW437" s="12" t="s">
        <v>42</v>
      </c>
      <c r="AX437" s="12" t="s">
        <v>82</v>
      </c>
      <c r="AY437" s="151" t="s">
        <v>192</v>
      </c>
    </row>
    <row r="438" spans="2:65" s="12" customFormat="1" ht="11.25">
      <c r="B438" s="149"/>
      <c r="D438" s="150" t="s">
        <v>202</v>
      </c>
      <c r="E438" s="151" t="s">
        <v>44</v>
      </c>
      <c r="F438" s="152" t="s">
        <v>998</v>
      </c>
      <c r="H438" s="151" t="s">
        <v>44</v>
      </c>
      <c r="I438" s="153"/>
      <c r="L438" s="149"/>
      <c r="M438" s="154"/>
      <c r="T438" s="155"/>
      <c r="AT438" s="151" t="s">
        <v>202</v>
      </c>
      <c r="AU438" s="151" t="s">
        <v>93</v>
      </c>
      <c r="AV438" s="12" t="s">
        <v>90</v>
      </c>
      <c r="AW438" s="12" t="s">
        <v>42</v>
      </c>
      <c r="AX438" s="12" t="s">
        <v>82</v>
      </c>
      <c r="AY438" s="151" t="s">
        <v>192</v>
      </c>
    </row>
    <row r="439" spans="2:65" s="12" customFormat="1" ht="11.25">
      <c r="B439" s="149"/>
      <c r="D439" s="150" t="s">
        <v>202</v>
      </c>
      <c r="E439" s="151" t="s">
        <v>44</v>
      </c>
      <c r="F439" s="152" t="s">
        <v>1253</v>
      </c>
      <c r="H439" s="151" t="s">
        <v>44</v>
      </c>
      <c r="I439" s="153"/>
      <c r="L439" s="149"/>
      <c r="M439" s="154"/>
      <c r="T439" s="155"/>
      <c r="AT439" s="151" t="s">
        <v>202</v>
      </c>
      <c r="AU439" s="151" t="s">
        <v>93</v>
      </c>
      <c r="AV439" s="12" t="s">
        <v>90</v>
      </c>
      <c r="AW439" s="12" t="s">
        <v>42</v>
      </c>
      <c r="AX439" s="12" t="s">
        <v>82</v>
      </c>
      <c r="AY439" s="151" t="s">
        <v>192</v>
      </c>
    </row>
    <row r="440" spans="2:65" s="13" customFormat="1" ht="11.25">
      <c r="B440" s="156"/>
      <c r="D440" s="150" t="s">
        <v>202</v>
      </c>
      <c r="E440" s="157" t="s">
        <v>44</v>
      </c>
      <c r="F440" s="158" t="s">
        <v>766</v>
      </c>
      <c r="H440" s="159">
        <v>2</v>
      </c>
      <c r="I440" s="160"/>
      <c r="L440" s="156"/>
      <c r="M440" s="161"/>
      <c r="T440" s="162"/>
      <c r="AT440" s="157" t="s">
        <v>202</v>
      </c>
      <c r="AU440" s="157" t="s">
        <v>93</v>
      </c>
      <c r="AV440" s="13" t="s">
        <v>93</v>
      </c>
      <c r="AW440" s="13" t="s">
        <v>42</v>
      </c>
      <c r="AX440" s="13" t="s">
        <v>82</v>
      </c>
      <c r="AY440" s="157" t="s">
        <v>192</v>
      </c>
    </row>
    <row r="441" spans="2:65" s="12" customFormat="1" ht="11.25">
      <c r="B441" s="149"/>
      <c r="D441" s="150" t="s">
        <v>202</v>
      </c>
      <c r="E441" s="151" t="s">
        <v>44</v>
      </c>
      <c r="F441" s="152" t="s">
        <v>968</v>
      </c>
      <c r="H441" s="151" t="s">
        <v>44</v>
      </c>
      <c r="I441" s="153"/>
      <c r="L441" s="149"/>
      <c r="M441" s="154"/>
      <c r="T441" s="155"/>
      <c r="AT441" s="151" t="s">
        <v>202</v>
      </c>
      <c r="AU441" s="151" t="s">
        <v>93</v>
      </c>
      <c r="AV441" s="12" t="s">
        <v>90</v>
      </c>
      <c r="AW441" s="12" t="s">
        <v>42</v>
      </c>
      <c r="AX441" s="12" t="s">
        <v>82</v>
      </c>
      <c r="AY441" s="151" t="s">
        <v>192</v>
      </c>
    </row>
    <row r="442" spans="2:65" s="12" customFormat="1" ht="22.5">
      <c r="B442" s="149"/>
      <c r="D442" s="150" t="s">
        <v>202</v>
      </c>
      <c r="E442" s="151" t="s">
        <v>44</v>
      </c>
      <c r="F442" s="152" t="s">
        <v>1254</v>
      </c>
      <c r="H442" s="151" t="s">
        <v>44</v>
      </c>
      <c r="I442" s="153"/>
      <c r="L442" s="149"/>
      <c r="M442" s="154"/>
      <c r="T442" s="155"/>
      <c r="AT442" s="151" t="s">
        <v>202</v>
      </c>
      <c r="AU442" s="151" t="s">
        <v>93</v>
      </c>
      <c r="AV442" s="12" t="s">
        <v>90</v>
      </c>
      <c r="AW442" s="12" t="s">
        <v>42</v>
      </c>
      <c r="AX442" s="12" t="s">
        <v>82</v>
      </c>
      <c r="AY442" s="151" t="s">
        <v>192</v>
      </c>
    </row>
    <row r="443" spans="2:65" s="13" customFormat="1" ht="11.25">
      <c r="B443" s="156"/>
      <c r="D443" s="150" t="s">
        <v>202</v>
      </c>
      <c r="E443" s="157" t="s">
        <v>44</v>
      </c>
      <c r="F443" s="158" t="s">
        <v>1255</v>
      </c>
      <c r="H443" s="159">
        <v>59</v>
      </c>
      <c r="I443" s="160"/>
      <c r="L443" s="156"/>
      <c r="M443" s="161"/>
      <c r="T443" s="162"/>
      <c r="AT443" s="157" t="s">
        <v>202</v>
      </c>
      <c r="AU443" s="157" t="s">
        <v>93</v>
      </c>
      <c r="AV443" s="13" t="s">
        <v>93</v>
      </c>
      <c r="AW443" s="13" t="s">
        <v>42</v>
      </c>
      <c r="AX443" s="13" t="s">
        <v>82</v>
      </c>
      <c r="AY443" s="157" t="s">
        <v>192</v>
      </c>
    </row>
    <row r="444" spans="2:65" s="12" customFormat="1" ht="11.25">
      <c r="B444" s="149"/>
      <c r="D444" s="150" t="s">
        <v>202</v>
      </c>
      <c r="E444" s="151" t="s">
        <v>44</v>
      </c>
      <c r="F444" s="152" t="s">
        <v>1256</v>
      </c>
      <c r="H444" s="151" t="s">
        <v>44</v>
      </c>
      <c r="I444" s="153"/>
      <c r="L444" s="149"/>
      <c r="M444" s="154"/>
      <c r="T444" s="155"/>
      <c r="AT444" s="151" t="s">
        <v>202</v>
      </c>
      <c r="AU444" s="151" t="s">
        <v>93</v>
      </c>
      <c r="AV444" s="12" t="s">
        <v>90</v>
      </c>
      <c r="AW444" s="12" t="s">
        <v>42</v>
      </c>
      <c r="AX444" s="12" t="s">
        <v>82</v>
      </c>
      <c r="AY444" s="151" t="s">
        <v>192</v>
      </c>
    </row>
    <row r="445" spans="2:65" s="13" customFormat="1" ht="11.25">
      <c r="B445" s="156"/>
      <c r="D445" s="150" t="s">
        <v>202</v>
      </c>
      <c r="E445" s="157" t="s">
        <v>44</v>
      </c>
      <c r="F445" s="158" t="s">
        <v>1028</v>
      </c>
      <c r="H445" s="159">
        <v>17</v>
      </c>
      <c r="I445" s="160"/>
      <c r="L445" s="156"/>
      <c r="M445" s="161"/>
      <c r="T445" s="162"/>
      <c r="AT445" s="157" t="s">
        <v>202</v>
      </c>
      <c r="AU445" s="157" t="s">
        <v>93</v>
      </c>
      <c r="AV445" s="13" t="s">
        <v>93</v>
      </c>
      <c r="AW445" s="13" t="s">
        <v>42</v>
      </c>
      <c r="AX445" s="13" t="s">
        <v>82</v>
      </c>
      <c r="AY445" s="157" t="s">
        <v>192</v>
      </c>
    </row>
    <row r="446" spans="2:65" s="14" customFormat="1" ht="11.25">
      <c r="B446" s="163"/>
      <c r="D446" s="150" t="s">
        <v>202</v>
      </c>
      <c r="E446" s="164" t="s">
        <v>44</v>
      </c>
      <c r="F446" s="165" t="s">
        <v>205</v>
      </c>
      <c r="H446" s="166">
        <v>78</v>
      </c>
      <c r="I446" s="167"/>
      <c r="L446" s="163"/>
      <c r="M446" s="168"/>
      <c r="T446" s="169"/>
      <c r="AT446" s="164" t="s">
        <v>202</v>
      </c>
      <c r="AU446" s="164" t="s">
        <v>93</v>
      </c>
      <c r="AV446" s="14" t="s">
        <v>199</v>
      </c>
      <c r="AW446" s="14" t="s">
        <v>42</v>
      </c>
      <c r="AX446" s="14" t="s">
        <v>90</v>
      </c>
      <c r="AY446" s="164" t="s">
        <v>192</v>
      </c>
    </row>
    <row r="447" spans="2:65" s="1" customFormat="1" ht="24.2" customHeight="1">
      <c r="B447" s="33"/>
      <c r="C447" s="132" t="s">
        <v>780</v>
      </c>
      <c r="D447" s="132" t="s">
        <v>194</v>
      </c>
      <c r="E447" s="133" t="s">
        <v>1257</v>
      </c>
      <c r="F447" s="134" t="s">
        <v>1258</v>
      </c>
      <c r="G447" s="135" t="s">
        <v>747</v>
      </c>
      <c r="H447" s="136">
        <v>8</v>
      </c>
      <c r="I447" s="137"/>
      <c r="J447" s="138">
        <f>ROUND(I447*H447,2)</f>
        <v>0</v>
      </c>
      <c r="K447" s="134" t="s">
        <v>198</v>
      </c>
      <c r="L447" s="33"/>
      <c r="M447" s="139" t="s">
        <v>44</v>
      </c>
      <c r="N447" s="140" t="s">
        <v>53</v>
      </c>
      <c r="P447" s="141">
        <f>O447*H447</f>
        <v>0</v>
      </c>
      <c r="Q447" s="141">
        <v>1.2999999999999999E-4</v>
      </c>
      <c r="R447" s="141">
        <f>Q447*H447</f>
        <v>1.0399999999999999E-3</v>
      </c>
      <c r="S447" s="141">
        <v>0</v>
      </c>
      <c r="T447" s="142">
        <f>S447*H447</f>
        <v>0</v>
      </c>
      <c r="AR447" s="143" t="s">
        <v>90</v>
      </c>
      <c r="AT447" s="143" t="s">
        <v>194</v>
      </c>
      <c r="AU447" s="143" t="s">
        <v>93</v>
      </c>
      <c r="AY447" s="17" t="s">
        <v>192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90</v>
      </c>
      <c r="BK447" s="144">
        <f>ROUND(I447*H447,2)</f>
        <v>0</v>
      </c>
      <c r="BL447" s="17" t="s">
        <v>90</v>
      </c>
      <c r="BM447" s="143" t="s">
        <v>1259</v>
      </c>
    </row>
    <row r="448" spans="2:65" s="1" customFormat="1" ht="11.25">
      <c r="B448" s="33"/>
      <c r="D448" s="145" t="s">
        <v>200</v>
      </c>
      <c r="F448" s="146" t="s">
        <v>1260</v>
      </c>
      <c r="I448" s="147"/>
      <c r="L448" s="33"/>
      <c r="M448" s="148"/>
      <c r="T448" s="54"/>
      <c r="AT448" s="17" t="s">
        <v>200</v>
      </c>
      <c r="AU448" s="17" t="s">
        <v>93</v>
      </c>
    </row>
    <row r="449" spans="2:65" s="12" customFormat="1" ht="11.25">
      <c r="B449" s="149"/>
      <c r="D449" s="150" t="s">
        <v>202</v>
      </c>
      <c r="E449" s="151" t="s">
        <v>44</v>
      </c>
      <c r="F449" s="152" t="s">
        <v>426</v>
      </c>
      <c r="H449" s="151" t="s">
        <v>44</v>
      </c>
      <c r="I449" s="153"/>
      <c r="L449" s="149"/>
      <c r="M449" s="154"/>
      <c r="T449" s="155"/>
      <c r="AT449" s="151" t="s">
        <v>202</v>
      </c>
      <c r="AU449" s="151" t="s">
        <v>93</v>
      </c>
      <c r="AV449" s="12" t="s">
        <v>90</v>
      </c>
      <c r="AW449" s="12" t="s">
        <v>42</v>
      </c>
      <c r="AX449" s="12" t="s">
        <v>82</v>
      </c>
      <c r="AY449" s="151" t="s">
        <v>192</v>
      </c>
    </row>
    <row r="450" spans="2:65" s="12" customFormat="1" ht="11.25">
      <c r="B450" s="149"/>
      <c r="D450" s="150" t="s">
        <v>202</v>
      </c>
      <c r="E450" s="151" t="s">
        <v>44</v>
      </c>
      <c r="F450" s="152" t="s">
        <v>968</v>
      </c>
      <c r="H450" s="151" t="s">
        <v>44</v>
      </c>
      <c r="I450" s="153"/>
      <c r="L450" s="149"/>
      <c r="M450" s="154"/>
      <c r="T450" s="155"/>
      <c r="AT450" s="151" t="s">
        <v>202</v>
      </c>
      <c r="AU450" s="151" t="s">
        <v>93</v>
      </c>
      <c r="AV450" s="12" t="s">
        <v>90</v>
      </c>
      <c r="AW450" s="12" t="s">
        <v>42</v>
      </c>
      <c r="AX450" s="12" t="s">
        <v>82</v>
      </c>
      <c r="AY450" s="151" t="s">
        <v>192</v>
      </c>
    </row>
    <row r="451" spans="2:65" s="12" customFormat="1" ht="11.25">
      <c r="B451" s="149"/>
      <c r="D451" s="150" t="s">
        <v>202</v>
      </c>
      <c r="E451" s="151" t="s">
        <v>44</v>
      </c>
      <c r="F451" s="152" t="s">
        <v>1261</v>
      </c>
      <c r="H451" s="151" t="s">
        <v>44</v>
      </c>
      <c r="I451" s="153"/>
      <c r="L451" s="149"/>
      <c r="M451" s="154"/>
      <c r="T451" s="155"/>
      <c r="AT451" s="151" t="s">
        <v>202</v>
      </c>
      <c r="AU451" s="151" t="s">
        <v>93</v>
      </c>
      <c r="AV451" s="12" t="s">
        <v>90</v>
      </c>
      <c r="AW451" s="12" t="s">
        <v>42</v>
      </c>
      <c r="AX451" s="12" t="s">
        <v>82</v>
      </c>
      <c r="AY451" s="151" t="s">
        <v>192</v>
      </c>
    </row>
    <row r="452" spans="2:65" s="13" customFormat="1" ht="11.25">
      <c r="B452" s="156"/>
      <c r="D452" s="150" t="s">
        <v>202</v>
      </c>
      <c r="E452" s="157" t="s">
        <v>44</v>
      </c>
      <c r="F452" s="158" t="s">
        <v>219</v>
      </c>
      <c r="H452" s="159">
        <v>8</v>
      </c>
      <c r="I452" s="160"/>
      <c r="L452" s="156"/>
      <c r="M452" s="161"/>
      <c r="T452" s="162"/>
      <c r="AT452" s="157" t="s">
        <v>202</v>
      </c>
      <c r="AU452" s="157" t="s">
        <v>93</v>
      </c>
      <c r="AV452" s="13" t="s">
        <v>93</v>
      </c>
      <c r="AW452" s="13" t="s">
        <v>42</v>
      </c>
      <c r="AX452" s="13" t="s">
        <v>90</v>
      </c>
      <c r="AY452" s="157" t="s">
        <v>192</v>
      </c>
    </row>
    <row r="453" spans="2:65" s="1" customFormat="1" ht="16.5" customHeight="1">
      <c r="B453" s="33"/>
      <c r="C453" s="170" t="s">
        <v>310</v>
      </c>
      <c r="D453" s="170" t="s">
        <v>245</v>
      </c>
      <c r="E453" s="171" t="s">
        <v>1262</v>
      </c>
      <c r="F453" s="172" t="s">
        <v>1263</v>
      </c>
      <c r="G453" s="173" t="s">
        <v>747</v>
      </c>
      <c r="H453" s="174">
        <v>8</v>
      </c>
      <c r="I453" s="175"/>
      <c r="J453" s="176">
        <f>ROUND(I453*H453,2)</f>
        <v>0</v>
      </c>
      <c r="K453" s="172" t="s">
        <v>259</v>
      </c>
      <c r="L453" s="177"/>
      <c r="M453" s="178" t="s">
        <v>44</v>
      </c>
      <c r="N453" s="179" t="s">
        <v>53</v>
      </c>
      <c r="P453" s="141">
        <f>O453*H453</f>
        <v>0</v>
      </c>
      <c r="Q453" s="141">
        <v>0</v>
      </c>
      <c r="R453" s="141">
        <f>Q453*H453</f>
        <v>0</v>
      </c>
      <c r="S453" s="141">
        <v>0</v>
      </c>
      <c r="T453" s="142">
        <f>S453*H453</f>
        <v>0</v>
      </c>
      <c r="AR453" s="143" t="s">
        <v>93</v>
      </c>
      <c r="AT453" s="143" t="s">
        <v>245</v>
      </c>
      <c r="AU453" s="143" t="s">
        <v>93</v>
      </c>
      <c r="AY453" s="17" t="s">
        <v>192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90</v>
      </c>
      <c r="BK453" s="144">
        <f>ROUND(I453*H453,2)</f>
        <v>0</v>
      </c>
      <c r="BL453" s="17" t="s">
        <v>90</v>
      </c>
      <c r="BM453" s="143" t="s">
        <v>1264</v>
      </c>
    </row>
    <row r="454" spans="2:65" s="12" customFormat="1" ht="11.25">
      <c r="B454" s="149"/>
      <c r="D454" s="150" t="s">
        <v>202</v>
      </c>
      <c r="E454" s="151" t="s">
        <v>44</v>
      </c>
      <c r="F454" s="152" t="s">
        <v>426</v>
      </c>
      <c r="H454" s="151" t="s">
        <v>44</v>
      </c>
      <c r="I454" s="153"/>
      <c r="L454" s="149"/>
      <c r="M454" s="154"/>
      <c r="T454" s="155"/>
      <c r="AT454" s="151" t="s">
        <v>202</v>
      </c>
      <c r="AU454" s="151" t="s">
        <v>93</v>
      </c>
      <c r="AV454" s="12" t="s">
        <v>90</v>
      </c>
      <c r="AW454" s="12" t="s">
        <v>42</v>
      </c>
      <c r="AX454" s="12" t="s">
        <v>82</v>
      </c>
      <c r="AY454" s="151" t="s">
        <v>192</v>
      </c>
    </row>
    <row r="455" spans="2:65" s="12" customFormat="1" ht="11.25">
      <c r="B455" s="149"/>
      <c r="D455" s="150" t="s">
        <v>202</v>
      </c>
      <c r="E455" s="151" t="s">
        <v>44</v>
      </c>
      <c r="F455" s="152" t="s">
        <v>968</v>
      </c>
      <c r="H455" s="151" t="s">
        <v>44</v>
      </c>
      <c r="I455" s="153"/>
      <c r="L455" s="149"/>
      <c r="M455" s="154"/>
      <c r="T455" s="155"/>
      <c r="AT455" s="151" t="s">
        <v>202</v>
      </c>
      <c r="AU455" s="151" t="s">
        <v>93</v>
      </c>
      <c r="AV455" s="12" t="s">
        <v>90</v>
      </c>
      <c r="AW455" s="12" t="s">
        <v>42</v>
      </c>
      <c r="AX455" s="12" t="s">
        <v>82</v>
      </c>
      <c r="AY455" s="151" t="s">
        <v>192</v>
      </c>
    </row>
    <row r="456" spans="2:65" s="12" customFormat="1" ht="11.25">
      <c r="B456" s="149"/>
      <c r="D456" s="150" t="s">
        <v>202</v>
      </c>
      <c r="E456" s="151" t="s">
        <v>44</v>
      </c>
      <c r="F456" s="152" t="s">
        <v>1261</v>
      </c>
      <c r="H456" s="151" t="s">
        <v>44</v>
      </c>
      <c r="I456" s="153"/>
      <c r="L456" s="149"/>
      <c r="M456" s="154"/>
      <c r="T456" s="155"/>
      <c r="AT456" s="151" t="s">
        <v>202</v>
      </c>
      <c r="AU456" s="151" t="s">
        <v>93</v>
      </c>
      <c r="AV456" s="12" t="s">
        <v>90</v>
      </c>
      <c r="AW456" s="12" t="s">
        <v>42</v>
      </c>
      <c r="AX456" s="12" t="s">
        <v>82</v>
      </c>
      <c r="AY456" s="151" t="s">
        <v>192</v>
      </c>
    </row>
    <row r="457" spans="2:65" s="13" customFormat="1" ht="11.25">
      <c r="B457" s="156"/>
      <c r="D457" s="150" t="s">
        <v>202</v>
      </c>
      <c r="E457" s="157" t="s">
        <v>44</v>
      </c>
      <c r="F457" s="158" t="s">
        <v>219</v>
      </c>
      <c r="H457" s="159">
        <v>8</v>
      </c>
      <c r="I457" s="160"/>
      <c r="L457" s="156"/>
      <c r="M457" s="161"/>
      <c r="T457" s="162"/>
      <c r="AT457" s="157" t="s">
        <v>202</v>
      </c>
      <c r="AU457" s="157" t="s">
        <v>93</v>
      </c>
      <c r="AV457" s="13" t="s">
        <v>93</v>
      </c>
      <c r="AW457" s="13" t="s">
        <v>42</v>
      </c>
      <c r="AX457" s="13" t="s">
        <v>90</v>
      </c>
      <c r="AY457" s="157" t="s">
        <v>192</v>
      </c>
    </row>
    <row r="458" spans="2:65" s="1" customFormat="1" ht="37.9" customHeight="1">
      <c r="B458" s="33"/>
      <c r="C458" s="132" t="s">
        <v>804</v>
      </c>
      <c r="D458" s="132" t="s">
        <v>194</v>
      </c>
      <c r="E458" s="133" t="s">
        <v>1265</v>
      </c>
      <c r="F458" s="134" t="s">
        <v>1266</v>
      </c>
      <c r="G458" s="135" t="s">
        <v>747</v>
      </c>
      <c r="H458" s="136">
        <v>78</v>
      </c>
      <c r="I458" s="137"/>
      <c r="J458" s="138">
        <f>ROUND(I458*H458,2)</f>
        <v>0</v>
      </c>
      <c r="K458" s="134" t="s">
        <v>198</v>
      </c>
      <c r="L458" s="33"/>
      <c r="M458" s="139" t="s">
        <v>44</v>
      </c>
      <c r="N458" s="140" t="s">
        <v>53</v>
      </c>
      <c r="P458" s="141">
        <f>O458*H458</f>
        <v>0</v>
      </c>
      <c r="Q458" s="141">
        <v>0</v>
      </c>
      <c r="R458" s="141">
        <f>Q458*H458</f>
        <v>0</v>
      </c>
      <c r="S458" s="141">
        <v>0</v>
      </c>
      <c r="T458" s="142">
        <f>S458*H458</f>
        <v>0</v>
      </c>
      <c r="AR458" s="143" t="s">
        <v>90</v>
      </c>
      <c r="AT458" s="143" t="s">
        <v>194</v>
      </c>
      <c r="AU458" s="143" t="s">
        <v>93</v>
      </c>
      <c r="AY458" s="17" t="s">
        <v>192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7" t="s">
        <v>90</v>
      </c>
      <c r="BK458" s="144">
        <f>ROUND(I458*H458,2)</f>
        <v>0</v>
      </c>
      <c r="BL458" s="17" t="s">
        <v>90</v>
      </c>
      <c r="BM458" s="143" t="s">
        <v>1267</v>
      </c>
    </row>
    <row r="459" spans="2:65" s="1" customFormat="1" ht="11.25">
      <c r="B459" s="33"/>
      <c r="D459" s="145" t="s">
        <v>200</v>
      </c>
      <c r="F459" s="146" t="s">
        <v>1268</v>
      </c>
      <c r="I459" s="147"/>
      <c r="L459" s="33"/>
      <c r="M459" s="148"/>
      <c r="T459" s="54"/>
      <c r="AT459" s="17" t="s">
        <v>200</v>
      </c>
      <c r="AU459" s="17" t="s">
        <v>93</v>
      </c>
    </row>
    <row r="460" spans="2:65" s="12" customFormat="1" ht="11.25">
      <c r="B460" s="149"/>
      <c r="D460" s="150" t="s">
        <v>202</v>
      </c>
      <c r="E460" s="151" t="s">
        <v>44</v>
      </c>
      <c r="F460" s="152" t="s">
        <v>968</v>
      </c>
      <c r="H460" s="151" t="s">
        <v>44</v>
      </c>
      <c r="I460" s="153"/>
      <c r="L460" s="149"/>
      <c r="M460" s="154"/>
      <c r="T460" s="155"/>
      <c r="AT460" s="151" t="s">
        <v>202</v>
      </c>
      <c r="AU460" s="151" t="s">
        <v>93</v>
      </c>
      <c r="AV460" s="12" t="s">
        <v>90</v>
      </c>
      <c r="AW460" s="12" t="s">
        <v>42</v>
      </c>
      <c r="AX460" s="12" t="s">
        <v>82</v>
      </c>
      <c r="AY460" s="151" t="s">
        <v>192</v>
      </c>
    </row>
    <row r="461" spans="2:65" s="12" customFormat="1" ht="11.25">
      <c r="B461" s="149"/>
      <c r="D461" s="150" t="s">
        <v>202</v>
      </c>
      <c r="E461" s="151" t="s">
        <v>44</v>
      </c>
      <c r="F461" s="152" t="s">
        <v>1269</v>
      </c>
      <c r="H461" s="151" t="s">
        <v>44</v>
      </c>
      <c r="I461" s="153"/>
      <c r="L461" s="149"/>
      <c r="M461" s="154"/>
      <c r="T461" s="155"/>
      <c r="AT461" s="151" t="s">
        <v>202</v>
      </c>
      <c r="AU461" s="151" t="s">
        <v>93</v>
      </c>
      <c r="AV461" s="12" t="s">
        <v>90</v>
      </c>
      <c r="AW461" s="12" t="s">
        <v>42</v>
      </c>
      <c r="AX461" s="12" t="s">
        <v>82</v>
      </c>
      <c r="AY461" s="151" t="s">
        <v>192</v>
      </c>
    </row>
    <row r="462" spans="2:65" s="13" customFormat="1" ht="11.25">
      <c r="B462" s="156"/>
      <c r="D462" s="150" t="s">
        <v>202</v>
      </c>
      <c r="E462" s="157" t="s">
        <v>44</v>
      </c>
      <c r="F462" s="158" t="s">
        <v>1255</v>
      </c>
      <c r="H462" s="159">
        <v>59</v>
      </c>
      <c r="I462" s="160"/>
      <c r="L462" s="156"/>
      <c r="M462" s="161"/>
      <c r="T462" s="162"/>
      <c r="AT462" s="157" t="s">
        <v>202</v>
      </c>
      <c r="AU462" s="157" t="s">
        <v>93</v>
      </c>
      <c r="AV462" s="13" t="s">
        <v>93</v>
      </c>
      <c r="AW462" s="13" t="s">
        <v>42</v>
      </c>
      <c r="AX462" s="13" t="s">
        <v>82</v>
      </c>
      <c r="AY462" s="157" t="s">
        <v>192</v>
      </c>
    </row>
    <row r="463" spans="2:65" s="12" customFormat="1" ht="11.25">
      <c r="B463" s="149"/>
      <c r="D463" s="150" t="s">
        <v>202</v>
      </c>
      <c r="E463" s="151" t="s">
        <v>44</v>
      </c>
      <c r="F463" s="152" t="s">
        <v>998</v>
      </c>
      <c r="H463" s="151" t="s">
        <v>44</v>
      </c>
      <c r="I463" s="153"/>
      <c r="L463" s="149"/>
      <c r="M463" s="154"/>
      <c r="T463" s="155"/>
      <c r="AT463" s="151" t="s">
        <v>202</v>
      </c>
      <c r="AU463" s="151" t="s">
        <v>93</v>
      </c>
      <c r="AV463" s="12" t="s">
        <v>90</v>
      </c>
      <c r="AW463" s="12" t="s">
        <v>42</v>
      </c>
      <c r="AX463" s="12" t="s">
        <v>82</v>
      </c>
      <c r="AY463" s="151" t="s">
        <v>192</v>
      </c>
    </row>
    <row r="464" spans="2:65" s="12" customFormat="1" ht="11.25">
      <c r="B464" s="149"/>
      <c r="D464" s="150" t="s">
        <v>202</v>
      </c>
      <c r="E464" s="151" t="s">
        <v>44</v>
      </c>
      <c r="F464" s="152" t="s">
        <v>1270</v>
      </c>
      <c r="H464" s="151" t="s">
        <v>44</v>
      </c>
      <c r="I464" s="153"/>
      <c r="L464" s="149"/>
      <c r="M464" s="154"/>
      <c r="T464" s="155"/>
      <c r="AT464" s="151" t="s">
        <v>202</v>
      </c>
      <c r="AU464" s="151" t="s">
        <v>93</v>
      </c>
      <c r="AV464" s="12" t="s">
        <v>90</v>
      </c>
      <c r="AW464" s="12" t="s">
        <v>42</v>
      </c>
      <c r="AX464" s="12" t="s">
        <v>82</v>
      </c>
      <c r="AY464" s="151" t="s">
        <v>192</v>
      </c>
    </row>
    <row r="465" spans="2:65" s="13" customFormat="1" ht="11.25">
      <c r="B465" s="156"/>
      <c r="D465" s="150" t="s">
        <v>202</v>
      </c>
      <c r="E465" s="157" t="s">
        <v>44</v>
      </c>
      <c r="F465" s="158" t="s">
        <v>766</v>
      </c>
      <c r="H465" s="159">
        <v>2</v>
      </c>
      <c r="I465" s="160"/>
      <c r="L465" s="156"/>
      <c r="M465" s="161"/>
      <c r="T465" s="162"/>
      <c r="AT465" s="157" t="s">
        <v>202</v>
      </c>
      <c r="AU465" s="157" t="s">
        <v>93</v>
      </c>
      <c r="AV465" s="13" t="s">
        <v>93</v>
      </c>
      <c r="AW465" s="13" t="s">
        <v>42</v>
      </c>
      <c r="AX465" s="13" t="s">
        <v>82</v>
      </c>
      <c r="AY465" s="157" t="s">
        <v>192</v>
      </c>
    </row>
    <row r="466" spans="2:65" s="12" customFormat="1" ht="11.25">
      <c r="B466" s="149"/>
      <c r="D466" s="150" t="s">
        <v>202</v>
      </c>
      <c r="E466" s="151" t="s">
        <v>44</v>
      </c>
      <c r="F466" s="152" t="s">
        <v>1271</v>
      </c>
      <c r="H466" s="151" t="s">
        <v>44</v>
      </c>
      <c r="I466" s="153"/>
      <c r="L466" s="149"/>
      <c r="M466" s="154"/>
      <c r="T466" s="155"/>
      <c r="AT466" s="151" t="s">
        <v>202</v>
      </c>
      <c r="AU466" s="151" t="s">
        <v>93</v>
      </c>
      <c r="AV466" s="12" t="s">
        <v>90</v>
      </c>
      <c r="AW466" s="12" t="s">
        <v>42</v>
      </c>
      <c r="AX466" s="12" t="s">
        <v>82</v>
      </c>
      <c r="AY466" s="151" t="s">
        <v>192</v>
      </c>
    </row>
    <row r="467" spans="2:65" s="13" customFormat="1" ht="11.25">
      <c r="B467" s="156"/>
      <c r="D467" s="150" t="s">
        <v>202</v>
      </c>
      <c r="E467" s="157" t="s">
        <v>44</v>
      </c>
      <c r="F467" s="158" t="s">
        <v>1028</v>
      </c>
      <c r="H467" s="159">
        <v>17</v>
      </c>
      <c r="I467" s="160"/>
      <c r="L467" s="156"/>
      <c r="M467" s="161"/>
      <c r="T467" s="162"/>
      <c r="AT467" s="157" t="s">
        <v>202</v>
      </c>
      <c r="AU467" s="157" t="s">
        <v>93</v>
      </c>
      <c r="AV467" s="13" t="s">
        <v>93</v>
      </c>
      <c r="AW467" s="13" t="s">
        <v>42</v>
      </c>
      <c r="AX467" s="13" t="s">
        <v>82</v>
      </c>
      <c r="AY467" s="157" t="s">
        <v>192</v>
      </c>
    </row>
    <row r="468" spans="2:65" s="14" customFormat="1" ht="11.25">
      <c r="B468" s="163"/>
      <c r="D468" s="150" t="s">
        <v>202</v>
      </c>
      <c r="E468" s="164" t="s">
        <v>44</v>
      </c>
      <c r="F468" s="165" t="s">
        <v>205</v>
      </c>
      <c r="H468" s="166">
        <v>78</v>
      </c>
      <c r="I468" s="167"/>
      <c r="L468" s="163"/>
      <c r="M468" s="168"/>
      <c r="T468" s="169"/>
      <c r="AT468" s="164" t="s">
        <v>202</v>
      </c>
      <c r="AU468" s="164" t="s">
        <v>93</v>
      </c>
      <c r="AV468" s="14" t="s">
        <v>199</v>
      </c>
      <c r="AW468" s="14" t="s">
        <v>42</v>
      </c>
      <c r="AX468" s="14" t="s">
        <v>90</v>
      </c>
      <c r="AY468" s="164" t="s">
        <v>192</v>
      </c>
    </row>
    <row r="469" spans="2:65" s="1" customFormat="1" ht="16.5" customHeight="1">
      <c r="B469" s="33"/>
      <c r="C469" s="170" t="s">
        <v>822</v>
      </c>
      <c r="D469" s="170" t="s">
        <v>245</v>
      </c>
      <c r="E469" s="171" t="s">
        <v>1272</v>
      </c>
      <c r="F469" s="172" t="s">
        <v>1273</v>
      </c>
      <c r="G469" s="173" t="s">
        <v>747</v>
      </c>
      <c r="H469" s="174">
        <v>78</v>
      </c>
      <c r="I469" s="175"/>
      <c r="J469" s="176">
        <f>ROUND(I469*H469,2)</f>
        <v>0</v>
      </c>
      <c r="K469" s="172" t="s">
        <v>198</v>
      </c>
      <c r="L469" s="177"/>
      <c r="M469" s="178" t="s">
        <v>44</v>
      </c>
      <c r="N469" s="179" t="s">
        <v>53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93</v>
      </c>
      <c r="AT469" s="143" t="s">
        <v>245</v>
      </c>
      <c r="AU469" s="143" t="s">
        <v>93</v>
      </c>
      <c r="AY469" s="17" t="s">
        <v>192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90</v>
      </c>
      <c r="BK469" s="144">
        <f>ROUND(I469*H469,2)</f>
        <v>0</v>
      </c>
      <c r="BL469" s="17" t="s">
        <v>90</v>
      </c>
      <c r="BM469" s="143" t="s">
        <v>1274</v>
      </c>
    </row>
    <row r="470" spans="2:65" s="12" customFormat="1" ht="11.25">
      <c r="B470" s="149"/>
      <c r="D470" s="150" t="s">
        <v>202</v>
      </c>
      <c r="E470" s="151" t="s">
        <v>44</v>
      </c>
      <c r="F470" s="152" t="s">
        <v>968</v>
      </c>
      <c r="H470" s="151" t="s">
        <v>44</v>
      </c>
      <c r="I470" s="153"/>
      <c r="L470" s="149"/>
      <c r="M470" s="154"/>
      <c r="T470" s="155"/>
      <c r="AT470" s="151" t="s">
        <v>202</v>
      </c>
      <c r="AU470" s="151" t="s">
        <v>93</v>
      </c>
      <c r="AV470" s="12" t="s">
        <v>90</v>
      </c>
      <c r="AW470" s="12" t="s">
        <v>42</v>
      </c>
      <c r="AX470" s="12" t="s">
        <v>82</v>
      </c>
      <c r="AY470" s="151" t="s">
        <v>192</v>
      </c>
    </row>
    <row r="471" spans="2:65" s="12" customFormat="1" ht="11.25">
      <c r="B471" s="149"/>
      <c r="D471" s="150" t="s">
        <v>202</v>
      </c>
      <c r="E471" s="151" t="s">
        <v>44</v>
      </c>
      <c r="F471" s="152" t="s">
        <v>1269</v>
      </c>
      <c r="H471" s="151" t="s">
        <v>44</v>
      </c>
      <c r="I471" s="153"/>
      <c r="L471" s="149"/>
      <c r="M471" s="154"/>
      <c r="T471" s="155"/>
      <c r="AT471" s="151" t="s">
        <v>202</v>
      </c>
      <c r="AU471" s="151" t="s">
        <v>93</v>
      </c>
      <c r="AV471" s="12" t="s">
        <v>90</v>
      </c>
      <c r="AW471" s="12" t="s">
        <v>42</v>
      </c>
      <c r="AX471" s="12" t="s">
        <v>82</v>
      </c>
      <c r="AY471" s="151" t="s">
        <v>192</v>
      </c>
    </row>
    <row r="472" spans="2:65" s="13" customFormat="1" ht="11.25">
      <c r="B472" s="156"/>
      <c r="D472" s="150" t="s">
        <v>202</v>
      </c>
      <c r="E472" s="157" t="s">
        <v>44</v>
      </c>
      <c r="F472" s="158" t="s">
        <v>1255</v>
      </c>
      <c r="H472" s="159">
        <v>59</v>
      </c>
      <c r="I472" s="160"/>
      <c r="L472" s="156"/>
      <c r="M472" s="161"/>
      <c r="T472" s="162"/>
      <c r="AT472" s="157" t="s">
        <v>202</v>
      </c>
      <c r="AU472" s="157" t="s">
        <v>93</v>
      </c>
      <c r="AV472" s="13" t="s">
        <v>93</v>
      </c>
      <c r="AW472" s="13" t="s">
        <v>42</v>
      </c>
      <c r="AX472" s="13" t="s">
        <v>82</v>
      </c>
      <c r="AY472" s="157" t="s">
        <v>192</v>
      </c>
    </row>
    <row r="473" spans="2:65" s="12" customFormat="1" ht="11.25">
      <c r="B473" s="149"/>
      <c r="D473" s="150" t="s">
        <v>202</v>
      </c>
      <c r="E473" s="151" t="s">
        <v>44</v>
      </c>
      <c r="F473" s="152" t="s">
        <v>998</v>
      </c>
      <c r="H473" s="151" t="s">
        <v>44</v>
      </c>
      <c r="I473" s="153"/>
      <c r="L473" s="149"/>
      <c r="M473" s="154"/>
      <c r="T473" s="155"/>
      <c r="AT473" s="151" t="s">
        <v>202</v>
      </c>
      <c r="AU473" s="151" t="s">
        <v>93</v>
      </c>
      <c r="AV473" s="12" t="s">
        <v>90</v>
      </c>
      <c r="AW473" s="12" t="s">
        <v>42</v>
      </c>
      <c r="AX473" s="12" t="s">
        <v>82</v>
      </c>
      <c r="AY473" s="151" t="s">
        <v>192</v>
      </c>
    </row>
    <row r="474" spans="2:65" s="12" customFormat="1" ht="11.25">
      <c r="B474" s="149"/>
      <c r="D474" s="150" t="s">
        <v>202</v>
      </c>
      <c r="E474" s="151" t="s">
        <v>44</v>
      </c>
      <c r="F474" s="152" t="s">
        <v>1270</v>
      </c>
      <c r="H474" s="151" t="s">
        <v>44</v>
      </c>
      <c r="I474" s="153"/>
      <c r="L474" s="149"/>
      <c r="M474" s="154"/>
      <c r="T474" s="155"/>
      <c r="AT474" s="151" t="s">
        <v>202</v>
      </c>
      <c r="AU474" s="151" t="s">
        <v>93</v>
      </c>
      <c r="AV474" s="12" t="s">
        <v>90</v>
      </c>
      <c r="AW474" s="12" t="s">
        <v>42</v>
      </c>
      <c r="AX474" s="12" t="s">
        <v>82</v>
      </c>
      <c r="AY474" s="151" t="s">
        <v>192</v>
      </c>
    </row>
    <row r="475" spans="2:65" s="13" customFormat="1" ht="11.25">
      <c r="B475" s="156"/>
      <c r="D475" s="150" t="s">
        <v>202</v>
      </c>
      <c r="E475" s="157" t="s">
        <v>44</v>
      </c>
      <c r="F475" s="158" t="s">
        <v>766</v>
      </c>
      <c r="H475" s="159">
        <v>2</v>
      </c>
      <c r="I475" s="160"/>
      <c r="L475" s="156"/>
      <c r="M475" s="161"/>
      <c r="T475" s="162"/>
      <c r="AT475" s="157" t="s">
        <v>202</v>
      </c>
      <c r="AU475" s="157" t="s">
        <v>93</v>
      </c>
      <c r="AV475" s="13" t="s">
        <v>93</v>
      </c>
      <c r="AW475" s="13" t="s">
        <v>42</v>
      </c>
      <c r="AX475" s="13" t="s">
        <v>82</v>
      </c>
      <c r="AY475" s="157" t="s">
        <v>192</v>
      </c>
    </row>
    <row r="476" spans="2:65" s="12" customFormat="1" ht="11.25">
      <c r="B476" s="149"/>
      <c r="D476" s="150" t="s">
        <v>202</v>
      </c>
      <c r="E476" s="151" t="s">
        <v>44</v>
      </c>
      <c r="F476" s="152" t="s">
        <v>1271</v>
      </c>
      <c r="H476" s="151" t="s">
        <v>44</v>
      </c>
      <c r="I476" s="153"/>
      <c r="L476" s="149"/>
      <c r="M476" s="154"/>
      <c r="T476" s="155"/>
      <c r="AT476" s="151" t="s">
        <v>202</v>
      </c>
      <c r="AU476" s="151" t="s">
        <v>93</v>
      </c>
      <c r="AV476" s="12" t="s">
        <v>90</v>
      </c>
      <c r="AW476" s="12" t="s">
        <v>42</v>
      </c>
      <c r="AX476" s="12" t="s">
        <v>82</v>
      </c>
      <c r="AY476" s="151" t="s">
        <v>192</v>
      </c>
    </row>
    <row r="477" spans="2:65" s="13" customFormat="1" ht="11.25">
      <c r="B477" s="156"/>
      <c r="D477" s="150" t="s">
        <v>202</v>
      </c>
      <c r="E477" s="157" t="s">
        <v>44</v>
      </c>
      <c r="F477" s="158" t="s">
        <v>1028</v>
      </c>
      <c r="H477" s="159">
        <v>17</v>
      </c>
      <c r="I477" s="160"/>
      <c r="L477" s="156"/>
      <c r="M477" s="161"/>
      <c r="T477" s="162"/>
      <c r="AT477" s="157" t="s">
        <v>202</v>
      </c>
      <c r="AU477" s="157" t="s">
        <v>93</v>
      </c>
      <c r="AV477" s="13" t="s">
        <v>93</v>
      </c>
      <c r="AW477" s="13" t="s">
        <v>42</v>
      </c>
      <c r="AX477" s="13" t="s">
        <v>82</v>
      </c>
      <c r="AY477" s="157" t="s">
        <v>192</v>
      </c>
    </row>
    <row r="478" spans="2:65" s="14" customFormat="1" ht="11.25">
      <c r="B478" s="163"/>
      <c r="D478" s="150" t="s">
        <v>202</v>
      </c>
      <c r="E478" s="164" t="s">
        <v>44</v>
      </c>
      <c r="F478" s="165" t="s">
        <v>205</v>
      </c>
      <c r="H478" s="166">
        <v>78</v>
      </c>
      <c r="I478" s="167"/>
      <c r="L478" s="163"/>
      <c r="M478" s="168"/>
      <c r="T478" s="169"/>
      <c r="AT478" s="164" t="s">
        <v>202</v>
      </c>
      <c r="AU478" s="164" t="s">
        <v>93</v>
      </c>
      <c r="AV478" s="14" t="s">
        <v>199</v>
      </c>
      <c r="AW478" s="14" t="s">
        <v>42</v>
      </c>
      <c r="AX478" s="14" t="s">
        <v>90</v>
      </c>
      <c r="AY478" s="164" t="s">
        <v>192</v>
      </c>
    </row>
    <row r="479" spans="2:65" s="1" customFormat="1" ht="62.65" customHeight="1">
      <c r="B479" s="33"/>
      <c r="C479" s="132" t="s">
        <v>231</v>
      </c>
      <c r="D479" s="132" t="s">
        <v>194</v>
      </c>
      <c r="E479" s="133" t="s">
        <v>1275</v>
      </c>
      <c r="F479" s="134" t="s">
        <v>1276</v>
      </c>
      <c r="G479" s="135" t="s">
        <v>747</v>
      </c>
      <c r="H479" s="136">
        <v>370</v>
      </c>
      <c r="I479" s="137"/>
      <c r="J479" s="138">
        <f>ROUND(I479*H479,2)</f>
        <v>0</v>
      </c>
      <c r="K479" s="134" t="s">
        <v>198</v>
      </c>
      <c r="L479" s="33"/>
      <c r="M479" s="139" t="s">
        <v>44</v>
      </c>
      <c r="N479" s="140" t="s">
        <v>53</v>
      </c>
      <c r="P479" s="141">
        <f>O479*H479</f>
        <v>0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90</v>
      </c>
      <c r="AT479" s="143" t="s">
        <v>194</v>
      </c>
      <c r="AU479" s="143" t="s">
        <v>93</v>
      </c>
      <c r="AY479" s="17" t="s">
        <v>192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90</v>
      </c>
      <c r="BK479" s="144">
        <f>ROUND(I479*H479,2)</f>
        <v>0</v>
      </c>
      <c r="BL479" s="17" t="s">
        <v>90</v>
      </c>
      <c r="BM479" s="143" t="s">
        <v>1277</v>
      </c>
    </row>
    <row r="480" spans="2:65" s="1" customFormat="1" ht="11.25">
      <c r="B480" s="33"/>
      <c r="D480" s="145" t="s">
        <v>200</v>
      </c>
      <c r="F480" s="146" t="s">
        <v>1278</v>
      </c>
      <c r="I480" s="147"/>
      <c r="L480" s="33"/>
      <c r="M480" s="148"/>
      <c r="T480" s="54"/>
      <c r="AT480" s="17" t="s">
        <v>200</v>
      </c>
      <c r="AU480" s="17" t="s">
        <v>93</v>
      </c>
    </row>
    <row r="481" spans="2:65" s="12" customFormat="1" ht="11.25">
      <c r="B481" s="149"/>
      <c r="D481" s="150" t="s">
        <v>202</v>
      </c>
      <c r="E481" s="151" t="s">
        <v>44</v>
      </c>
      <c r="F481" s="152" t="s">
        <v>968</v>
      </c>
      <c r="H481" s="151" t="s">
        <v>44</v>
      </c>
      <c r="I481" s="153"/>
      <c r="L481" s="149"/>
      <c r="M481" s="154"/>
      <c r="T481" s="155"/>
      <c r="AT481" s="151" t="s">
        <v>202</v>
      </c>
      <c r="AU481" s="151" t="s">
        <v>93</v>
      </c>
      <c r="AV481" s="12" t="s">
        <v>90</v>
      </c>
      <c r="AW481" s="12" t="s">
        <v>42</v>
      </c>
      <c r="AX481" s="12" t="s">
        <v>82</v>
      </c>
      <c r="AY481" s="151" t="s">
        <v>192</v>
      </c>
    </row>
    <row r="482" spans="2:65" s="12" customFormat="1" ht="11.25">
      <c r="B482" s="149"/>
      <c r="D482" s="150" t="s">
        <v>202</v>
      </c>
      <c r="E482" s="151" t="s">
        <v>44</v>
      </c>
      <c r="F482" s="152" t="s">
        <v>1279</v>
      </c>
      <c r="H482" s="151" t="s">
        <v>44</v>
      </c>
      <c r="I482" s="153"/>
      <c r="L482" s="149"/>
      <c r="M482" s="154"/>
      <c r="T482" s="155"/>
      <c r="AT482" s="151" t="s">
        <v>202</v>
      </c>
      <c r="AU482" s="151" t="s">
        <v>93</v>
      </c>
      <c r="AV482" s="12" t="s">
        <v>90</v>
      </c>
      <c r="AW482" s="12" t="s">
        <v>42</v>
      </c>
      <c r="AX482" s="12" t="s">
        <v>82</v>
      </c>
      <c r="AY482" s="151" t="s">
        <v>192</v>
      </c>
    </row>
    <row r="483" spans="2:65" s="13" customFormat="1" ht="11.25">
      <c r="B483" s="156"/>
      <c r="D483" s="150" t="s">
        <v>202</v>
      </c>
      <c r="E483" s="157" t="s">
        <v>44</v>
      </c>
      <c r="F483" s="158" t="s">
        <v>1280</v>
      </c>
      <c r="H483" s="159">
        <v>314</v>
      </c>
      <c r="I483" s="160"/>
      <c r="L483" s="156"/>
      <c r="M483" s="161"/>
      <c r="T483" s="162"/>
      <c r="AT483" s="157" t="s">
        <v>202</v>
      </c>
      <c r="AU483" s="157" t="s">
        <v>93</v>
      </c>
      <c r="AV483" s="13" t="s">
        <v>93</v>
      </c>
      <c r="AW483" s="13" t="s">
        <v>42</v>
      </c>
      <c r="AX483" s="13" t="s">
        <v>82</v>
      </c>
      <c r="AY483" s="157" t="s">
        <v>192</v>
      </c>
    </row>
    <row r="484" spans="2:65" s="12" customFormat="1" ht="11.25">
      <c r="B484" s="149"/>
      <c r="D484" s="150" t="s">
        <v>202</v>
      </c>
      <c r="E484" s="151" t="s">
        <v>44</v>
      </c>
      <c r="F484" s="152" t="s">
        <v>1281</v>
      </c>
      <c r="H484" s="151" t="s">
        <v>44</v>
      </c>
      <c r="I484" s="153"/>
      <c r="L484" s="149"/>
      <c r="M484" s="154"/>
      <c r="T484" s="155"/>
      <c r="AT484" s="151" t="s">
        <v>202</v>
      </c>
      <c r="AU484" s="151" t="s">
        <v>93</v>
      </c>
      <c r="AV484" s="12" t="s">
        <v>90</v>
      </c>
      <c r="AW484" s="12" t="s">
        <v>42</v>
      </c>
      <c r="AX484" s="12" t="s">
        <v>82</v>
      </c>
      <c r="AY484" s="151" t="s">
        <v>192</v>
      </c>
    </row>
    <row r="485" spans="2:65" s="13" customFormat="1" ht="11.25">
      <c r="B485" s="156"/>
      <c r="D485" s="150" t="s">
        <v>202</v>
      </c>
      <c r="E485" s="157" t="s">
        <v>44</v>
      </c>
      <c r="F485" s="158" t="s">
        <v>1282</v>
      </c>
      <c r="H485" s="159">
        <v>16</v>
      </c>
      <c r="I485" s="160"/>
      <c r="L485" s="156"/>
      <c r="M485" s="161"/>
      <c r="T485" s="162"/>
      <c r="AT485" s="157" t="s">
        <v>202</v>
      </c>
      <c r="AU485" s="157" t="s">
        <v>93</v>
      </c>
      <c r="AV485" s="13" t="s">
        <v>93</v>
      </c>
      <c r="AW485" s="13" t="s">
        <v>42</v>
      </c>
      <c r="AX485" s="13" t="s">
        <v>82</v>
      </c>
      <c r="AY485" s="157" t="s">
        <v>192</v>
      </c>
    </row>
    <row r="486" spans="2:65" s="12" customFormat="1" ht="11.25">
      <c r="B486" s="149"/>
      <c r="D486" s="150" t="s">
        <v>202</v>
      </c>
      <c r="E486" s="151" t="s">
        <v>44</v>
      </c>
      <c r="F486" s="152" t="s">
        <v>1283</v>
      </c>
      <c r="H486" s="151" t="s">
        <v>44</v>
      </c>
      <c r="I486" s="153"/>
      <c r="L486" s="149"/>
      <c r="M486" s="154"/>
      <c r="T486" s="155"/>
      <c r="AT486" s="151" t="s">
        <v>202</v>
      </c>
      <c r="AU486" s="151" t="s">
        <v>93</v>
      </c>
      <c r="AV486" s="12" t="s">
        <v>90</v>
      </c>
      <c r="AW486" s="12" t="s">
        <v>42</v>
      </c>
      <c r="AX486" s="12" t="s">
        <v>82</v>
      </c>
      <c r="AY486" s="151" t="s">
        <v>192</v>
      </c>
    </row>
    <row r="487" spans="2:65" s="13" customFormat="1" ht="11.25">
      <c r="B487" s="156"/>
      <c r="D487" s="150" t="s">
        <v>202</v>
      </c>
      <c r="E487" s="157" t="s">
        <v>44</v>
      </c>
      <c r="F487" s="158" t="s">
        <v>1284</v>
      </c>
      <c r="H487" s="159">
        <v>4</v>
      </c>
      <c r="I487" s="160"/>
      <c r="L487" s="156"/>
      <c r="M487" s="161"/>
      <c r="T487" s="162"/>
      <c r="AT487" s="157" t="s">
        <v>202</v>
      </c>
      <c r="AU487" s="157" t="s">
        <v>93</v>
      </c>
      <c r="AV487" s="13" t="s">
        <v>93</v>
      </c>
      <c r="AW487" s="13" t="s">
        <v>42</v>
      </c>
      <c r="AX487" s="13" t="s">
        <v>82</v>
      </c>
      <c r="AY487" s="157" t="s">
        <v>192</v>
      </c>
    </row>
    <row r="488" spans="2:65" s="12" customFormat="1" ht="11.25">
      <c r="B488" s="149"/>
      <c r="D488" s="150" t="s">
        <v>202</v>
      </c>
      <c r="E488" s="151" t="s">
        <v>44</v>
      </c>
      <c r="F488" s="152" t="s">
        <v>1285</v>
      </c>
      <c r="H488" s="151" t="s">
        <v>44</v>
      </c>
      <c r="I488" s="153"/>
      <c r="L488" s="149"/>
      <c r="M488" s="154"/>
      <c r="T488" s="155"/>
      <c r="AT488" s="151" t="s">
        <v>202</v>
      </c>
      <c r="AU488" s="151" t="s">
        <v>93</v>
      </c>
      <c r="AV488" s="12" t="s">
        <v>90</v>
      </c>
      <c r="AW488" s="12" t="s">
        <v>42</v>
      </c>
      <c r="AX488" s="12" t="s">
        <v>82</v>
      </c>
      <c r="AY488" s="151" t="s">
        <v>192</v>
      </c>
    </row>
    <row r="489" spans="2:65" s="13" customFormat="1" ht="11.25">
      <c r="B489" s="156"/>
      <c r="D489" s="150" t="s">
        <v>202</v>
      </c>
      <c r="E489" s="157" t="s">
        <v>44</v>
      </c>
      <c r="F489" s="158" t="s">
        <v>1286</v>
      </c>
      <c r="H489" s="159">
        <v>36</v>
      </c>
      <c r="I489" s="160"/>
      <c r="L489" s="156"/>
      <c r="M489" s="161"/>
      <c r="T489" s="162"/>
      <c r="AT489" s="157" t="s">
        <v>202</v>
      </c>
      <c r="AU489" s="157" t="s">
        <v>93</v>
      </c>
      <c r="AV489" s="13" t="s">
        <v>93</v>
      </c>
      <c r="AW489" s="13" t="s">
        <v>42</v>
      </c>
      <c r="AX489" s="13" t="s">
        <v>82</v>
      </c>
      <c r="AY489" s="157" t="s">
        <v>192</v>
      </c>
    </row>
    <row r="490" spans="2:65" s="14" customFormat="1" ht="11.25">
      <c r="B490" s="163"/>
      <c r="D490" s="150" t="s">
        <v>202</v>
      </c>
      <c r="E490" s="164" t="s">
        <v>44</v>
      </c>
      <c r="F490" s="165" t="s">
        <v>205</v>
      </c>
      <c r="H490" s="166">
        <v>370</v>
      </c>
      <c r="I490" s="167"/>
      <c r="L490" s="163"/>
      <c r="M490" s="168"/>
      <c r="T490" s="169"/>
      <c r="AT490" s="164" t="s">
        <v>202</v>
      </c>
      <c r="AU490" s="164" t="s">
        <v>93</v>
      </c>
      <c r="AV490" s="14" t="s">
        <v>199</v>
      </c>
      <c r="AW490" s="14" t="s">
        <v>42</v>
      </c>
      <c r="AX490" s="14" t="s">
        <v>90</v>
      </c>
      <c r="AY490" s="164" t="s">
        <v>192</v>
      </c>
    </row>
    <row r="491" spans="2:65" s="1" customFormat="1" ht="37.9" customHeight="1">
      <c r="B491" s="33"/>
      <c r="C491" s="132" t="s">
        <v>844</v>
      </c>
      <c r="D491" s="132" t="s">
        <v>194</v>
      </c>
      <c r="E491" s="133" t="s">
        <v>1287</v>
      </c>
      <c r="F491" s="134" t="s">
        <v>1288</v>
      </c>
      <c r="G491" s="135" t="s">
        <v>747</v>
      </c>
      <c r="H491" s="136">
        <v>12</v>
      </c>
      <c r="I491" s="137"/>
      <c r="J491" s="138">
        <f>ROUND(I491*H491,2)</f>
        <v>0</v>
      </c>
      <c r="K491" s="134" t="s">
        <v>198</v>
      </c>
      <c r="L491" s="33"/>
      <c r="M491" s="139" t="s">
        <v>44</v>
      </c>
      <c r="N491" s="140" t="s">
        <v>53</v>
      </c>
      <c r="P491" s="141">
        <f>O491*H491</f>
        <v>0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90</v>
      </c>
      <c r="AT491" s="143" t="s">
        <v>194</v>
      </c>
      <c r="AU491" s="143" t="s">
        <v>93</v>
      </c>
      <c r="AY491" s="17" t="s">
        <v>192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90</v>
      </c>
      <c r="BK491" s="144">
        <f>ROUND(I491*H491,2)</f>
        <v>0</v>
      </c>
      <c r="BL491" s="17" t="s">
        <v>90</v>
      </c>
      <c r="BM491" s="143" t="s">
        <v>1289</v>
      </c>
    </row>
    <row r="492" spans="2:65" s="1" customFormat="1" ht="11.25">
      <c r="B492" s="33"/>
      <c r="D492" s="145" t="s">
        <v>200</v>
      </c>
      <c r="F492" s="146" t="s">
        <v>1290</v>
      </c>
      <c r="I492" s="147"/>
      <c r="L492" s="33"/>
      <c r="M492" s="148"/>
      <c r="T492" s="54"/>
      <c r="AT492" s="17" t="s">
        <v>200</v>
      </c>
      <c r="AU492" s="17" t="s">
        <v>93</v>
      </c>
    </row>
    <row r="493" spans="2:65" s="12" customFormat="1" ht="22.5">
      <c r="B493" s="149"/>
      <c r="D493" s="150" t="s">
        <v>202</v>
      </c>
      <c r="E493" s="151" t="s">
        <v>44</v>
      </c>
      <c r="F493" s="152" t="s">
        <v>1052</v>
      </c>
      <c r="H493" s="151" t="s">
        <v>44</v>
      </c>
      <c r="I493" s="153"/>
      <c r="L493" s="149"/>
      <c r="M493" s="154"/>
      <c r="T493" s="155"/>
      <c r="AT493" s="151" t="s">
        <v>202</v>
      </c>
      <c r="AU493" s="151" t="s">
        <v>93</v>
      </c>
      <c r="AV493" s="12" t="s">
        <v>90</v>
      </c>
      <c r="AW493" s="12" t="s">
        <v>42</v>
      </c>
      <c r="AX493" s="12" t="s">
        <v>82</v>
      </c>
      <c r="AY493" s="151" t="s">
        <v>192</v>
      </c>
    </row>
    <row r="494" spans="2:65" s="12" customFormat="1" ht="11.25">
      <c r="B494" s="149"/>
      <c r="D494" s="150" t="s">
        <v>202</v>
      </c>
      <c r="E494" s="151" t="s">
        <v>44</v>
      </c>
      <c r="F494" s="152" t="s">
        <v>1291</v>
      </c>
      <c r="H494" s="151" t="s">
        <v>44</v>
      </c>
      <c r="I494" s="153"/>
      <c r="L494" s="149"/>
      <c r="M494" s="154"/>
      <c r="T494" s="155"/>
      <c r="AT494" s="151" t="s">
        <v>202</v>
      </c>
      <c r="AU494" s="151" t="s">
        <v>93</v>
      </c>
      <c r="AV494" s="12" t="s">
        <v>90</v>
      </c>
      <c r="AW494" s="12" t="s">
        <v>42</v>
      </c>
      <c r="AX494" s="12" t="s">
        <v>82</v>
      </c>
      <c r="AY494" s="151" t="s">
        <v>192</v>
      </c>
    </row>
    <row r="495" spans="2:65" s="13" customFormat="1" ht="11.25">
      <c r="B495" s="156"/>
      <c r="D495" s="150" t="s">
        <v>202</v>
      </c>
      <c r="E495" s="157" t="s">
        <v>44</v>
      </c>
      <c r="F495" s="158" t="s">
        <v>1292</v>
      </c>
      <c r="H495" s="159">
        <v>12</v>
      </c>
      <c r="I495" s="160"/>
      <c r="L495" s="156"/>
      <c r="M495" s="161"/>
      <c r="T495" s="162"/>
      <c r="AT495" s="157" t="s">
        <v>202</v>
      </c>
      <c r="AU495" s="157" t="s">
        <v>93</v>
      </c>
      <c r="AV495" s="13" t="s">
        <v>93</v>
      </c>
      <c r="AW495" s="13" t="s">
        <v>42</v>
      </c>
      <c r="AX495" s="13" t="s">
        <v>90</v>
      </c>
      <c r="AY495" s="157" t="s">
        <v>192</v>
      </c>
    </row>
    <row r="496" spans="2:65" s="1" customFormat="1" ht="16.5" customHeight="1">
      <c r="B496" s="33"/>
      <c r="C496" s="170" t="s">
        <v>236</v>
      </c>
      <c r="D496" s="170" t="s">
        <v>245</v>
      </c>
      <c r="E496" s="171" t="s">
        <v>1293</v>
      </c>
      <c r="F496" s="172" t="s">
        <v>1294</v>
      </c>
      <c r="G496" s="173" t="s">
        <v>747</v>
      </c>
      <c r="H496" s="174">
        <v>12</v>
      </c>
      <c r="I496" s="175"/>
      <c r="J496" s="176">
        <f>ROUND(I496*H496,2)</f>
        <v>0</v>
      </c>
      <c r="K496" s="172" t="s">
        <v>198</v>
      </c>
      <c r="L496" s="177"/>
      <c r="M496" s="178" t="s">
        <v>44</v>
      </c>
      <c r="N496" s="179" t="s">
        <v>53</v>
      </c>
      <c r="P496" s="141">
        <f>O496*H496</f>
        <v>0</v>
      </c>
      <c r="Q496" s="141">
        <v>2.0000000000000001E-4</v>
      </c>
      <c r="R496" s="141">
        <f>Q496*H496</f>
        <v>2.4000000000000002E-3</v>
      </c>
      <c r="S496" s="141">
        <v>0</v>
      </c>
      <c r="T496" s="142">
        <f>S496*H496</f>
        <v>0</v>
      </c>
      <c r="AR496" s="143" t="s">
        <v>93</v>
      </c>
      <c r="AT496" s="143" t="s">
        <v>245</v>
      </c>
      <c r="AU496" s="143" t="s">
        <v>93</v>
      </c>
      <c r="AY496" s="17" t="s">
        <v>192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7" t="s">
        <v>90</v>
      </c>
      <c r="BK496" s="144">
        <f>ROUND(I496*H496,2)</f>
        <v>0</v>
      </c>
      <c r="BL496" s="17" t="s">
        <v>90</v>
      </c>
      <c r="BM496" s="143" t="s">
        <v>1295</v>
      </c>
    </row>
    <row r="497" spans="2:65" s="12" customFormat="1" ht="22.5">
      <c r="B497" s="149"/>
      <c r="D497" s="150" t="s">
        <v>202</v>
      </c>
      <c r="E497" s="151" t="s">
        <v>44</v>
      </c>
      <c r="F497" s="152" t="s">
        <v>1052</v>
      </c>
      <c r="H497" s="151" t="s">
        <v>44</v>
      </c>
      <c r="I497" s="153"/>
      <c r="L497" s="149"/>
      <c r="M497" s="154"/>
      <c r="T497" s="155"/>
      <c r="AT497" s="151" t="s">
        <v>202</v>
      </c>
      <c r="AU497" s="151" t="s">
        <v>93</v>
      </c>
      <c r="AV497" s="12" t="s">
        <v>90</v>
      </c>
      <c r="AW497" s="12" t="s">
        <v>42</v>
      </c>
      <c r="AX497" s="12" t="s">
        <v>82</v>
      </c>
      <c r="AY497" s="151" t="s">
        <v>192</v>
      </c>
    </row>
    <row r="498" spans="2:65" s="12" customFormat="1" ht="11.25">
      <c r="B498" s="149"/>
      <c r="D498" s="150" t="s">
        <v>202</v>
      </c>
      <c r="E498" s="151" t="s">
        <v>44</v>
      </c>
      <c r="F498" s="152" t="s">
        <v>1296</v>
      </c>
      <c r="H498" s="151" t="s">
        <v>44</v>
      </c>
      <c r="I498" s="153"/>
      <c r="L498" s="149"/>
      <c r="M498" s="154"/>
      <c r="T498" s="155"/>
      <c r="AT498" s="151" t="s">
        <v>202</v>
      </c>
      <c r="AU498" s="151" t="s">
        <v>93</v>
      </c>
      <c r="AV498" s="12" t="s">
        <v>90</v>
      </c>
      <c r="AW498" s="12" t="s">
        <v>42</v>
      </c>
      <c r="AX498" s="12" t="s">
        <v>82</v>
      </c>
      <c r="AY498" s="151" t="s">
        <v>192</v>
      </c>
    </row>
    <row r="499" spans="2:65" s="13" customFormat="1" ht="11.25">
      <c r="B499" s="156"/>
      <c r="D499" s="150" t="s">
        <v>202</v>
      </c>
      <c r="E499" s="157" t="s">
        <v>44</v>
      </c>
      <c r="F499" s="158" t="s">
        <v>1292</v>
      </c>
      <c r="H499" s="159">
        <v>12</v>
      </c>
      <c r="I499" s="160"/>
      <c r="L499" s="156"/>
      <c r="M499" s="161"/>
      <c r="T499" s="162"/>
      <c r="AT499" s="157" t="s">
        <v>202</v>
      </c>
      <c r="AU499" s="157" t="s">
        <v>93</v>
      </c>
      <c r="AV499" s="13" t="s">
        <v>93</v>
      </c>
      <c r="AW499" s="13" t="s">
        <v>42</v>
      </c>
      <c r="AX499" s="13" t="s">
        <v>90</v>
      </c>
      <c r="AY499" s="157" t="s">
        <v>192</v>
      </c>
    </row>
    <row r="500" spans="2:65" s="1" customFormat="1" ht="33" customHeight="1">
      <c r="B500" s="33"/>
      <c r="C500" s="132" t="s">
        <v>1297</v>
      </c>
      <c r="D500" s="132" t="s">
        <v>194</v>
      </c>
      <c r="E500" s="133" t="s">
        <v>1298</v>
      </c>
      <c r="F500" s="134" t="s">
        <v>1299</v>
      </c>
      <c r="G500" s="135" t="s">
        <v>282</v>
      </c>
      <c r="H500" s="136">
        <v>10</v>
      </c>
      <c r="I500" s="137"/>
      <c r="J500" s="138">
        <f>ROUND(I500*H500,2)</f>
        <v>0</v>
      </c>
      <c r="K500" s="134" t="s">
        <v>198</v>
      </c>
      <c r="L500" s="33"/>
      <c r="M500" s="139" t="s">
        <v>44</v>
      </c>
      <c r="N500" s="140" t="s">
        <v>53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90</v>
      </c>
      <c r="AT500" s="143" t="s">
        <v>194</v>
      </c>
      <c r="AU500" s="143" t="s">
        <v>93</v>
      </c>
      <c r="AY500" s="17" t="s">
        <v>192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90</v>
      </c>
      <c r="BK500" s="144">
        <f>ROUND(I500*H500,2)</f>
        <v>0</v>
      </c>
      <c r="BL500" s="17" t="s">
        <v>90</v>
      </c>
      <c r="BM500" s="143" t="s">
        <v>1300</v>
      </c>
    </row>
    <row r="501" spans="2:65" s="1" customFormat="1" ht="11.25">
      <c r="B501" s="33"/>
      <c r="D501" s="145" t="s">
        <v>200</v>
      </c>
      <c r="F501" s="146" t="s">
        <v>1301</v>
      </c>
      <c r="I501" s="147"/>
      <c r="L501" s="33"/>
      <c r="M501" s="148"/>
      <c r="T501" s="54"/>
      <c r="AT501" s="17" t="s">
        <v>200</v>
      </c>
      <c r="AU501" s="17" t="s">
        <v>93</v>
      </c>
    </row>
    <row r="502" spans="2:65" s="12" customFormat="1" ht="11.25">
      <c r="B502" s="149"/>
      <c r="D502" s="150" t="s">
        <v>202</v>
      </c>
      <c r="E502" s="151" t="s">
        <v>44</v>
      </c>
      <c r="F502" s="152" t="s">
        <v>968</v>
      </c>
      <c r="H502" s="151" t="s">
        <v>44</v>
      </c>
      <c r="I502" s="153"/>
      <c r="L502" s="149"/>
      <c r="M502" s="154"/>
      <c r="T502" s="155"/>
      <c r="AT502" s="151" t="s">
        <v>202</v>
      </c>
      <c r="AU502" s="151" t="s">
        <v>93</v>
      </c>
      <c r="AV502" s="12" t="s">
        <v>90</v>
      </c>
      <c r="AW502" s="12" t="s">
        <v>42</v>
      </c>
      <c r="AX502" s="12" t="s">
        <v>82</v>
      </c>
      <c r="AY502" s="151" t="s">
        <v>192</v>
      </c>
    </row>
    <row r="503" spans="2:65" s="12" customFormat="1" ht="11.25">
      <c r="B503" s="149"/>
      <c r="D503" s="150" t="s">
        <v>202</v>
      </c>
      <c r="E503" s="151" t="s">
        <v>44</v>
      </c>
      <c r="F503" s="152" t="s">
        <v>1302</v>
      </c>
      <c r="H503" s="151" t="s">
        <v>44</v>
      </c>
      <c r="I503" s="153"/>
      <c r="L503" s="149"/>
      <c r="M503" s="154"/>
      <c r="T503" s="155"/>
      <c r="AT503" s="151" t="s">
        <v>202</v>
      </c>
      <c r="AU503" s="151" t="s">
        <v>93</v>
      </c>
      <c r="AV503" s="12" t="s">
        <v>90</v>
      </c>
      <c r="AW503" s="12" t="s">
        <v>42</v>
      </c>
      <c r="AX503" s="12" t="s">
        <v>82</v>
      </c>
      <c r="AY503" s="151" t="s">
        <v>192</v>
      </c>
    </row>
    <row r="504" spans="2:65" s="13" customFormat="1" ht="11.25">
      <c r="B504" s="156"/>
      <c r="D504" s="150" t="s">
        <v>202</v>
      </c>
      <c r="E504" s="157" t="s">
        <v>44</v>
      </c>
      <c r="F504" s="158" t="s">
        <v>226</v>
      </c>
      <c r="H504" s="159">
        <v>10</v>
      </c>
      <c r="I504" s="160"/>
      <c r="L504" s="156"/>
      <c r="M504" s="161"/>
      <c r="T504" s="162"/>
      <c r="AT504" s="157" t="s">
        <v>202</v>
      </c>
      <c r="AU504" s="157" t="s">
        <v>93</v>
      </c>
      <c r="AV504" s="13" t="s">
        <v>93</v>
      </c>
      <c r="AW504" s="13" t="s">
        <v>42</v>
      </c>
      <c r="AX504" s="13" t="s">
        <v>90</v>
      </c>
      <c r="AY504" s="157" t="s">
        <v>192</v>
      </c>
    </row>
    <row r="505" spans="2:65" s="1" customFormat="1" ht="21.75" customHeight="1">
      <c r="B505" s="33"/>
      <c r="C505" s="132" t="s">
        <v>1303</v>
      </c>
      <c r="D505" s="132" t="s">
        <v>194</v>
      </c>
      <c r="E505" s="133" t="s">
        <v>1304</v>
      </c>
      <c r="F505" s="134" t="s">
        <v>1305</v>
      </c>
      <c r="G505" s="135" t="s">
        <v>747</v>
      </c>
      <c r="H505" s="136">
        <v>1</v>
      </c>
      <c r="I505" s="137"/>
      <c r="J505" s="138">
        <f>ROUND(I505*H505,2)</f>
        <v>0</v>
      </c>
      <c r="K505" s="134" t="s">
        <v>198</v>
      </c>
      <c r="L505" s="33"/>
      <c r="M505" s="139" t="s">
        <v>44</v>
      </c>
      <c r="N505" s="140" t="s">
        <v>53</v>
      </c>
      <c r="P505" s="141">
        <f>O505*H505</f>
        <v>0</v>
      </c>
      <c r="Q505" s="141">
        <v>0</v>
      </c>
      <c r="R505" s="141">
        <f>Q505*H505</f>
        <v>0</v>
      </c>
      <c r="S505" s="141">
        <v>0</v>
      </c>
      <c r="T505" s="142">
        <f>S505*H505</f>
        <v>0</v>
      </c>
      <c r="AR505" s="143" t="s">
        <v>90</v>
      </c>
      <c r="AT505" s="143" t="s">
        <v>194</v>
      </c>
      <c r="AU505" s="143" t="s">
        <v>93</v>
      </c>
      <c r="AY505" s="17" t="s">
        <v>192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7" t="s">
        <v>90</v>
      </c>
      <c r="BK505" s="144">
        <f>ROUND(I505*H505,2)</f>
        <v>0</v>
      </c>
      <c r="BL505" s="17" t="s">
        <v>90</v>
      </c>
      <c r="BM505" s="143" t="s">
        <v>1306</v>
      </c>
    </row>
    <row r="506" spans="2:65" s="1" customFormat="1" ht="11.25">
      <c r="B506" s="33"/>
      <c r="D506" s="145" t="s">
        <v>200</v>
      </c>
      <c r="F506" s="146" t="s">
        <v>1307</v>
      </c>
      <c r="I506" s="147"/>
      <c r="L506" s="33"/>
      <c r="M506" s="148"/>
      <c r="T506" s="54"/>
      <c r="AT506" s="17" t="s">
        <v>200</v>
      </c>
      <c r="AU506" s="17" t="s">
        <v>93</v>
      </c>
    </row>
    <row r="507" spans="2:65" s="12" customFormat="1" ht="11.25">
      <c r="B507" s="149"/>
      <c r="D507" s="150" t="s">
        <v>202</v>
      </c>
      <c r="E507" s="151" t="s">
        <v>44</v>
      </c>
      <c r="F507" s="152" t="s">
        <v>968</v>
      </c>
      <c r="H507" s="151" t="s">
        <v>44</v>
      </c>
      <c r="I507" s="153"/>
      <c r="L507" s="149"/>
      <c r="M507" s="154"/>
      <c r="T507" s="155"/>
      <c r="AT507" s="151" t="s">
        <v>202</v>
      </c>
      <c r="AU507" s="151" t="s">
        <v>93</v>
      </c>
      <c r="AV507" s="12" t="s">
        <v>90</v>
      </c>
      <c r="AW507" s="12" t="s">
        <v>42</v>
      </c>
      <c r="AX507" s="12" t="s">
        <v>82</v>
      </c>
      <c r="AY507" s="151" t="s">
        <v>192</v>
      </c>
    </row>
    <row r="508" spans="2:65" s="12" customFormat="1" ht="22.5">
      <c r="B508" s="149"/>
      <c r="D508" s="150" t="s">
        <v>202</v>
      </c>
      <c r="E508" s="151" t="s">
        <v>44</v>
      </c>
      <c r="F508" s="152" t="s">
        <v>1308</v>
      </c>
      <c r="H508" s="151" t="s">
        <v>44</v>
      </c>
      <c r="I508" s="153"/>
      <c r="L508" s="149"/>
      <c r="M508" s="154"/>
      <c r="T508" s="155"/>
      <c r="AT508" s="151" t="s">
        <v>202</v>
      </c>
      <c r="AU508" s="151" t="s">
        <v>93</v>
      </c>
      <c r="AV508" s="12" t="s">
        <v>90</v>
      </c>
      <c r="AW508" s="12" t="s">
        <v>42</v>
      </c>
      <c r="AX508" s="12" t="s">
        <v>82</v>
      </c>
      <c r="AY508" s="151" t="s">
        <v>192</v>
      </c>
    </row>
    <row r="509" spans="2:65" s="13" customFormat="1" ht="11.25">
      <c r="B509" s="156"/>
      <c r="D509" s="150" t="s">
        <v>202</v>
      </c>
      <c r="E509" s="157" t="s">
        <v>44</v>
      </c>
      <c r="F509" s="158" t="s">
        <v>90</v>
      </c>
      <c r="H509" s="159">
        <v>1</v>
      </c>
      <c r="I509" s="160"/>
      <c r="L509" s="156"/>
      <c r="M509" s="161"/>
      <c r="T509" s="162"/>
      <c r="AT509" s="157" t="s">
        <v>202</v>
      </c>
      <c r="AU509" s="157" t="s">
        <v>93</v>
      </c>
      <c r="AV509" s="13" t="s">
        <v>93</v>
      </c>
      <c r="AW509" s="13" t="s">
        <v>42</v>
      </c>
      <c r="AX509" s="13" t="s">
        <v>90</v>
      </c>
      <c r="AY509" s="157" t="s">
        <v>192</v>
      </c>
    </row>
    <row r="510" spans="2:65" s="1" customFormat="1" ht="21.75" customHeight="1">
      <c r="B510" s="33"/>
      <c r="C510" s="132" t="s">
        <v>1309</v>
      </c>
      <c r="D510" s="132" t="s">
        <v>194</v>
      </c>
      <c r="E510" s="133" t="s">
        <v>1310</v>
      </c>
      <c r="F510" s="134" t="s">
        <v>1311</v>
      </c>
      <c r="G510" s="135" t="s">
        <v>1312</v>
      </c>
      <c r="H510" s="136">
        <v>0.01</v>
      </c>
      <c r="I510" s="137"/>
      <c r="J510" s="138">
        <f>ROUND(I510*H510,2)</f>
        <v>0</v>
      </c>
      <c r="K510" s="134" t="s">
        <v>198</v>
      </c>
      <c r="L510" s="33"/>
      <c r="M510" s="139" t="s">
        <v>44</v>
      </c>
      <c r="N510" s="140" t="s">
        <v>53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90</v>
      </c>
      <c r="AT510" s="143" t="s">
        <v>194</v>
      </c>
      <c r="AU510" s="143" t="s">
        <v>93</v>
      </c>
      <c r="AY510" s="17" t="s">
        <v>192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90</v>
      </c>
      <c r="BK510" s="144">
        <f>ROUND(I510*H510,2)</f>
        <v>0</v>
      </c>
      <c r="BL510" s="17" t="s">
        <v>90</v>
      </c>
      <c r="BM510" s="143" t="s">
        <v>1313</v>
      </c>
    </row>
    <row r="511" spans="2:65" s="1" customFormat="1" ht="11.25">
      <c r="B511" s="33"/>
      <c r="D511" s="145" t="s">
        <v>200</v>
      </c>
      <c r="F511" s="146" t="s">
        <v>1314</v>
      </c>
      <c r="I511" s="147"/>
      <c r="L511" s="33"/>
      <c r="M511" s="148"/>
      <c r="T511" s="54"/>
      <c r="AT511" s="17" t="s">
        <v>200</v>
      </c>
      <c r="AU511" s="17" t="s">
        <v>93</v>
      </c>
    </row>
    <row r="512" spans="2:65" s="12" customFormat="1" ht="11.25">
      <c r="B512" s="149"/>
      <c r="D512" s="150" t="s">
        <v>202</v>
      </c>
      <c r="E512" s="151" t="s">
        <v>44</v>
      </c>
      <c r="F512" s="152" t="s">
        <v>968</v>
      </c>
      <c r="H512" s="151" t="s">
        <v>44</v>
      </c>
      <c r="I512" s="153"/>
      <c r="L512" s="149"/>
      <c r="M512" s="154"/>
      <c r="T512" s="155"/>
      <c r="AT512" s="151" t="s">
        <v>202</v>
      </c>
      <c r="AU512" s="151" t="s">
        <v>93</v>
      </c>
      <c r="AV512" s="12" t="s">
        <v>90</v>
      </c>
      <c r="AW512" s="12" t="s">
        <v>42</v>
      </c>
      <c r="AX512" s="12" t="s">
        <v>82</v>
      </c>
      <c r="AY512" s="151" t="s">
        <v>192</v>
      </c>
    </row>
    <row r="513" spans="2:65" s="12" customFormat="1" ht="11.25">
      <c r="B513" s="149"/>
      <c r="D513" s="150" t="s">
        <v>202</v>
      </c>
      <c r="E513" s="151" t="s">
        <v>44</v>
      </c>
      <c r="F513" s="152" t="s">
        <v>1302</v>
      </c>
      <c r="H513" s="151" t="s">
        <v>44</v>
      </c>
      <c r="I513" s="153"/>
      <c r="L513" s="149"/>
      <c r="M513" s="154"/>
      <c r="T513" s="155"/>
      <c r="AT513" s="151" t="s">
        <v>202</v>
      </c>
      <c r="AU513" s="151" t="s">
        <v>93</v>
      </c>
      <c r="AV513" s="12" t="s">
        <v>90</v>
      </c>
      <c r="AW513" s="12" t="s">
        <v>42</v>
      </c>
      <c r="AX513" s="12" t="s">
        <v>82</v>
      </c>
      <c r="AY513" s="151" t="s">
        <v>192</v>
      </c>
    </row>
    <row r="514" spans="2:65" s="13" customFormat="1" ht="11.25">
      <c r="B514" s="156"/>
      <c r="D514" s="150" t="s">
        <v>202</v>
      </c>
      <c r="E514" s="157" t="s">
        <v>44</v>
      </c>
      <c r="F514" s="158" t="s">
        <v>1315</v>
      </c>
      <c r="H514" s="159">
        <v>0.01</v>
      </c>
      <c r="I514" s="160"/>
      <c r="L514" s="156"/>
      <c r="M514" s="161"/>
      <c r="T514" s="162"/>
      <c r="AT514" s="157" t="s">
        <v>202</v>
      </c>
      <c r="AU514" s="157" t="s">
        <v>93</v>
      </c>
      <c r="AV514" s="13" t="s">
        <v>93</v>
      </c>
      <c r="AW514" s="13" t="s">
        <v>42</v>
      </c>
      <c r="AX514" s="13" t="s">
        <v>90</v>
      </c>
      <c r="AY514" s="157" t="s">
        <v>192</v>
      </c>
    </row>
    <row r="515" spans="2:65" s="1" customFormat="1" ht="24.2" customHeight="1">
      <c r="B515" s="33"/>
      <c r="C515" s="170" t="s">
        <v>356</v>
      </c>
      <c r="D515" s="170" t="s">
        <v>245</v>
      </c>
      <c r="E515" s="171" t="s">
        <v>1316</v>
      </c>
      <c r="F515" s="172" t="s">
        <v>1317</v>
      </c>
      <c r="G515" s="173" t="s">
        <v>282</v>
      </c>
      <c r="H515" s="174">
        <v>10</v>
      </c>
      <c r="I515" s="175"/>
      <c r="J515" s="176">
        <f>ROUND(I515*H515,2)</f>
        <v>0</v>
      </c>
      <c r="K515" s="172" t="s">
        <v>198</v>
      </c>
      <c r="L515" s="177"/>
      <c r="M515" s="178" t="s">
        <v>44</v>
      </c>
      <c r="N515" s="179" t="s">
        <v>53</v>
      </c>
      <c r="P515" s="141">
        <f>O515*H515</f>
        <v>0</v>
      </c>
      <c r="Q515" s="141">
        <v>3.6000000000000002E-4</v>
      </c>
      <c r="R515" s="141">
        <f>Q515*H515</f>
        <v>3.6000000000000003E-3</v>
      </c>
      <c r="S515" s="141">
        <v>0</v>
      </c>
      <c r="T515" s="142">
        <f>S515*H515</f>
        <v>0</v>
      </c>
      <c r="AR515" s="143" t="s">
        <v>93</v>
      </c>
      <c r="AT515" s="143" t="s">
        <v>245</v>
      </c>
      <c r="AU515" s="143" t="s">
        <v>93</v>
      </c>
      <c r="AY515" s="17" t="s">
        <v>192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90</v>
      </c>
      <c r="BK515" s="144">
        <f>ROUND(I515*H515,2)</f>
        <v>0</v>
      </c>
      <c r="BL515" s="17" t="s">
        <v>90</v>
      </c>
      <c r="BM515" s="143" t="s">
        <v>1318</v>
      </c>
    </row>
    <row r="516" spans="2:65" s="12" customFormat="1" ht="11.25">
      <c r="B516" s="149"/>
      <c r="D516" s="150" t="s">
        <v>202</v>
      </c>
      <c r="E516" s="151" t="s">
        <v>44</v>
      </c>
      <c r="F516" s="152" t="s">
        <v>968</v>
      </c>
      <c r="H516" s="151" t="s">
        <v>44</v>
      </c>
      <c r="I516" s="153"/>
      <c r="L516" s="149"/>
      <c r="M516" s="154"/>
      <c r="T516" s="155"/>
      <c r="AT516" s="151" t="s">
        <v>202</v>
      </c>
      <c r="AU516" s="151" t="s">
        <v>93</v>
      </c>
      <c r="AV516" s="12" t="s">
        <v>90</v>
      </c>
      <c r="AW516" s="12" t="s">
        <v>42</v>
      </c>
      <c r="AX516" s="12" t="s">
        <v>82</v>
      </c>
      <c r="AY516" s="151" t="s">
        <v>192</v>
      </c>
    </row>
    <row r="517" spans="2:65" s="12" customFormat="1" ht="11.25">
      <c r="B517" s="149"/>
      <c r="D517" s="150" t="s">
        <v>202</v>
      </c>
      <c r="E517" s="151" t="s">
        <v>44</v>
      </c>
      <c r="F517" s="152" t="s">
        <v>1319</v>
      </c>
      <c r="H517" s="151" t="s">
        <v>44</v>
      </c>
      <c r="I517" s="153"/>
      <c r="L517" s="149"/>
      <c r="M517" s="154"/>
      <c r="T517" s="155"/>
      <c r="AT517" s="151" t="s">
        <v>202</v>
      </c>
      <c r="AU517" s="151" t="s">
        <v>93</v>
      </c>
      <c r="AV517" s="12" t="s">
        <v>90</v>
      </c>
      <c r="AW517" s="12" t="s">
        <v>42</v>
      </c>
      <c r="AX517" s="12" t="s">
        <v>82</v>
      </c>
      <c r="AY517" s="151" t="s">
        <v>192</v>
      </c>
    </row>
    <row r="518" spans="2:65" s="13" customFormat="1" ht="11.25">
      <c r="B518" s="156"/>
      <c r="D518" s="150" t="s">
        <v>202</v>
      </c>
      <c r="E518" s="157" t="s">
        <v>44</v>
      </c>
      <c r="F518" s="158" t="s">
        <v>226</v>
      </c>
      <c r="H518" s="159">
        <v>10</v>
      </c>
      <c r="I518" s="160"/>
      <c r="L518" s="156"/>
      <c r="M518" s="161"/>
      <c r="T518" s="162"/>
      <c r="AT518" s="157" t="s">
        <v>202</v>
      </c>
      <c r="AU518" s="157" t="s">
        <v>93</v>
      </c>
      <c r="AV518" s="13" t="s">
        <v>93</v>
      </c>
      <c r="AW518" s="13" t="s">
        <v>42</v>
      </c>
      <c r="AX518" s="13" t="s">
        <v>90</v>
      </c>
      <c r="AY518" s="157" t="s">
        <v>192</v>
      </c>
    </row>
    <row r="519" spans="2:65" s="1" customFormat="1" ht="24.2" customHeight="1">
      <c r="B519" s="33"/>
      <c r="C519" s="132" t="s">
        <v>1320</v>
      </c>
      <c r="D519" s="132" t="s">
        <v>194</v>
      </c>
      <c r="E519" s="133" t="s">
        <v>1321</v>
      </c>
      <c r="F519" s="134" t="s">
        <v>1322</v>
      </c>
      <c r="G519" s="135" t="s">
        <v>747</v>
      </c>
      <c r="H519" s="136">
        <v>2</v>
      </c>
      <c r="I519" s="137"/>
      <c r="J519" s="138">
        <f>ROUND(I519*H519,2)</f>
        <v>0</v>
      </c>
      <c r="K519" s="134" t="s">
        <v>198</v>
      </c>
      <c r="L519" s="33"/>
      <c r="M519" s="139" t="s">
        <v>44</v>
      </c>
      <c r="N519" s="140" t="s">
        <v>53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90</v>
      </c>
      <c r="AT519" s="143" t="s">
        <v>194</v>
      </c>
      <c r="AU519" s="143" t="s">
        <v>93</v>
      </c>
      <c r="AY519" s="17" t="s">
        <v>192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90</v>
      </c>
      <c r="BK519" s="144">
        <f>ROUND(I519*H519,2)</f>
        <v>0</v>
      </c>
      <c r="BL519" s="17" t="s">
        <v>90</v>
      </c>
      <c r="BM519" s="143" t="s">
        <v>1323</v>
      </c>
    </row>
    <row r="520" spans="2:65" s="1" customFormat="1" ht="11.25">
      <c r="B520" s="33"/>
      <c r="D520" s="145" t="s">
        <v>200</v>
      </c>
      <c r="F520" s="146" t="s">
        <v>1324</v>
      </c>
      <c r="I520" s="147"/>
      <c r="L520" s="33"/>
      <c r="M520" s="148"/>
      <c r="T520" s="54"/>
      <c r="AT520" s="17" t="s">
        <v>200</v>
      </c>
      <c r="AU520" s="17" t="s">
        <v>93</v>
      </c>
    </row>
    <row r="521" spans="2:65" s="12" customFormat="1" ht="11.25">
      <c r="B521" s="149"/>
      <c r="D521" s="150" t="s">
        <v>202</v>
      </c>
      <c r="E521" s="151" t="s">
        <v>44</v>
      </c>
      <c r="F521" s="152" t="s">
        <v>968</v>
      </c>
      <c r="H521" s="151" t="s">
        <v>44</v>
      </c>
      <c r="I521" s="153"/>
      <c r="L521" s="149"/>
      <c r="M521" s="154"/>
      <c r="T521" s="155"/>
      <c r="AT521" s="151" t="s">
        <v>202</v>
      </c>
      <c r="AU521" s="151" t="s">
        <v>93</v>
      </c>
      <c r="AV521" s="12" t="s">
        <v>90</v>
      </c>
      <c r="AW521" s="12" t="s">
        <v>42</v>
      </c>
      <c r="AX521" s="12" t="s">
        <v>82</v>
      </c>
      <c r="AY521" s="151" t="s">
        <v>192</v>
      </c>
    </row>
    <row r="522" spans="2:65" s="12" customFormat="1" ht="11.25">
      <c r="B522" s="149"/>
      <c r="D522" s="150" t="s">
        <v>202</v>
      </c>
      <c r="E522" s="151" t="s">
        <v>44</v>
      </c>
      <c r="F522" s="152" t="s">
        <v>1325</v>
      </c>
      <c r="H522" s="151" t="s">
        <v>44</v>
      </c>
      <c r="I522" s="153"/>
      <c r="L522" s="149"/>
      <c r="M522" s="154"/>
      <c r="T522" s="155"/>
      <c r="AT522" s="151" t="s">
        <v>202</v>
      </c>
      <c r="AU522" s="151" t="s">
        <v>93</v>
      </c>
      <c r="AV522" s="12" t="s">
        <v>90</v>
      </c>
      <c r="AW522" s="12" t="s">
        <v>42</v>
      </c>
      <c r="AX522" s="12" t="s">
        <v>82</v>
      </c>
      <c r="AY522" s="151" t="s">
        <v>192</v>
      </c>
    </row>
    <row r="523" spans="2:65" s="13" customFormat="1" ht="11.25">
      <c r="B523" s="156"/>
      <c r="D523" s="150" t="s">
        <v>202</v>
      </c>
      <c r="E523" s="157" t="s">
        <v>44</v>
      </c>
      <c r="F523" s="158" t="s">
        <v>766</v>
      </c>
      <c r="H523" s="159">
        <v>2</v>
      </c>
      <c r="I523" s="160"/>
      <c r="L523" s="156"/>
      <c r="M523" s="161"/>
      <c r="T523" s="162"/>
      <c r="AT523" s="157" t="s">
        <v>202</v>
      </c>
      <c r="AU523" s="157" t="s">
        <v>93</v>
      </c>
      <c r="AV523" s="13" t="s">
        <v>93</v>
      </c>
      <c r="AW523" s="13" t="s">
        <v>42</v>
      </c>
      <c r="AX523" s="13" t="s">
        <v>90</v>
      </c>
      <c r="AY523" s="157" t="s">
        <v>192</v>
      </c>
    </row>
    <row r="524" spans="2:65" s="1" customFormat="1" ht="16.5" customHeight="1">
      <c r="B524" s="33"/>
      <c r="C524" s="170" t="s">
        <v>1326</v>
      </c>
      <c r="D524" s="170" t="s">
        <v>245</v>
      </c>
      <c r="E524" s="171" t="s">
        <v>1327</v>
      </c>
      <c r="F524" s="172" t="s">
        <v>1328</v>
      </c>
      <c r="G524" s="173" t="s">
        <v>747</v>
      </c>
      <c r="H524" s="174">
        <v>2</v>
      </c>
      <c r="I524" s="175"/>
      <c r="J524" s="176">
        <f>ROUND(I524*H524,2)</f>
        <v>0</v>
      </c>
      <c r="K524" s="172" t="s">
        <v>259</v>
      </c>
      <c r="L524" s="177"/>
      <c r="M524" s="178" t="s">
        <v>44</v>
      </c>
      <c r="N524" s="179" t="s">
        <v>53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93</v>
      </c>
      <c r="AT524" s="143" t="s">
        <v>245</v>
      </c>
      <c r="AU524" s="143" t="s">
        <v>93</v>
      </c>
      <c r="AY524" s="17" t="s">
        <v>192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90</v>
      </c>
      <c r="BK524" s="144">
        <f>ROUND(I524*H524,2)</f>
        <v>0</v>
      </c>
      <c r="BL524" s="17" t="s">
        <v>90</v>
      </c>
      <c r="BM524" s="143" t="s">
        <v>1329</v>
      </c>
    </row>
    <row r="525" spans="2:65" s="12" customFormat="1" ht="11.25">
      <c r="B525" s="149"/>
      <c r="D525" s="150" t="s">
        <v>202</v>
      </c>
      <c r="E525" s="151" t="s">
        <v>44</v>
      </c>
      <c r="F525" s="152" t="s">
        <v>968</v>
      </c>
      <c r="H525" s="151" t="s">
        <v>44</v>
      </c>
      <c r="I525" s="153"/>
      <c r="L525" s="149"/>
      <c r="M525" s="154"/>
      <c r="T525" s="155"/>
      <c r="AT525" s="151" t="s">
        <v>202</v>
      </c>
      <c r="AU525" s="151" t="s">
        <v>93</v>
      </c>
      <c r="AV525" s="12" t="s">
        <v>90</v>
      </c>
      <c r="AW525" s="12" t="s">
        <v>42</v>
      </c>
      <c r="AX525" s="12" t="s">
        <v>82</v>
      </c>
      <c r="AY525" s="151" t="s">
        <v>192</v>
      </c>
    </row>
    <row r="526" spans="2:65" s="12" customFormat="1" ht="11.25">
      <c r="B526" s="149"/>
      <c r="D526" s="150" t="s">
        <v>202</v>
      </c>
      <c r="E526" s="151" t="s">
        <v>44</v>
      </c>
      <c r="F526" s="152" t="s">
        <v>1330</v>
      </c>
      <c r="H526" s="151" t="s">
        <v>44</v>
      </c>
      <c r="I526" s="153"/>
      <c r="L526" s="149"/>
      <c r="M526" s="154"/>
      <c r="T526" s="155"/>
      <c r="AT526" s="151" t="s">
        <v>202</v>
      </c>
      <c r="AU526" s="151" t="s">
        <v>93</v>
      </c>
      <c r="AV526" s="12" t="s">
        <v>90</v>
      </c>
      <c r="AW526" s="12" t="s">
        <v>42</v>
      </c>
      <c r="AX526" s="12" t="s">
        <v>82</v>
      </c>
      <c r="AY526" s="151" t="s">
        <v>192</v>
      </c>
    </row>
    <row r="527" spans="2:65" s="13" customFormat="1" ht="11.25">
      <c r="B527" s="156"/>
      <c r="D527" s="150" t="s">
        <v>202</v>
      </c>
      <c r="E527" s="157" t="s">
        <v>44</v>
      </c>
      <c r="F527" s="158" t="s">
        <v>766</v>
      </c>
      <c r="H527" s="159">
        <v>2</v>
      </c>
      <c r="I527" s="160"/>
      <c r="L527" s="156"/>
      <c r="M527" s="161"/>
      <c r="T527" s="162"/>
      <c r="AT527" s="157" t="s">
        <v>202</v>
      </c>
      <c r="AU527" s="157" t="s">
        <v>93</v>
      </c>
      <c r="AV527" s="13" t="s">
        <v>93</v>
      </c>
      <c r="AW527" s="13" t="s">
        <v>42</v>
      </c>
      <c r="AX527" s="13" t="s">
        <v>90</v>
      </c>
      <c r="AY527" s="157" t="s">
        <v>192</v>
      </c>
    </row>
    <row r="528" spans="2:65" s="1" customFormat="1" ht="55.5" customHeight="1">
      <c r="B528" s="33"/>
      <c r="C528" s="132" t="s">
        <v>1331</v>
      </c>
      <c r="D528" s="132" t="s">
        <v>194</v>
      </c>
      <c r="E528" s="133" t="s">
        <v>1332</v>
      </c>
      <c r="F528" s="134" t="s">
        <v>1333</v>
      </c>
      <c r="G528" s="135" t="s">
        <v>282</v>
      </c>
      <c r="H528" s="136">
        <v>9</v>
      </c>
      <c r="I528" s="137"/>
      <c r="J528" s="138">
        <f>ROUND(I528*H528,2)</f>
        <v>0</v>
      </c>
      <c r="K528" s="134" t="s">
        <v>198</v>
      </c>
      <c r="L528" s="33"/>
      <c r="M528" s="139" t="s">
        <v>44</v>
      </c>
      <c r="N528" s="140" t="s">
        <v>53</v>
      </c>
      <c r="P528" s="141">
        <f>O528*H528</f>
        <v>0</v>
      </c>
      <c r="Q528" s="141">
        <v>2.0000000000000002E-5</v>
      </c>
      <c r="R528" s="141">
        <f>Q528*H528</f>
        <v>1.8000000000000001E-4</v>
      </c>
      <c r="S528" s="141">
        <v>0</v>
      </c>
      <c r="T528" s="142">
        <f>S528*H528</f>
        <v>0</v>
      </c>
      <c r="AR528" s="143" t="s">
        <v>90</v>
      </c>
      <c r="AT528" s="143" t="s">
        <v>194</v>
      </c>
      <c r="AU528" s="143" t="s">
        <v>93</v>
      </c>
      <c r="AY528" s="17" t="s">
        <v>192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90</v>
      </c>
      <c r="BK528" s="144">
        <f>ROUND(I528*H528,2)</f>
        <v>0</v>
      </c>
      <c r="BL528" s="17" t="s">
        <v>90</v>
      </c>
      <c r="BM528" s="143" t="s">
        <v>1334</v>
      </c>
    </row>
    <row r="529" spans="2:65" s="1" customFormat="1" ht="11.25">
      <c r="B529" s="33"/>
      <c r="D529" s="145" t="s">
        <v>200</v>
      </c>
      <c r="F529" s="146" t="s">
        <v>1335</v>
      </c>
      <c r="I529" s="147"/>
      <c r="L529" s="33"/>
      <c r="M529" s="148"/>
      <c r="T529" s="54"/>
      <c r="AT529" s="17" t="s">
        <v>200</v>
      </c>
      <c r="AU529" s="17" t="s">
        <v>93</v>
      </c>
    </row>
    <row r="530" spans="2:65" s="12" customFormat="1" ht="11.25">
      <c r="B530" s="149"/>
      <c r="D530" s="150" t="s">
        <v>202</v>
      </c>
      <c r="E530" s="151" t="s">
        <v>44</v>
      </c>
      <c r="F530" s="152" t="s">
        <v>583</v>
      </c>
      <c r="H530" s="151" t="s">
        <v>44</v>
      </c>
      <c r="I530" s="153"/>
      <c r="L530" s="149"/>
      <c r="M530" s="154"/>
      <c r="T530" s="155"/>
      <c r="AT530" s="151" t="s">
        <v>202</v>
      </c>
      <c r="AU530" s="151" t="s">
        <v>93</v>
      </c>
      <c r="AV530" s="12" t="s">
        <v>90</v>
      </c>
      <c r="AW530" s="12" t="s">
        <v>42</v>
      </c>
      <c r="AX530" s="12" t="s">
        <v>82</v>
      </c>
      <c r="AY530" s="151" t="s">
        <v>192</v>
      </c>
    </row>
    <row r="531" spans="2:65" s="12" customFormat="1" ht="11.25">
      <c r="B531" s="149"/>
      <c r="D531" s="150" t="s">
        <v>202</v>
      </c>
      <c r="E531" s="151" t="s">
        <v>44</v>
      </c>
      <c r="F531" s="152" t="s">
        <v>1336</v>
      </c>
      <c r="H531" s="151" t="s">
        <v>44</v>
      </c>
      <c r="I531" s="153"/>
      <c r="L531" s="149"/>
      <c r="M531" s="154"/>
      <c r="T531" s="155"/>
      <c r="AT531" s="151" t="s">
        <v>202</v>
      </c>
      <c r="AU531" s="151" t="s">
        <v>93</v>
      </c>
      <c r="AV531" s="12" t="s">
        <v>90</v>
      </c>
      <c r="AW531" s="12" t="s">
        <v>42</v>
      </c>
      <c r="AX531" s="12" t="s">
        <v>82</v>
      </c>
      <c r="AY531" s="151" t="s">
        <v>192</v>
      </c>
    </row>
    <row r="532" spans="2:65" s="13" customFormat="1" ht="11.25">
      <c r="B532" s="156"/>
      <c r="D532" s="150" t="s">
        <v>202</v>
      </c>
      <c r="E532" s="157" t="s">
        <v>44</v>
      </c>
      <c r="F532" s="158" t="s">
        <v>1337</v>
      </c>
      <c r="H532" s="159">
        <v>9</v>
      </c>
      <c r="I532" s="160"/>
      <c r="L532" s="156"/>
      <c r="M532" s="161"/>
      <c r="T532" s="162"/>
      <c r="AT532" s="157" t="s">
        <v>202</v>
      </c>
      <c r="AU532" s="157" t="s">
        <v>93</v>
      </c>
      <c r="AV532" s="13" t="s">
        <v>93</v>
      </c>
      <c r="AW532" s="13" t="s">
        <v>42</v>
      </c>
      <c r="AX532" s="13" t="s">
        <v>90</v>
      </c>
      <c r="AY532" s="157" t="s">
        <v>192</v>
      </c>
    </row>
    <row r="533" spans="2:65" s="1" customFormat="1" ht="24.2" customHeight="1">
      <c r="B533" s="33"/>
      <c r="C533" s="170" t="s">
        <v>1338</v>
      </c>
      <c r="D533" s="170" t="s">
        <v>245</v>
      </c>
      <c r="E533" s="171" t="s">
        <v>1339</v>
      </c>
      <c r="F533" s="172" t="s">
        <v>1340</v>
      </c>
      <c r="G533" s="173" t="s">
        <v>282</v>
      </c>
      <c r="H533" s="174">
        <v>9</v>
      </c>
      <c r="I533" s="175"/>
      <c r="J533" s="176">
        <f>ROUND(I533*H533,2)</f>
        <v>0</v>
      </c>
      <c r="K533" s="172" t="s">
        <v>198</v>
      </c>
      <c r="L533" s="177"/>
      <c r="M533" s="178" t="s">
        <v>44</v>
      </c>
      <c r="N533" s="179" t="s">
        <v>53</v>
      </c>
      <c r="P533" s="141">
        <f>O533*H533</f>
        <v>0</v>
      </c>
      <c r="Q533" s="141">
        <v>3.8999999999999999E-4</v>
      </c>
      <c r="R533" s="141">
        <f>Q533*H533</f>
        <v>3.5100000000000001E-3</v>
      </c>
      <c r="S533" s="141">
        <v>0</v>
      </c>
      <c r="T533" s="142">
        <f>S533*H533</f>
        <v>0</v>
      </c>
      <c r="AR533" s="143" t="s">
        <v>93</v>
      </c>
      <c r="AT533" s="143" t="s">
        <v>245</v>
      </c>
      <c r="AU533" s="143" t="s">
        <v>93</v>
      </c>
      <c r="AY533" s="17" t="s">
        <v>192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90</v>
      </c>
      <c r="BK533" s="144">
        <f>ROUND(I533*H533,2)</f>
        <v>0</v>
      </c>
      <c r="BL533" s="17" t="s">
        <v>90</v>
      </c>
      <c r="BM533" s="143" t="s">
        <v>1341</v>
      </c>
    </row>
    <row r="534" spans="2:65" s="12" customFormat="1" ht="11.25">
      <c r="B534" s="149"/>
      <c r="D534" s="150" t="s">
        <v>202</v>
      </c>
      <c r="E534" s="151" t="s">
        <v>44</v>
      </c>
      <c r="F534" s="152" t="s">
        <v>583</v>
      </c>
      <c r="H534" s="151" t="s">
        <v>44</v>
      </c>
      <c r="I534" s="153"/>
      <c r="L534" s="149"/>
      <c r="M534" s="154"/>
      <c r="T534" s="155"/>
      <c r="AT534" s="151" t="s">
        <v>202</v>
      </c>
      <c r="AU534" s="151" t="s">
        <v>93</v>
      </c>
      <c r="AV534" s="12" t="s">
        <v>90</v>
      </c>
      <c r="AW534" s="12" t="s">
        <v>42</v>
      </c>
      <c r="AX534" s="12" t="s">
        <v>82</v>
      </c>
      <c r="AY534" s="151" t="s">
        <v>192</v>
      </c>
    </row>
    <row r="535" spans="2:65" s="12" customFormat="1" ht="11.25">
      <c r="B535" s="149"/>
      <c r="D535" s="150" t="s">
        <v>202</v>
      </c>
      <c r="E535" s="151" t="s">
        <v>44</v>
      </c>
      <c r="F535" s="152" t="s">
        <v>1342</v>
      </c>
      <c r="H535" s="151" t="s">
        <v>44</v>
      </c>
      <c r="I535" s="153"/>
      <c r="L535" s="149"/>
      <c r="M535" s="154"/>
      <c r="T535" s="155"/>
      <c r="AT535" s="151" t="s">
        <v>202</v>
      </c>
      <c r="AU535" s="151" t="s">
        <v>93</v>
      </c>
      <c r="AV535" s="12" t="s">
        <v>90</v>
      </c>
      <c r="AW535" s="12" t="s">
        <v>42</v>
      </c>
      <c r="AX535" s="12" t="s">
        <v>82</v>
      </c>
      <c r="AY535" s="151" t="s">
        <v>192</v>
      </c>
    </row>
    <row r="536" spans="2:65" s="13" customFormat="1" ht="11.25">
      <c r="B536" s="156"/>
      <c r="D536" s="150" t="s">
        <v>202</v>
      </c>
      <c r="E536" s="157" t="s">
        <v>44</v>
      </c>
      <c r="F536" s="158" t="s">
        <v>1337</v>
      </c>
      <c r="H536" s="159">
        <v>9</v>
      </c>
      <c r="I536" s="160"/>
      <c r="L536" s="156"/>
      <c r="M536" s="161"/>
      <c r="T536" s="162"/>
      <c r="AT536" s="157" t="s">
        <v>202</v>
      </c>
      <c r="AU536" s="157" t="s">
        <v>93</v>
      </c>
      <c r="AV536" s="13" t="s">
        <v>93</v>
      </c>
      <c r="AW536" s="13" t="s">
        <v>42</v>
      </c>
      <c r="AX536" s="13" t="s">
        <v>90</v>
      </c>
      <c r="AY536" s="157" t="s">
        <v>192</v>
      </c>
    </row>
    <row r="537" spans="2:65" s="1" customFormat="1" ht="24.2" customHeight="1">
      <c r="B537" s="33"/>
      <c r="C537" s="132" t="s">
        <v>1343</v>
      </c>
      <c r="D537" s="132" t="s">
        <v>194</v>
      </c>
      <c r="E537" s="133" t="s">
        <v>1344</v>
      </c>
      <c r="F537" s="134" t="s">
        <v>1345</v>
      </c>
      <c r="G537" s="135" t="s">
        <v>747</v>
      </c>
      <c r="H537" s="136">
        <v>572</v>
      </c>
      <c r="I537" s="137"/>
      <c r="J537" s="138">
        <f>ROUND(I537*H537,2)</f>
        <v>0</v>
      </c>
      <c r="K537" s="134" t="s">
        <v>198</v>
      </c>
      <c r="L537" s="33"/>
      <c r="M537" s="139" t="s">
        <v>44</v>
      </c>
      <c r="N537" s="140" t="s">
        <v>53</v>
      </c>
      <c r="P537" s="141">
        <f>O537*H537</f>
        <v>0</v>
      </c>
      <c r="Q537" s="141">
        <v>0</v>
      </c>
      <c r="R537" s="141">
        <f>Q537*H537</f>
        <v>0</v>
      </c>
      <c r="S537" s="141">
        <v>0</v>
      </c>
      <c r="T537" s="142">
        <f>S537*H537</f>
        <v>0</v>
      </c>
      <c r="AR537" s="143" t="s">
        <v>90</v>
      </c>
      <c r="AT537" s="143" t="s">
        <v>194</v>
      </c>
      <c r="AU537" s="143" t="s">
        <v>93</v>
      </c>
      <c r="AY537" s="17" t="s">
        <v>192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7" t="s">
        <v>90</v>
      </c>
      <c r="BK537" s="144">
        <f>ROUND(I537*H537,2)</f>
        <v>0</v>
      </c>
      <c r="BL537" s="17" t="s">
        <v>90</v>
      </c>
      <c r="BM537" s="143" t="s">
        <v>1346</v>
      </c>
    </row>
    <row r="538" spans="2:65" s="1" customFormat="1" ht="11.25">
      <c r="B538" s="33"/>
      <c r="D538" s="145" t="s">
        <v>200</v>
      </c>
      <c r="F538" s="146" t="s">
        <v>1347</v>
      </c>
      <c r="I538" s="147"/>
      <c r="L538" s="33"/>
      <c r="M538" s="148"/>
      <c r="T538" s="54"/>
      <c r="AT538" s="17" t="s">
        <v>200</v>
      </c>
      <c r="AU538" s="17" t="s">
        <v>93</v>
      </c>
    </row>
    <row r="539" spans="2:65" s="12" customFormat="1" ht="11.25">
      <c r="B539" s="149"/>
      <c r="D539" s="150" t="s">
        <v>202</v>
      </c>
      <c r="E539" s="151" t="s">
        <v>44</v>
      </c>
      <c r="F539" s="152" t="s">
        <v>583</v>
      </c>
      <c r="H539" s="151" t="s">
        <v>44</v>
      </c>
      <c r="I539" s="153"/>
      <c r="L539" s="149"/>
      <c r="M539" s="154"/>
      <c r="T539" s="155"/>
      <c r="AT539" s="151" t="s">
        <v>202</v>
      </c>
      <c r="AU539" s="151" t="s">
        <v>93</v>
      </c>
      <c r="AV539" s="12" t="s">
        <v>90</v>
      </c>
      <c r="AW539" s="12" t="s">
        <v>42</v>
      </c>
      <c r="AX539" s="12" t="s">
        <v>82</v>
      </c>
      <c r="AY539" s="151" t="s">
        <v>192</v>
      </c>
    </row>
    <row r="540" spans="2:65" s="12" customFormat="1" ht="11.25">
      <c r="B540" s="149"/>
      <c r="D540" s="150" t="s">
        <v>202</v>
      </c>
      <c r="E540" s="151" t="s">
        <v>44</v>
      </c>
      <c r="F540" s="152" t="s">
        <v>1110</v>
      </c>
      <c r="H540" s="151" t="s">
        <v>44</v>
      </c>
      <c r="I540" s="153"/>
      <c r="L540" s="149"/>
      <c r="M540" s="154"/>
      <c r="T540" s="155"/>
      <c r="AT540" s="151" t="s">
        <v>202</v>
      </c>
      <c r="AU540" s="151" t="s">
        <v>93</v>
      </c>
      <c r="AV540" s="12" t="s">
        <v>90</v>
      </c>
      <c r="AW540" s="12" t="s">
        <v>42</v>
      </c>
      <c r="AX540" s="12" t="s">
        <v>82</v>
      </c>
      <c r="AY540" s="151" t="s">
        <v>192</v>
      </c>
    </row>
    <row r="541" spans="2:65" s="13" customFormat="1" ht="11.25">
      <c r="B541" s="156"/>
      <c r="D541" s="150" t="s">
        <v>202</v>
      </c>
      <c r="E541" s="157" t="s">
        <v>44</v>
      </c>
      <c r="F541" s="158" t="s">
        <v>1348</v>
      </c>
      <c r="H541" s="159">
        <v>78</v>
      </c>
      <c r="I541" s="160"/>
      <c r="L541" s="156"/>
      <c r="M541" s="161"/>
      <c r="T541" s="162"/>
      <c r="AT541" s="157" t="s">
        <v>202</v>
      </c>
      <c r="AU541" s="157" t="s">
        <v>93</v>
      </c>
      <c r="AV541" s="13" t="s">
        <v>93</v>
      </c>
      <c r="AW541" s="13" t="s">
        <v>42</v>
      </c>
      <c r="AX541" s="13" t="s">
        <v>82</v>
      </c>
      <c r="AY541" s="157" t="s">
        <v>192</v>
      </c>
    </row>
    <row r="542" spans="2:65" s="12" customFormat="1" ht="11.25">
      <c r="B542" s="149"/>
      <c r="D542" s="150" t="s">
        <v>202</v>
      </c>
      <c r="E542" s="151" t="s">
        <v>44</v>
      </c>
      <c r="F542" s="152" t="s">
        <v>1112</v>
      </c>
      <c r="H542" s="151" t="s">
        <v>44</v>
      </c>
      <c r="I542" s="153"/>
      <c r="L542" s="149"/>
      <c r="M542" s="154"/>
      <c r="T542" s="155"/>
      <c r="AT542" s="151" t="s">
        <v>202</v>
      </c>
      <c r="AU542" s="151" t="s">
        <v>93</v>
      </c>
      <c r="AV542" s="12" t="s">
        <v>90</v>
      </c>
      <c r="AW542" s="12" t="s">
        <v>42</v>
      </c>
      <c r="AX542" s="12" t="s">
        <v>82</v>
      </c>
      <c r="AY542" s="151" t="s">
        <v>192</v>
      </c>
    </row>
    <row r="543" spans="2:65" s="13" customFormat="1" ht="11.25">
      <c r="B543" s="156"/>
      <c r="D543" s="150" t="s">
        <v>202</v>
      </c>
      <c r="E543" s="157" t="s">
        <v>44</v>
      </c>
      <c r="F543" s="158" t="s">
        <v>1349</v>
      </c>
      <c r="H543" s="159">
        <v>82</v>
      </c>
      <c r="I543" s="160"/>
      <c r="L543" s="156"/>
      <c r="M543" s="161"/>
      <c r="T543" s="162"/>
      <c r="AT543" s="157" t="s">
        <v>202</v>
      </c>
      <c r="AU543" s="157" t="s">
        <v>93</v>
      </c>
      <c r="AV543" s="13" t="s">
        <v>93</v>
      </c>
      <c r="AW543" s="13" t="s">
        <v>42</v>
      </c>
      <c r="AX543" s="13" t="s">
        <v>82</v>
      </c>
      <c r="AY543" s="157" t="s">
        <v>192</v>
      </c>
    </row>
    <row r="544" spans="2:65" s="12" customFormat="1" ht="11.25">
      <c r="B544" s="149"/>
      <c r="D544" s="150" t="s">
        <v>202</v>
      </c>
      <c r="E544" s="151" t="s">
        <v>44</v>
      </c>
      <c r="F544" s="152" t="s">
        <v>1114</v>
      </c>
      <c r="H544" s="151" t="s">
        <v>44</v>
      </c>
      <c r="I544" s="153"/>
      <c r="L544" s="149"/>
      <c r="M544" s="154"/>
      <c r="T544" s="155"/>
      <c r="AT544" s="151" t="s">
        <v>202</v>
      </c>
      <c r="AU544" s="151" t="s">
        <v>93</v>
      </c>
      <c r="AV544" s="12" t="s">
        <v>90</v>
      </c>
      <c r="AW544" s="12" t="s">
        <v>42</v>
      </c>
      <c r="AX544" s="12" t="s">
        <v>82</v>
      </c>
      <c r="AY544" s="151" t="s">
        <v>192</v>
      </c>
    </row>
    <row r="545" spans="2:51" s="13" customFormat="1" ht="11.25">
      <c r="B545" s="156"/>
      <c r="D545" s="150" t="s">
        <v>202</v>
      </c>
      <c r="E545" s="157" t="s">
        <v>44</v>
      </c>
      <c r="F545" s="158" t="s">
        <v>1350</v>
      </c>
      <c r="H545" s="159">
        <v>44</v>
      </c>
      <c r="I545" s="160"/>
      <c r="L545" s="156"/>
      <c r="M545" s="161"/>
      <c r="T545" s="162"/>
      <c r="AT545" s="157" t="s">
        <v>202</v>
      </c>
      <c r="AU545" s="157" t="s">
        <v>93</v>
      </c>
      <c r="AV545" s="13" t="s">
        <v>93</v>
      </c>
      <c r="AW545" s="13" t="s">
        <v>42</v>
      </c>
      <c r="AX545" s="13" t="s">
        <v>82</v>
      </c>
      <c r="AY545" s="157" t="s">
        <v>192</v>
      </c>
    </row>
    <row r="546" spans="2:51" s="12" customFormat="1" ht="11.25">
      <c r="B546" s="149"/>
      <c r="D546" s="150" t="s">
        <v>202</v>
      </c>
      <c r="E546" s="151" t="s">
        <v>44</v>
      </c>
      <c r="F546" s="152" t="s">
        <v>1116</v>
      </c>
      <c r="H546" s="151" t="s">
        <v>44</v>
      </c>
      <c r="I546" s="153"/>
      <c r="L546" s="149"/>
      <c r="M546" s="154"/>
      <c r="T546" s="155"/>
      <c r="AT546" s="151" t="s">
        <v>202</v>
      </c>
      <c r="AU546" s="151" t="s">
        <v>93</v>
      </c>
      <c r="AV546" s="12" t="s">
        <v>90</v>
      </c>
      <c r="AW546" s="12" t="s">
        <v>42</v>
      </c>
      <c r="AX546" s="12" t="s">
        <v>82</v>
      </c>
      <c r="AY546" s="151" t="s">
        <v>192</v>
      </c>
    </row>
    <row r="547" spans="2:51" s="13" customFormat="1" ht="11.25">
      <c r="B547" s="156"/>
      <c r="D547" s="150" t="s">
        <v>202</v>
      </c>
      <c r="E547" s="157" t="s">
        <v>44</v>
      </c>
      <c r="F547" s="158" t="s">
        <v>1351</v>
      </c>
      <c r="H547" s="159">
        <v>96</v>
      </c>
      <c r="I547" s="160"/>
      <c r="L547" s="156"/>
      <c r="M547" s="161"/>
      <c r="T547" s="162"/>
      <c r="AT547" s="157" t="s">
        <v>202</v>
      </c>
      <c r="AU547" s="157" t="s">
        <v>93</v>
      </c>
      <c r="AV547" s="13" t="s">
        <v>93</v>
      </c>
      <c r="AW547" s="13" t="s">
        <v>42</v>
      </c>
      <c r="AX547" s="13" t="s">
        <v>82</v>
      </c>
      <c r="AY547" s="157" t="s">
        <v>192</v>
      </c>
    </row>
    <row r="548" spans="2:51" s="12" customFormat="1" ht="11.25">
      <c r="B548" s="149"/>
      <c r="D548" s="150" t="s">
        <v>202</v>
      </c>
      <c r="E548" s="151" t="s">
        <v>44</v>
      </c>
      <c r="F548" s="152" t="s">
        <v>1118</v>
      </c>
      <c r="H548" s="151" t="s">
        <v>44</v>
      </c>
      <c r="I548" s="153"/>
      <c r="L548" s="149"/>
      <c r="M548" s="154"/>
      <c r="T548" s="155"/>
      <c r="AT548" s="151" t="s">
        <v>202</v>
      </c>
      <c r="AU548" s="151" t="s">
        <v>93</v>
      </c>
      <c r="AV548" s="12" t="s">
        <v>90</v>
      </c>
      <c r="AW548" s="12" t="s">
        <v>42</v>
      </c>
      <c r="AX548" s="12" t="s">
        <v>82</v>
      </c>
      <c r="AY548" s="151" t="s">
        <v>192</v>
      </c>
    </row>
    <row r="549" spans="2:51" s="13" customFormat="1" ht="11.25">
      <c r="B549" s="156"/>
      <c r="D549" s="150" t="s">
        <v>202</v>
      </c>
      <c r="E549" s="157" t="s">
        <v>44</v>
      </c>
      <c r="F549" s="158" t="s">
        <v>1352</v>
      </c>
      <c r="H549" s="159">
        <v>34</v>
      </c>
      <c r="I549" s="160"/>
      <c r="L549" s="156"/>
      <c r="M549" s="161"/>
      <c r="T549" s="162"/>
      <c r="AT549" s="157" t="s">
        <v>202</v>
      </c>
      <c r="AU549" s="157" t="s">
        <v>93</v>
      </c>
      <c r="AV549" s="13" t="s">
        <v>93</v>
      </c>
      <c r="AW549" s="13" t="s">
        <v>42</v>
      </c>
      <c r="AX549" s="13" t="s">
        <v>82</v>
      </c>
      <c r="AY549" s="157" t="s">
        <v>192</v>
      </c>
    </row>
    <row r="550" spans="2:51" s="12" customFormat="1" ht="11.25">
      <c r="B550" s="149"/>
      <c r="D550" s="150" t="s">
        <v>202</v>
      </c>
      <c r="E550" s="151" t="s">
        <v>44</v>
      </c>
      <c r="F550" s="152" t="s">
        <v>1120</v>
      </c>
      <c r="H550" s="151" t="s">
        <v>44</v>
      </c>
      <c r="I550" s="153"/>
      <c r="L550" s="149"/>
      <c r="M550" s="154"/>
      <c r="T550" s="155"/>
      <c r="AT550" s="151" t="s">
        <v>202</v>
      </c>
      <c r="AU550" s="151" t="s">
        <v>93</v>
      </c>
      <c r="AV550" s="12" t="s">
        <v>90</v>
      </c>
      <c r="AW550" s="12" t="s">
        <v>42</v>
      </c>
      <c r="AX550" s="12" t="s">
        <v>82</v>
      </c>
      <c r="AY550" s="151" t="s">
        <v>192</v>
      </c>
    </row>
    <row r="551" spans="2:51" s="13" customFormat="1" ht="11.25">
      <c r="B551" s="156"/>
      <c r="D551" s="150" t="s">
        <v>202</v>
      </c>
      <c r="E551" s="157" t="s">
        <v>44</v>
      </c>
      <c r="F551" s="158" t="s">
        <v>1353</v>
      </c>
      <c r="H551" s="159">
        <v>10</v>
      </c>
      <c r="I551" s="160"/>
      <c r="L551" s="156"/>
      <c r="M551" s="161"/>
      <c r="T551" s="162"/>
      <c r="AT551" s="157" t="s">
        <v>202</v>
      </c>
      <c r="AU551" s="157" t="s">
        <v>93</v>
      </c>
      <c r="AV551" s="13" t="s">
        <v>93</v>
      </c>
      <c r="AW551" s="13" t="s">
        <v>42</v>
      </c>
      <c r="AX551" s="13" t="s">
        <v>82</v>
      </c>
      <c r="AY551" s="157" t="s">
        <v>192</v>
      </c>
    </row>
    <row r="552" spans="2:51" s="12" customFormat="1" ht="11.25">
      <c r="B552" s="149"/>
      <c r="D552" s="150" t="s">
        <v>202</v>
      </c>
      <c r="E552" s="151" t="s">
        <v>44</v>
      </c>
      <c r="F552" s="152" t="s">
        <v>1122</v>
      </c>
      <c r="H552" s="151" t="s">
        <v>44</v>
      </c>
      <c r="I552" s="153"/>
      <c r="L552" s="149"/>
      <c r="M552" s="154"/>
      <c r="T552" s="155"/>
      <c r="AT552" s="151" t="s">
        <v>202</v>
      </c>
      <c r="AU552" s="151" t="s">
        <v>93</v>
      </c>
      <c r="AV552" s="12" t="s">
        <v>90</v>
      </c>
      <c r="AW552" s="12" t="s">
        <v>42</v>
      </c>
      <c r="AX552" s="12" t="s">
        <v>82</v>
      </c>
      <c r="AY552" s="151" t="s">
        <v>192</v>
      </c>
    </row>
    <row r="553" spans="2:51" s="13" customFormat="1" ht="11.25">
      <c r="B553" s="156"/>
      <c r="D553" s="150" t="s">
        <v>202</v>
      </c>
      <c r="E553" s="157" t="s">
        <v>44</v>
      </c>
      <c r="F553" s="158" t="s">
        <v>1354</v>
      </c>
      <c r="H553" s="159">
        <v>54</v>
      </c>
      <c r="I553" s="160"/>
      <c r="L553" s="156"/>
      <c r="M553" s="161"/>
      <c r="T553" s="162"/>
      <c r="AT553" s="157" t="s">
        <v>202</v>
      </c>
      <c r="AU553" s="157" t="s">
        <v>93</v>
      </c>
      <c r="AV553" s="13" t="s">
        <v>93</v>
      </c>
      <c r="AW553" s="13" t="s">
        <v>42</v>
      </c>
      <c r="AX553" s="13" t="s">
        <v>82</v>
      </c>
      <c r="AY553" s="157" t="s">
        <v>192</v>
      </c>
    </row>
    <row r="554" spans="2:51" s="12" customFormat="1" ht="11.25">
      <c r="B554" s="149"/>
      <c r="D554" s="150" t="s">
        <v>202</v>
      </c>
      <c r="E554" s="151" t="s">
        <v>44</v>
      </c>
      <c r="F554" s="152" t="s">
        <v>1123</v>
      </c>
      <c r="H554" s="151" t="s">
        <v>44</v>
      </c>
      <c r="I554" s="153"/>
      <c r="L554" s="149"/>
      <c r="M554" s="154"/>
      <c r="T554" s="155"/>
      <c r="AT554" s="151" t="s">
        <v>202</v>
      </c>
      <c r="AU554" s="151" t="s">
        <v>93</v>
      </c>
      <c r="AV554" s="12" t="s">
        <v>90</v>
      </c>
      <c r="AW554" s="12" t="s">
        <v>42</v>
      </c>
      <c r="AX554" s="12" t="s">
        <v>82</v>
      </c>
      <c r="AY554" s="151" t="s">
        <v>192</v>
      </c>
    </row>
    <row r="555" spans="2:51" s="13" customFormat="1" ht="11.25">
      <c r="B555" s="156"/>
      <c r="D555" s="150" t="s">
        <v>202</v>
      </c>
      <c r="E555" s="157" t="s">
        <v>44</v>
      </c>
      <c r="F555" s="158" t="s">
        <v>1350</v>
      </c>
      <c r="H555" s="159">
        <v>44</v>
      </c>
      <c r="I555" s="160"/>
      <c r="L555" s="156"/>
      <c r="M555" s="161"/>
      <c r="T555" s="162"/>
      <c r="AT555" s="157" t="s">
        <v>202</v>
      </c>
      <c r="AU555" s="157" t="s">
        <v>93</v>
      </c>
      <c r="AV555" s="13" t="s">
        <v>93</v>
      </c>
      <c r="AW555" s="13" t="s">
        <v>42</v>
      </c>
      <c r="AX555" s="13" t="s">
        <v>82</v>
      </c>
      <c r="AY555" s="157" t="s">
        <v>192</v>
      </c>
    </row>
    <row r="556" spans="2:51" s="12" customFormat="1" ht="11.25">
      <c r="B556" s="149"/>
      <c r="D556" s="150" t="s">
        <v>202</v>
      </c>
      <c r="E556" s="151" t="s">
        <v>44</v>
      </c>
      <c r="F556" s="152" t="s">
        <v>1124</v>
      </c>
      <c r="H556" s="151" t="s">
        <v>44</v>
      </c>
      <c r="I556" s="153"/>
      <c r="L556" s="149"/>
      <c r="M556" s="154"/>
      <c r="T556" s="155"/>
      <c r="AT556" s="151" t="s">
        <v>202</v>
      </c>
      <c r="AU556" s="151" t="s">
        <v>93</v>
      </c>
      <c r="AV556" s="12" t="s">
        <v>90</v>
      </c>
      <c r="AW556" s="12" t="s">
        <v>42</v>
      </c>
      <c r="AX556" s="12" t="s">
        <v>82</v>
      </c>
      <c r="AY556" s="151" t="s">
        <v>192</v>
      </c>
    </row>
    <row r="557" spans="2:51" s="13" customFormat="1" ht="11.25">
      <c r="B557" s="156"/>
      <c r="D557" s="150" t="s">
        <v>202</v>
      </c>
      <c r="E557" s="157" t="s">
        <v>44</v>
      </c>
      <c r="F557" s="158" t="s">
        <v>1351</v>
      </c>
      <c r="H557" s="159">
        <v>96</v>
      </c>
      <c r="I557" s="160"/>
      <c r="L557" s="156"/>
      <c r="M557" s="161"/>
      <c r="T557" s="162"/>
      <c r="AT557" s="157" t="s">
        <v>202</v>
      </c>
      <c r="AU557" s="157" t="s">
        <v>93</v>
      </c>
      <c r="AV557" s="13" t="s">
        <v>93</v>
      </c>
      <c r="AW557" s="13" t="s">
        <v>42</v>
      </c>
      <c r="AX557" s="13" t="s">
        <v>82</v>
      </c>
      <c r="AY557" s="157" t="s">
        <v>192</v>
      </c>
    </row>
    <row r="558" spans="2:51" s="12" customFormat="1" ht="11.25">
      <c r="B558" s="149"/>
      <c r="D558" s="150" t="s">
        <v>202</v>
      </c>
      <c r="E558" s="151" t="s">
        <v>44</v>
      </c>
      <c r="F558" s="152" t="s">
        <v>1125</v>
      </c>
      <c r="H558" s="151" t="s">
        <v>44</v>
      </c>
      <c r="I558" s="153"/>
      <c r="L558" s="149"/>
      <c r="M558" s="154"/>
      <c r="T558" s="155"/>
      <c r="AT558" s="151" t="s">
        <v>202</v>
      </c>
      <c r="AU558" s="151" t="s">
        <v>93</v>
      </c>
      <c r="AV558" s="12" t="s">
        <v>90</v>
      </c>
      <c r="AW558" s="12" t="s">
        <v>42</v>
      </c>
      <c r="AX558" s="12" t="s">
        <v>82</v>
      </c>
      <c r="AY558" s="151" t="s">
        <v>192</v>
      </c>
    </row>
    <row r="559" spans="2:51" s="13" customFormat="1" ht="11.25">
      <c r="B559" s="156"/>
      <c r="D559" s="150" t="s">
        <v>202</v>
      </c>
      <c r="E559" s="157" t="s">
        <v>44</v>
      </c>
      <c r="F559" s="158" t="s">
        <v>1352</v>
      </c>
      <c r="H559" s="159">
        <v>34</v>
      </c>
      <c r="I559" s="160"/>
      <c r="L559" s="156"/>
      <c r="M559" s="161"/>
      <c r="T559" s="162"/>
      <c r="AT559" s="157" t="s">
        <v>202</v>
      </c>
      <c r="AU559" s="157" t="s">
        <v>93</v>
      </c>
      <c r="AV559" s="13" t="s">
        <v>93</v>
      </c>
      <c r="AW559" s="13" t="s">
        <v>42</v>
      </c>
      <c r="AX559" s="13" t="s">
        <v>82</v>
      </c>
      <c r="AY559" s="157" t="s">
        <v>192</v>
      </c>
    </row>
    <row r="560" spans="2:51" s="14" customFormat="1" ht="11.25">
      <c r="B560" s="163"/>
      <c r="D560" s="150" t="s">
        <v>202</v>
      </c>
      <c r="E560" s="164" t="s">
        <v>44</v>
      </c>
      <c r="F560" s="165" t="s">
        <v>205</v>
      </c>
      <c r="H560" s="166">
        <v>572</v>
      </c>
      <c r="I560" s="167"/>
      <c r="L560" s="163"/>
      <c r="M560" s="168"/>
      <c r="T560" s="169"/>
      <c r="AT560" s="164" t="s">
        <v>202</v>
      </c>
      <c r="AU560" s="164" t="s">
        <v>93</v>
      </c>
      <c r="AV560" s="14" t="s">
        <v>199</v>
      </c>
      <c r="AW560" s="14" t="s">
        <v>42</v>
      </c>
      <c r="AX560" s="14" t="s">
        <v>90</v>
      </c>
      <c r="AY560" s="164" t="s">
        <v>192</v>
      </c>
    </row>
    <row r="561" spans="2:65" s="1" customFormat="1" ht="24.2" customHeight="1">
      <c r="B561" s="33"/>
      <c r="C561" s="132" t="s">
        <v>1355</v>
      </c>
      <c r="D561" s="132" t="s">
        <v>194</v>
      </c>
      <c r="E561" s="133" t="s">
        <v>1356</v>
      </c>
      <c r="F561" s="134" t="s">
        <v>1357</v>
      </c>
      <c r="G561" s="135" t="s">
        <v>747</v>
      </c>
      <c r="H561" s="136">
        <v>100</v>
      </c>
      <c r="I561" s="137"/>
      <c r="J561" s="138">
        <f>ROUND(I561*H561,2)</f>
        <v>0</v>
      </c>
      <c r="K561" s="134" t="s">
        <v>198</v>
      </c>
      <c r="L561" s="33"/>
      <c r="M561" s="139" t="s">
        <v>44</v>
      </c>
      <c r="N561" s="140" t="s">
        <v>53</v>
      </c>
      <c r="P561" s="141">
        <f>O561*H561</f>
        <v>0</v>
      </c>
      <c r="Q561" s="141">
        <v>0</v>
      </c>
      <c r="R561" s="141">
        <f>Q561*H561</f>
        <v>0</v>
      </c>
      <c r="S561" s="141">
        <v>0</v>
      </c>
      <c r="T561" s="142">
        <f>S561*H561</f>
        <v>0</v>
      </c>
      <c r="AR561" s="143" t="s">
        <v>90</v>
      </c>
      <c r="AT561" s="143" t="s">
        <v>194</v>
      </c>
      <c r="AU561" s="143" t="s">
        <v>93</v>
      </c>
      <c r="AY561" s="17" t="s">
        <v>192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90</v>
      </c>
      <c r="BK561" s="144">
        <f>ROUND(I561*H561,2)</f>
        <v>0</v>
      </c>
      <c r="BL561" s="17" t="s">
        <v>90</v>
      </c>
      <c r="BM561" s="143" t="s">
        <v>1358</v>
      </c>
    </row>
    <row r="562" spans="2:65" s="1" customFormat="1" ht="11.25">
      <c r="B562" s="33"/>
      <c r="D562" s="145" t="s">
        <v>200</v>
      </c>
      <c r="F562" s="146" t="s">
        <v>1359</v>
      </c>
      <c r="I562" s="147"/>
      <c r="L562" s="33"/>
      <c r="M562" s="148"/>
      <c r="T562" s="54"/>
      <c r="AT562" s="17" t="s">
        <v>200</v>
      </c>
      <c r="AU562" s="17" t="s">
        <v>93</v>
      </c>
    </row>
    <row r="563" spans="2:65" s="12" customFormat="1" ht="11.25">
      <c r="B563" s="149"/>
      <c r="D563" s="150" t="s">
        <v>202</v>
      </c>
      <c r="E563" s="151" t="s">
        <v>44</v>
      </c>
      <c r="F563" s="152" t="s">
        <v>583</v>
      </c>
      <c r="H563" s="151" t="s">
        <v>44</v>
      </c>
      <c r="I563" s="153"/>
      <c r="L563" s="149"/>
      <c r="M563" s="154"/>
      <c r="T563" s="155"/>
      <c r="AT563" s="151" t="s">
        <v>202</v>
      </c>
      <c r="AU563" s="151" t="s">
        <v>93</v>
      </c>
      <c r="AV563" s="12" t="s">
        <v>90</v>
      </c>
      <c r="AW563" s="12" t="s">
        <v>42</v>
      </c>
      <c r="AX563" s="12" t="s">
        <v>82</v>
      </c>
      <c r="AY563" s="151" t="s">
        <v>192</v>
      </c>
    </row>
    <row r="564" spans="2:65" s="12" customFormat="1" ht="11.25">
      <c r="B564" s="149"/>
      <c r="D564" s="150" t="s">
        <v>202</v>
      </c>
      <c r="E564" s="151" t="s">
        <v>44</v>
      </c>
      <c r="F564" s="152" t="s">
        <v>1110</v>
      </c>
      <c r="H564" s="151" t="s">
        <v>44</v>
      </c>
      <c r="I564" s="153"/>
      <c r="L564" s="149"/>
      <c r="M564" s="154"/>
      <c r="T564" s="155"/>
      <c r="AT564" s="151" t="s">
        <v>202</v>
      </c>
      <c r="AU564" s="151" t="s">
        <v>93</v>
      </c>
      <c r="AV564" s="12" t="s">
        <v>90</v>
      </c>
      <c r="AW564" s="12" t="s">
        <v>42</v>
      </c>
      <c r="AX564" s="12" t="s">
        <v>82</v>
      </c>
      <c r="AY564" s="151" t="s">
        <v>192</v>
      </c>
    </row>
    <row r="565" spans="2:65" s="13" customFormat="1" ht="11.25">
      <c r="B565" s="156"/>
      <c r="D565" s="150" t="s">
        <v>202</v>
      </c>
      <c r="E565" s="157" t="s">
        <v>44</v>
      </c>
      <c r="F565" s="158" t="s">
        <v>1360</v>
      </c>
      <c r="H565" s="159">
        <v>14</v>
      </c>
      <c r="I565" s="160"/>
      <c r="L565" s="156"/>
      <c r="M565" s="161"/>
      <c r="T565" s="162"/>
      <c r="AT565" s="157" t="s">
        <v>202</v>
      </c>
      <c r="AU565" s="157" t="s">
        <v>93</v>
      </c>
      <c r="AV565" s="13" t="s">
        <v>93</v>
      </c>
      <c r="AW565" s="13" t="s">
        <v>42</v>
      </c>
      <c r="AX565" s="13" t="s">
        <v>82</v>
      </c>
      <c r="AY565" s="157" t="s">
        <v>192</v>
      </c>
    </row>
    <row r="566" spans="2:65" s="12" customFormat="1" ht="11.25">
      <c r="B566" s="149"/>
      <c r="D566" s="150" t="s">
        <v>202</v>
      </c>
      <c r="E566" s="151" t="s">
        <v>44</v>
      </c>
      <c r="F566" s="152" t="s">
        <v>1112</v>
      </c>
      <c r="H566" s="151" t="s">
        <v>44</v>
      </c>
      <c r="I566" s="153"/>
      <c r="L566" s="149"/>
      <c r="M566" s="154"/>
      <c r="T566" s="155"/>
      <c r="AT566" s="151" t="s">
        <v>202</v>
      </c>
      <c r="AU566" s="151" t="s">
        <v>93</v>
      </c>
      <c r="AV566" s="12" t="s">
        <v>90</v>
      </c>
      <c r="AW566" s="12" t="s">
        <v>42</v>
      </c>
      <c r="AX566" s="12" t="s">
        <v>82</v>
      </c>
      <c r="AY566" s="151" t="s">
        <v>192</v>
      </c>
    </row>
    <row r="567" spans="2:65" s="13" customFormat="1" ht="11.25">
      <c r="B567" s="156"/>
      <c r="D567" s="150" t="s">
        <v>202</v>
      </c>
      <c r="E567" s="157" t="s">
        <v>44</v>
      </c>
      <c r="F567" s="158" t="s">
        <v>1361</v>
      </c>
      <c r="H567" s="159">
        <v>14</v>
      </c>
      <c r="I567" s="160"/>
      <c r="L567" s="156"/>
      <c r="M567" s="161"/>
      <c r="T567" s="162"/>
      <c r="AT567" s="157" t="s">
        <v>202</v>
      </c>
      <c r="AU567" s="157" t="s">
        <v>93</v>
      </c>
      <c r="AV567" s="13" t="s">
        <v>93</v>
      </c>
      <c r="AW567" s="13" t="s">
        <v>42</v>
      </c>
      <c r="AX567" s="13" t="s">
        <v>82</v>
      </c>
      <c r="AY567" s="157" t="s">
        <v>192</v>
      </c>
    </row>
    <row r="568" spans="2:65" s="12" customFormat="1" ht="11.25">
      <c r="B568" s="149"/>
      <c r="D568" s="150" t="s">
        <v>202</v>
      </c>
      <c r="E568" s="151" t="s">
        <v>44</v>
      </c>
      <c r="F568" s="152" t="s">
        <v>1114</v>
      </c>
      <c r="H568" s="151" t="s">
        <v>44</v>
      </c>
      <c r="I568" s="153"/>
      <c r="L568" s="149"/>
      <c r="M568" s="154"/>
      <c r="T568" s="155"/>
      <c r="AT568" s="151" t="s">
        <v>202</v>
      </c>
      <c r="AU568" s="151" t="s">
        <v>93</v>
      </c>
      <c r="AV568" s="12" t="s">
        <v>90</v>
      </c>
      <c r="AW568" s="12" t="s">
        <v>42</v>
      </c>
      <c r="AX568" s="12" t="s">
        <v>82</v>
      </c>
      <c r="AY568" s="151" t="s">
        <v>192</v>
      </c>
    </row>
    <row r="569" spans="2:65" s="13" customFormat="1" ht="11.25">
      <c r="B569" s="156"/>
      <c r="D569" s="150" t="s">
        <v>202</v>
      </c>
      <c r="E569" s="157" t="s">
        <v>44</v>
      </c>
      <c r="F569" s="158" t="s">
        <v>1362</v>
      </c>
      <c r="H569" s="159">
        <v>8</v>
      </c>
      <c r="I569" s="160"/>
      <c r="L569" s="156"/>
      <c r="M569" s="161"/>
      <c r="T569" s="162"/>
      <c r="AT569" s="157" t="s">
        <v>202</v>
      </c>
      <c r="AU569" s="157" t="s">
        <v>93</v>
      </c>
      <c r="AV569" s="13" t="s">
        <v>93</v>
      </c>
      <c r="AW569" s="13" t="s">
        <v>42</v>
      </c>
      <c r="AX569" s="13" t="s">
        <v>82</v>
      </c>
      <c r="AY569" s="157" t="s">
        <v>192</v>
      </c>
    </row>
    <row r="570" spans="2:65" s="12" customFormat="1" ht="11.25">
      <c r="B570" s="149"/>
      <c r="D570" s="150" t="s">
        <v>202</v>
      </c>
      <c r="E570" s="151" t="s">
        <v>44</v>
      </c>
      <c r="F570" s="152" t="s">
        <v>1116</v>
      </c>
      <c r="H570" s="151" t="s">
        <v>44</v>
      </c>
      <c r="I570" s="153"/>
      <c r="L570" s="149"/>
      <c r="M570" s="154"/>
      <c r="T570" s="155"/>
      <c r="AT570" s="151" t="s">
        <v>202</v>
      </c>
      <c r="AU570" s="151" t="s">
        <v>93</v>
      </c>
      <c r="AV570" s="12" t="s">
        <v>90</v>
      </c>
      <c r="AW570" s="12" t="s">
        <v>42</v>
      </c>
      <c r="AX570" s="12" t="s">
        <v>82</v>
      </c>
      <c r="AY570" s="151" t="s">
        <v>192</v>
      </c>
    </row>
    <row r="571" spans="2:65" s="13" customFormat="1" ht="11.25">
      <c r="B571" s="156"/>
      <c r="D571" s="150" t="s">
        <v>202</v>
      </c>
      <c r="E571" s="157" t="s">
        <v>44</v>
      </c>
      <c r="F571" s="158" t="s">
        <v>1363</v>
      </c>
      <c r="H571" s="159">
        <v>16</v>
      </c>
      <c r="I571" s="160"/>
      <c r="L571" s="156"/>
      <c r="M571" s="161"/>
      <c r="T571" s="162"/>
      <c r="AT571" s="157" t="s">
        <v>202</v>
      </c>
      <c r="AU571" s="157" t="s">
        <v>93</v>
      </c>
      <c r="AV571" s="13" t="s">
        <v>93</v>
      </c>
      <c r="AW571" s="13" t="s">
        <v>42</v>
      </c>
      <c r="AX571" s="13" t="s">
        <v>82</v>
      </c>
      <c r="AY571" s="157" t="s">
        <v>192</v>
      </c>
    </row>
    <row r="572" spans="2:65" s="12" customFormat="1" ht="11.25">
      <c r="B572" s="149"/>
      <c r="D572" s="150" t="s">
        <v>202</v>
      </c>
      <c r="E572" s="151" t="s">
        <v>44</v>
      </c>
      <c r="F572" s="152" t="s">
        <v>1118</v>
      </c>
      <c r="H572" s="151" t="s">
        <v>44</v>
      </c>
      <c r="I572" s="153"/>
      <c r="L572" s="149"/>
      <c r="M572" s="154"/>
      <c r="T572" s="155"/>
      <c r="AT572" s="151" t="s">
        <v>202</v>
      </c>
      <c r="AU572" s="151" t="s">
        <v>93</v>
      </c>
      <c r="AV572" s="12" t="s">
        <v>90</v>
      </c>
      <c r="AW572" s="12" t="s">
        <v>42</v>
      </c>
      <c r="AX572" s="12" t="s">
        <v>82</v>
      </c>
      <c r="AY572" s="151" t="s">
        <v>192</v>
      </c>
    </row>
    <row r="573" spans="2:65" s="13" customFormat="1" ht="11.25">
      <c r="B573" s="156"/>
      <c r="D573" s="150" t="s">
        <v>202</v>
      </c>
      <c r="E573" s="157" t="s">
        <v>44</v>
      </c>
      <c r="F573" s="158" t="s">
        <v>1364</v>
      </c>
      <c r="H573" s="159">
        <v>6</v>
      </c>
      <c r="I573" s="160"/>
      <c r="L573" s="156"/>
      <c r="M573" s="161"/>
      <c r="T573" s="162"/>
      <c r="AT573" s="157" t="s">
        <v>202</v>
      </c>
      <c r="AU573" s="157" t="s">
        <v>93</v>
      </c>
      <c r="AV573" s="13" t="s">
        <v>93</v>
      </c>
      <c r="AW573" s="13" t="s">
        <v>42</v>
      </c>
      <c r="AX573" s="13" t="s">
        <v>82</v>
      </c>
      <c r="AY573" s="157" t="s">
        <v>192</v>
      </c>
    </row>
    <row r="574" spans="2:65" s="12" customFormat="1" ht="11.25">
      <c r="B574" s="149"/>
      <c r="D574" s="150" t="s">
        <v>202</v>
      </c>
      <c r="E574" s="151" t="s">
        <v>44</v>
      </c>
      <c r="F574" s="152" t="s">
        <v>1120</v>
      </c>
      <c r="H574" s="151" t="s">
        <v>44</v>
      </c>
      <c r="I574" s="153"/>
      <c r="L574" s="149"/>
      <c r="M574" s="154"/>
      <c r="T574" s="155"/>
      <c r="AT574" s="151" t="s">
        <v>202</v>
      </c>
      <c r="AU574" s="151" t="s">
        <v>93</v>
      </c>
      <c r="AV574" s="12" t="s">
        <v>90</v>
      </c>
      <c r="AW574" s="12" t="s">
        <v>42</v>
      </c>
      <c r="AX574" s="12" t="s">
        <v>82</v>
      </c>
      <c r="AY574" s="151" t="s">
        <v>192</v>
      </c>
    </row>
    <row r="575" spans="2:65" s="13" customFormat="1" ht="11.25">
      <c r="B575" s="156"/>
      <c r="D575" s="150" t="s">
        <v>202</v>
      </c>
      <c r="E575" s="157" t="s">
        <v>44</v>
      </c>
      <c r="F575" s="158" t="s">
        <v>1365</v>
      </c>
      <c r="H575" s="159">
        <v>2</v>
      </c>
      <c r="I575" s="160"/>
      <c r="L575" s="156"/>
      <c r="M575" s="161"/>
      <c r="T575" s="162"/>
      <c r="AT575" s="157" t="s">
        <v>202</v>
      </c>
      <c r="AU575" s="157" t="s">
        <v>93</v>
      </c>
      <c r="AV575" s="13" t="s">
        <v>93</v>
      </c>
      <c r="AW575" s="13" t="s">
        <v>42</v>
      </c>
      <c r="AX575" s="13" t="s">
        <v>82</v>
      </c>
      <c r="AY575" s="157" t="s">
        <v>192</v>
      </c>
    </row>
    <row r="576" spans="2:65" s="12" customFormat="1" ht="11.25">
      <c r="B576" s="149"/>
      <c r="D576" s="150" t="s">
        <v>202</v>
      </c>
      <c r="E576" s="151" t="s">
        <v>44</v>
      </c>
      <c r="F576" s="152" t="s">
        <v>1122</v>
      </c>
      <c r="H576" s="151" t="s">
        <v>44</v>
      </c>
      <c r="I576" s="153"/>
      <c r="L576" s="149"/>
      <c r="M576" s="154"/>
      <c r="T576" s="155"/>
      <c r="AT576" s="151" t="s">
        <v>202</v>
      </c>
      <c r="AU576" s="151" t="s">
        <v>93</v>
      </c>
      <c r="AV576" s="12" t="s">
        <v>90</v>
      </c>
      <c r="AW576" s="12" t="s">
        <v>42</v>
      </c>
      <c r="AX576" s="12" t="s">
        <v>82</v>
      </c>
      <c r="AY576" s="151" t="s">
        <v>192</v>
      </c>
    </row>
    <row r="577" spans="2:65" s="13" customFormat="1" ht="11.25">
      <c r="B577" s="156"/>
      <c r="D577" s="150" t="s">
        <v>202</v>
      </c>
      <c r="E577" s="157" t="s">
        <v>44</v>
      </c>
      <c r="F577" s="158" t="s">
        <v>1366</v>
      </c>
      <c r="H577" s="159">
        <v>10</v>
      </c>
      <c r="I577" s="160"/>
      <c r="L577" s="156"/>
      <c r="M577" s="161"/>
      <c r="T577" s="162"/>
      <c r="AT577" s="157" t="s">
        <v>202</v>
      </c>
      <c r="AU577" s="157" t="s">
        <v>93</v>
      </c>
      <c r="AV577" s="13" t="s">
        <v>93</v>
      </c>
      <c r="AW577" s="13" t="s">
        <v>42</v>
      </c>
      <c r="AX577" s="13" t="s">
        <v>82</v>
      </c>
      <c r="AY577" s="157" t="s">
        <v>192</v>
      </c>
    </row>
    <row r="578" spans="2:65" s="12" customFormat="1" ht="11.25">
      <c r="B578" s="149"/>
      <c r="D578" s="150" t="s">
        <v>202</v>
      </c>
      <c r="E578" s="151" t="s">
        <v>44</v>
      </c>
      <c r="F578" s="152" t="s">
        <v>1123</v>
      </c>
      <c r="H578" s="151" t="s">
        <v>44</v>
      </c>
      <c r="I578" s="153"/>
      <c r="L578" s="149"/>
      <c r="M578" s="154"/>
      <c r="T578" s="155"/>
      <c r="AT578" s="151" t="s">
        <v>202</v>
      </c>
      <c r="AU578" s="151" t="s">
        <v>93</v>
      </c>
      <c r="AV578" s="12" t="s">
        <v>90</v>
      </c>
      <c r="AW578" s="12" t="s">
        <v>42</v>
      </c>
      <c r="AX578" s="12" t="s">
        <v>82</v>
      </c>
      <c r="AY578" s="151" t="s">
        <v>192</v>
      </c>
    </row>
    <row r="579" spans="2:65" s="13" customFormat="1" ht="11.25">
      <c r="B579" s="156"/>
      <c r="D579" s="150" t="s">
        <v>202</v>
      </c>
      <c r="E579" s="157" t="s">
        <v>44</v>
      </c>
      <c r="F579" s="158" t="s">
        <v>1362</v>
      </c>
      <c r="H579" s="159">
        <v>8</v>
      </c>
      <c r="I579" s="160"/>
      <c r="L579" s="156"/>
      <c r="M579" s="161"/>
      <c r="T579" s="162"/>
      <c r="AT579" s="157" t="s">
        <v>202</v>
      </c>
      <c r="AU579" s="157" t="s">
        <v>93</v>
      </c>
      <c r="AV579" s="13" t="s">
        <v>93</v>
      </c>
      <c r="AW579" s="13" t="s">
        <v>42</v>
      </c>
      <c r="AX579" s="13" t="s">
        <v>82</v>
      </c>
      <c r="AY579" s="157" t="s">
        <v>192</v>
      </c>
    </row>
    <row r="580" spans="2:65" s="12" customFormat="1" ht="11.25">
      <c r="B580" s="149"/>
      <c r="D580" s="150" t="s">
        <v>202</v>
      </c>
      <c r="E580" s="151" t="s">
        <v>44</v>
      </c>
      <c r="F580" s="152" t="s">
        <v>1124</v>
      </c>
      <c r="H580" s="151" t="s">
        <v>44</v>
      </c>
      <c r="I580" s="153"/>
      <c r="L580" s="149"/>
      <c r="M580" s="154"/>
      <c r="T580" s="155"/>
      <c r="AT580" s="151" t="s">
        <v>202</v>
      </c>
      <c r="AU580" s="151" t="s">
        <v>93</v>
      </c>
      <c r="AV580" s="12" t="s">
        <v>90</v>
      </c>
      <c r="AW580" s="12" t="s">
        <v>42</v>
      </c>
      <c r="AX580" s="12" t="s">
        <v>82</v>
      </c>
      <c r="AY580" s="151" t="s">
        <v>192</v>
      </c>
    </row>
    <row r="581" spans="2:65" s="13" customFormat="1" ht="11.25">
      <c r="B581" s="156"/>
      <c r="D581" s="150" t="s">
        <v>202</v>
      </c>
      <c r="E581" s="157" t="s">
        <v>44</v>
      </c>
      <c r="F581" s="158" t="s">
        <v>1363</v>
      </c>
      <c r="H581" s="159">
        <v>16</v>
      </c>
      <c r="I581" s="160"/>
      <c r="L581" s="156"/>
      <c r="M581" s="161"/>
      <c r="T581" s="162"/>
      <c r="AT581" s="157" t="s">
        <v>202</v>
      </c>
      <c r="AU581" s="157" t="s">
        <v>93</v>
      </c>
      <c r="AV581" s="13" t="s">
        <v>93</v>
      </c>
      <c r="AW581" s="13" t="s">
        <v>42</v>
      </c>
      <c r="AX581" s="13" t="s">
        <v>82</v>
      </c>
      <c r="AY581" s="157" t="s">
        <v>192</v>
      </c>
    </row>
    <row r="582" spans="2:65" s="12" customFormat="1" ht="11.25">
      <c r="B582" s="149"/>
      <c r="D582" s="150" t="s">
        <v>202</v>
      </c>
      <c r="E582" s="151" t="s">
        <v>44</v>
      </c>
      <c r="F582" s="152" t="s">
        <v>1125</v>
      </c>
      <c r="H582" s="151" t="s">
        <v>44</v>
      </c>
      <c r="I582" s="153"/>
      <c r="L582" s="149"/>
      <c r="M582" s="154"/>
      <c r="T582" s="155"/>
      <c r="AT582" s="151" t="s">
        <v>202</v>
      </c>
      <c r="AU582" s="151" t="s">
        <v>93</v>
      </c>
      <c r="AV582" s="12" t="s">
        <v>90</v>
      </c>
      <c r="AW582" s="12" t="s">
        <v>42</v>
      </c>
      <c r="AX582" s="12" t="s">
        <v>82</v>
      </c>
      <c r="AY582" s="151" t="s">
        <v>192</v>
      </c>
    </row>
    <row r="583" spans="2:65" s="13" customFormat="1" ht="11.25">
      <c r="B583" s="156"/>
      <c r="D583" s="150" t="s">
        <v>202</v>
      </c>
      <c r="E583" s="157" t="s">
        <v>44</v>
      </c>
      <c r="F583" s="158" t="s">
        <v>1364</v>
      </c>
      <c r="H583" s="159">
        <v>6</v>
      </c>
      <c r="I583" s="160"/>
      <c r="L583" s="156"/>
      <c r="M583" s="161"/>
      <c r="T583" s="162"/>
      <c r="AT583" s="157" t="s">
        <v>202</v>
      </c>
      <c r="AU583" s="157" t="s">
        <v>93</v>
      </c>
      <c r="AV583" s="13" t="s">
        <v>93</v>
      </c>
      <c r="AW583" s="13" t="s">
        <v>42</v>
      </c>
      <c r="AX583" s="13" t="s">
        <v>82</v>
      </c>
      <c r="AY583" s="157" t="s">
        <v>192</v>
      </c>
    </row>
    <row r="584" spans="2:65" s="14" customFormat="1" ht="11.25">
      <c r="B584" s="163"/>
      <c r="D584" s="150" t="s">
        <v>202</v>
      </c>
      <c r="E584" s="164" t="s">
        <v>44</v>
      </c>
      <c r="F584" s="165" t="s">
        <v>205</v>
      </c>
      <c r="H584" s="166">
        <v>100</v>
      </c>
      <c r="I584" s="167"/>
      <c r="L584" s="163"/>
      <c r="M584" s="168"/>
      <c r="T584" s="169"/>
      <c r="AT584" s="164" t="s">
        <v>202</v>
      </c>
      <c r="AU584" s="164" t="s">
        <v>93</v>
      </c>
      <c r="AV584" s="14" t="s">
        <v>199</v>
      </c>
      <c r="AW584" s="14" t="s">
        <v>42</v>
      </c>
      <c r="AX584" s="14" t="s">
        <v>90</v>
      </c>
      <c r="AY584" s="164" t="s">
        <v>192</v>
      </c>
    </row>
    <row r="585" spans="2:65" s="1" customFormat="1" ht="49.15" customHeight="1">
      <c r="B585" s="33"/>
      <c r="C585" s="132" t="s">
        <v>1223</v>
      </c>
      <c r="D585" s="132" t="s">
        <v>194</v>
      </c>
      <c r="E585" s="133" t="s">
        <v>1367</v>
      </c>
      <c r="F585" s="134" t="s">
        <v>1368</v>
      </c>
      <c r="G585" s="135" t="s">
        <v>747</v>
      </c>
      <c r="H585" s="136">
        <v>16</v>
      </c>
      <c r="I585" s="137"/>
      <c r="J585" s="138">
        <f>ROUND(I585*H585,2)</f>
        <v>0</v>
      </c>
      <c r="K585" s="134" t="s">
        <v>198</v>
      </c>
      <c r="L585" s="33"/>
      <c r="M585" s="139" t="s">
        <v>44</v>
      </c>
      <c r="N585" s="140" t="s">
        <v>53</v>
      </c>
      <c r="P585" s="141">
        <f>O585*H585</f>
        <v>0</v>
      </c>
      <c r="Q585" s="141">
        <v>8.0000000000000007E-5</v>
      </c>
      <c r="R585" s="141">
        <f>Q585*H585</f>
        <v>1.2800000000000001E-3</v>
      </c>
      <c r="S585" s="141">
        <v>0</v>
      </c>
      <c r="T585" s="142">
        <f>S585*H585</f>
        <v>0</v>
      </c>
      <c r="AR585" s="143" t="s">
        <v>90</v>
      </c>
      <c r="AT585" s="143" t="s">
        <v>194</v>
      </c>
      <c r="AU585" s="143" t="s">
        <v>93</v>
      </c>
      <c r="AY585" s="17" t="s">
        <v>192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7" t="s">
        <v>90</v>
      </c>
      <c r="BK585" s="144">
        <f>ROUND(I585*H585,2)</f>
        <v>0</v>
      </c>
      <c r="BL585" s="17" t="s">
        <v>90</v>
      </c>
      <c r="BM585" s="143" t="s">
        <v>1369</v>
      </c>
    </row>
    <row r="586" spans="2:65" s="1" customFormat="1" ht="11.25">
      <c r="B586" s="33"/>
      <c r="D586" s="145" t="s">
        <v>200</v>
      </c>
      <c r="F586" s="146" t="s">
        <v>1370</v>
      </c>
      <c r="I586" s="147"/>
      <c r="L586" s="33"/>
      <c r="M586" s="148"/>
      <c r="T586" s="54"/>
      <c r="AT586" s="17" t="s">
        <v>200</v>
      </c>
      <c r="AU586" s="17" t="s">
        <v>93</v>
      </c>
    </row>
    <row r="587" spans="2:65" s="12" customFormat="1" ht="11.25">
      <c r="B587" s="149"/>
      <c r="D587" s="150" t="s">
        <v>202</v>
      </c>
      <c r="E587" s="151" t="s">
        <v>44</v>
      </c>
      <c r="F587" s="152" t="s">
        <v>968</v>
      </c>
      <c r="H587" s="151" t="s">
        <v>44</v>
      </c>
      <c r="I587" s="153"/>
      <c r="L587" s="149"/>
      <c r="M587" s="154"/>
      <c r="T587" s="155"/>
      <c r="AT587" s="151" t="s">
        <v>202</v>
      </c>
      <c r="AU587" s="151" t="s">
        <v>93</v>
      </c>
      <c r="AV587" s="12" t="s">
        <v>90</v>
      </c>
      <c r="AW587" s="12" t="s">
        <v>42</v>
      </c>
      <c r="AX587" s="12" t="s">
        <v>82</v>
      </c>
      <c r="AY587" s="151" t="s">
        <v>192</v>
      </c>
    </row>
    <row r="588" spans="2:65" s="12" customFormat="1" ht="11.25">
      <c r="B588" s="149"/>
      <c r="D588" s="150" t="s">
        <v>202</v>
      </c>
      <c r="E588" s="151" t="s">
        <v>44</v>
      </c>
      <c r="F588" s="152" t="s">
        <v>1371</v>
      </c>
      <c r="H588" s="151" t="s">
        <v>44</v>
      </c>
      <c r="I588" s="153"/>
      <c r="L588" s="149"/>
      <c r="M588" s="154"/>
      <c r="T588" s="155"/>
      <c r="AT588" s="151" t="s">
        <v>202</v>
      </c>
      <c r="AU588" s="151" t="s">
        <v>93</v>
      </c>
      <c r="AV588" s="12" t="s">
        <v>90</v>
      </c>
      <c r="AW588" s="12" t="s">
        <v>42</v>
      </c>
      <c r="AX588" s="12" t="s">
        <v>82</v>
      </c>
      <c r="AY588" s="151" t="s">
        <v>192</v>
      </c>
    </row>
    <row r="589" spans="2:65" s="13" customFormat="1" ht="11.25">
      <c r="B589" s="156"/>
      <c r="D589" s="150" t="s">
        <v>202</v>
      </c>
      <c r="E589" s="157" t="s">
        <v>44</v>
      </c>
      <c r="F589" s="158" t="s">
        <v>1372</v>
      </c>
      <c r="H589" s="159">
        <v>16</v>
      </c>
      <c r="I589" s="160"/>
      <c r="L589" s="156"/>
      <c r="M589" s="161"/>
      <c r="T589" s="162"/>
      <c r="AT589" s="157" t="s">
        <v>202</v>
      </c>
      <c r="AU589" s="157" t="s">
        <v>93</v>
      </c>
      <c r="AV589" s="13" t="s">
        <v>93</v>
      </c>
      <c r="AW589" s="13" t="s">
        <v>42</v>
      </c>
      <c r="AX589" s="13" t="s">
        <v>90</v>
      </c>
      <c r="AY589" s="157" t="s">
        <v>192</v>
      </c>
    </row>
    <row r="590" spans="2:65" s="1" customFormat="1" ht="24.2" customHeight="1">
      <c r="B590" s="33"/>
      <c r="C590" s="170" t="s">
        <v>1373</v>
      </c>
      <c r="D590" s="170" t="s">
        <v>245</v>
      </c>
      <c r="E590" s="171" t="s">
        <v>1374</v>
      </c>
      <c r="F590" s="172" t="s">
        <v>1375</v>
      </c>
      <c r="G590" s="173" t="s">
        <v>282</v>
      </c>
      <c r="H590" s="174">
        <v>1.6</v>
      </c>
      <c r="I590" s="175"/>
      <c r="J590" s="176">
        <f>ROUND(I590*H590,2)</f>
        <v>0</v>
      </c>
      <c r="K590" s="172" t="s">
        <v>198</v>
      </c>
      <c r="L590" s="177"/>
      <c r="M590" s="178" t="s">
        <v>44</v>
      </c>
      <c r="N590" s="179" t="s">
        <v>53</v>
      </c>
      <c r="P590" s="141">
        <f>O590*H590</f>
        <v>0</v>
      </c>
      <c r="Q590" s="141">
        <v>9.0000000000000006E-5</v>
      </c>
      <c r="R590" s="141">
        <f>Q590*H590</f>
        <v>1.44E-4</v>
      </c>
      <c r="S590" s="141">
        <v>0</v>
      </c>
      <c r="T590" s="142">
        <f>S590*H590</f>
        <v>0</v>
      </c>
      <c r="AR590" s="143" t="s">
        <v>93</v>
      </c>
      <c r="AT590" s="143" t="s">
        <v>245</v>
      </c>
      <c r="AU590" s="143" t="s">
        <v>93</v>
      </c>
      <c r="AY590" s="17" t="s">
        <v>192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7" t="s">
        <v>90</v>
      </c>
      <c r="BK590" s="144">
        <f>ROUND(I590*H590,2)</f>
        <v>0</v>
      </c>
      <c r="BL590" s="17" t="s">
        <v>90</v>
      </c>
      <c r="BM590" s="143" t="s">
        <v>1376</v>
      </c>
    </row>
    <row r="591" spans="2:65" s="12" customFormat="1" ht="11.25">
      <c r="B591" s="149"/>
      <c r="D591" s="150" t="s">
        <v>202</v>
      </c>
      <c r="E591" s="151" t="s">
        <v>44</v>
      </c>
      <c r="F591" s="152" t="s">
        <v>968</v>
      </c>
      <c r="H591" s="151" t="s">
        <v>44</v>
      </c>
      <c r="I591" s="153"/>
      <c r="L591" s="149"/>
      <c r="M591" s="154"/>
      <c r="T591" s="155"/>
      <c r="AT591" s="151" t="s">
        <v>202</v>
      </c>
      <c r="AU591" s="151" t="s">
        <v>93</v>
      </c>
      <c r="AV591" s="12" t="s">
        <v>90</v>
      </c>
      <c r="AW591" s="12" t="s">
        <v>42</v>
      </c>
      <c r="AX591" s="12" t="s">
        <v>82</v>
      </c>
      <c r="AY591" s="151" t="s">
        <v>192</v>
      </c>
    </row>
    <row r="592" spans="2:65" s="12" customFormat="1" ht="11.25">
      <c r="B592" s="149"/>
      <c r="D592" s="150" t="s">
        <v>202</v>
      </c>
      <c r="E592" s="151" t="s">
        <v>44</v>
      </c>
      <c r="F592" s="152" t="s">
        <v>1371</v>
      </c>
      <c r="H592" s="151" t="s">
        <v>44</v>
      </c>
      <c r="I592" s="153"/>
      <c r="L592" s="149"/>
      <c r="M592" s="154"/>
      <c r="T592" s="155"/>
      <c r="AT592" s="151" t="s">
        <v>202</v>
      </c>
      <c r="AU592" s="151" t="s">
        <v>93</v>
      </c>
      <c r="AV592" s="12" t="s">
        <v>90</v>
      </c>
      <c r="AW592" s="12" t="s">
        <v>42</v>
      </c>
      <c r="AX592" s="12" t="s">
        <v>82</v>
      </c>
      <c r="AY592" s="151" t="s">
        <v>192</v>
      </c>
    </row>
    <row r="593" spans="2:65" s="13" customFormat="1" ht="11.25">
      <c r="B593" s="156"/>
      <c r="D593" s="150" t="s">
        <v>202</v>
      </c>
      <c r="E593" s="157" t="s">
        <v>44</v>
      </c>
      <c r="F593" s="158" t="s">
        <v>1377</v>
      </c>
      <c r="H593" s="159">
        <v>1.6</v>
      </c>
      <c r="I593" s="160"/>
      <c r="L593" s="156"/>
      <c r="M593" s="161"/>
      <c r="T593" s="162"/>
      <c r="AT593" s="157" t="s">
        <v>202</v>
      </c>
      <c r="AU593" s="157" t="s">
        <v>93</v>
      </c>
      <c r="AV593" s="13" t="s">
        <v>93</v>
      </c>
      <c r="AW593" s="13" t="s">
        <v>42</v>
      </c>
      <c r="AX593" s="13" t="s">
        <v>90</v>
      </c>
      <c r="AY593" s="157" t="s">
        <v>192</v>
      </c>
    </row>
    <row r="594" spans="2:65" s="1" customFormat="1" ht="44.25" customHeight="1">
      <c r="B594" s="33"/>
      <c r="C594" s="132" t="s">
        <v>1378</v>
      </c>
      <c r="D594" s="132" t="s">
        <v>194</v>
      </c>
      <c r="E594" s="133" t="s">
        <v>1379</v>
      </c>
      <c r="F594" s="134" t="s">
        <v>1380</v>
      </c>
      <c r="G594" s="135" t="s">
        <v>747</v>
      </c>
      <c r="H594" s="136">
        <v>2</v>
      </c>
      <c r="I594" s="137"/>
      <c r="J594" s="138">
        <f>ROUND(I594*H594,2)</f>
        <v>0</v>
      </c>
      <c r="K594" s="134" t="s">
        <v>198</v>
      </c>
      <c r="L594" s="33"/>
      <c r="M594" s="139" t="s">
        <v>44</v>
      </c>
      <c r="N594" s="140" t="s">
        <v>53</v>
      </c>
      <c r="P594" s="141">
        <f>O594*H594</f>
        <v>0</v>
      </c>
      <c r="Q594" s="141">
        <v>0</v>
      </c>
      <c r="R594" s="141">
        <f>Q594*H594</f>
        <v>0</v>
      </c>
      <c r="S594" s="141">
        <v>0</v>
      </c>
      <c r="T594" s="142">
        <f>S594*H594</f>
        <v>0</v>
      </c>
      <c r="AR594" s="143" t="s">
        <v>90</v>
      </c>
      <c r="AT594" s="143" t="s">
        <v>194</v>
      </c>
      <c r="AU594" s="143" t="s">
        <v>93</v>
      </c>
      <c r="AY594" s="17" t="s">
        <v>192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7" t="s">
        <v>90</v>
      </c>
      <c r="BK594" s="144">
        <f>ROUND(I594*H594,2)</f>
        <v>0</v>
      </c>
      <c r="BL594" s="17" t="s">
        <v>90</v>
      </c>
      <c r="BM594" s="143" t="s">
        <v>1381</v>
      </c>
    </row>
    <row r="595" spans="2:65" s="1" customFormat="1" ht="11.25">
      <c r="B595" s="33"/>
      <c r="D595" s="145" t="s">
        <v>200</v>
      </c>
      <c r="F595" s="146" t="s">
        <v>1382</v>
      </c>
      <c r="I595" s="147"/>
      <c r="L595" s="33"/>
      <c r="M595" s="148"/>
      <c r="T595" s="54"/>
      <c r="AT595" s="17" t="s">
        <v>200</v>
      </c>
      <c r="AU595" s="17" t="s">
        <v>93</v>
      </c>
    </row>
    <row r="596" spans="2:65" s="12" customFormat="1" ht="11.25">
      <c r="B596" s="149"/>
      <c r="D596" s="150" t="s">
        <v>202</v>
      </c>
      <c r="E596" s="151" t="s">
        <v>44</v>
      </c>
      <c r="F596" s="152" t="s">
        <v>968</v>
      </c>
      <c r="H596" s="151" t="s">
        <v>44</v>
      </c>
      <c r="I596" s="153"/>
      <c r="L596" s="149"/>
      <c r="M596" s="154"/>
      <c r="T596" s="155"/>
      <c r="AT596" s="151" t="s">
        <v>202</v>
      </c>
      <c r="AU596" s="151" t="s">
        <v>93</v>
      </c>
      <c r="AV596" s="12" t="s">
        <v>90</v>
      </c>
      <c r="AW596" s="12" t="s">
        <v>42</v>
      </c>
      <c r="AX596" s="12" t="s">
        <v>82</v>
      </c>
      <c r="AY596" s="151" t="s">
        <v>192</v>
      </c>
    </row>
    <row r="597" spans="2:65" s="12" customFormat="1" ht="11.25">
      <c r="B597" s="149"/>
      <c r="D597" s="150" t="s">
        <v>202</v>
      </c>
      <c r="E597" s="151" t="s">
        <v>44</v>
      </c>
      <c r="F597" s="152" t="s">
        <v>1383</v>
      </c>
      <c r="H597" s="151" t="s">
        <v>44</v>
      </c>
      <c r="I597" s="153"/>
      <c r="L597" s="149"/>
      <c r="M597" s="154"/>
      <c r="T597" s="155"/>
      <c r="AT597" s="151" t="s">
        <v>202</v>
      </c>
      <c r="AU597" s="151" t="s">
        <v>93</v>
      </c>
      <c r="AV597" s="12" t="s">
        <v>90</v>
      </c>
      <c r="AW597" s="12" t="s">
        <v>42</v>
      </c>
      <c r="AX597" s="12" t="s">
        <v>82</v>
      </c>
      <c r="AY597" s="151" t="s">
        <v>192</v>
      </c>
    </row>
    <row r="598" spans="2:65" s="13" customFormat="1" ht="11.25">
      <c r="B598" s="156"/>
      <c r="D598" s="150" t="s">
        <v>202</v>
      </c>
      <c r="E598" s="157" t="s">
        <v>44</v>
      </c>
      <c r="F598" s="158" t="s">
        <v>766</v>
      </c>
      <c r="H598" s="159">
        <v>2</v>
      </c>
      <c r="I598" s="160"/>
      <c r="L598" s="156"/>
      <c r="M598" s="161"/>
      <c r="T598" s="162"/>
      <c r="AT598" s="157" t="s">
        <v>202</v>
      </c>
      <c r="AU598" s="157" t="s">
        <v>93</v>
      </c>
      <c r="AV598" s="13" t="s">
        <v>93</v>
      </c>
      <c r="AW598" s="13" t="s">
        <v>42</v>
      </c>
      <c r="AX598" s="13" t="s">
        <v>90</v>
      </c>
      <c r="AY598" s="157" t="s">
        <v>192</v>
      </c>
    </row>
    <row r="599" spans="2:65" s="1" customFormat="1" ht="66.75" customHeight="1">
      <c r="B599" s="33"/>
      <c r="C599" s="132" t="s">
        <v>1384</v>
      </c>
      <c r="D599" s="132" t="s">
        <v>194</v>
      </c>
      <c r="E599" s="133" t="s">
        <v>1385</v>
      </c>
      <c r="F599" s="134" t="s">
        <v>1386</v>
      </c>
      <c r="G599" s="135" t="s">
        <v>747</v>
      </c>
      <c r="H599" s="136">
        <v>2</v>
      </c>
      <c r="I599" s="137"/>
      <c r="J599" s="138">
        <f>ROUND(I599*H599,2)</f>
        <v>0</v>
      </c>
      <c r="K599" s="134" t="s">
        <v>198</v>
      </c>
      <c r="L599" s="33"/>
      <c r="M599" s="139" t="s">
        <v>44</v>
      </c>
      <c r="N599" s="140" t="s">
        <v>53</v>
      </c>
      <c r="P599" s="141">
        <f>O599*H599</f>
        <v>0</v>
      </c>
      <c r="Q599" s="141">
        <v>0</v>
      </c>
      <c r="R599" s="141">
        <f>Q599*H599</f>
        <v>0</v>
      </c>
      <c r="S599" s="141">
        <v>0</v>
      </c>
      <c r="T599" s="142">
        <f>S599*H599</f>
        <v>0</v>
      </c>
      <c r="AR599" s="143" t="s">
        <v>90</v>
      </c>
      <c r="AT599" s="143" t="s">
        <v>194</v>
      </c>
      <c r="AU599" s="143" t="s">
        <v>93</v>
      </c>
      <c r="AY599" s="17" t="s">
        <v>192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7" t="s">
        <v>90</v>
      </c>
      <c r="BK599" s="144">
        <f>ROUND(I599*H599,2)</f>
        <v>0</v>
      </c>
      <c r="BL599" s="17" t="s">
        <v>90</v>
      </c>
      <c r="BM599" s="143" t="s">
        <v>1387</v>
      </c>
    </row>
    <row r="600" spans="2:65" s="1" customFormat="1" ht="11.25">
      <c r="B600" s="33"/>
      <c r="D600" s="145" t="s">
        <v>200</v>
      </c>
      <c r="F600" s="146" t="s">
        <v>1388</v>
      </c>
      <c r="I600" s="147"/>
      <c r="L600" s="33"/>
      <c r="M600" s="148"/>
      <c r="T600" s="54"/>
      <c r="AT600" s="17" t="s">
        <v>200</v>
      </c>
      <c r="AU600" s="17" t="s">
        <v>93</v>
      </c>
    </row>
    <row r="601" spans="2:65" s="12" customFormat="1" ht="11.25">
      <c r="B601" s="149"/>
      <c r="D601" s="150" t="s">
        <v>202</v>
      </c>
      <c r="E601" s="151" t="s">
        <v>44</v>
      </c>
      <c r="F601" s="152" t="s">
        <v>968</v>
      </c>
      <c r="H601" s="151" t="s">
        <v>44</v>
      </c>
      <c r="I601" s="153"/>
      <c r="L601" s="149"/>
      <c r="M601" s="154"/>
      <c r="T601" s="155"/>
      <c r="AT601" s="151" t="s">
        <v>202</v>
      </c>
      <c r="AU601" s="151" t="s">
        <v>93</v>
      </c>
      <c r="AV601" s="12" t="s">
        <v>90</v>
      </c>
      <c r="AW601" s="12" t="s">
        <v>42</v>
      </c>
      <c r="AX601" s="12" t="s">
        <v>82</v>
      </c>
      <c r="AY601" s="151" t="s">
        <v>192</v>
      </c>
    </row>
    <row r="602" spans="2:65" s="12" customFormat="1" ht="11.25">
      <c r="B602" s="149"/>
      <c r="D602" s="150" t="s">
        <v>202</v>
      </c>
      <c r="E602" s="151" t="s">
        <v>44</v>
      </c>
      <c r="F602" s="152" t="s">
        <v>1383</v>
      </c>
      <c r="H602" s="151" t="s">
        <v>44</v>
      </c>
      <c r="I602" s="153"/>
      <c r="L602" s="149"/>
      <c r="M602" s="154"/>
      <c r="T602" s="155"/>
      <c r="AT602" s="151" t="s">
        <v>202</v>
      </c>
      <c r="AU602" s="151" t="s">
        <v>93</v>
      </c>
      <c r="AV602" s="12" t="s">
        <v>90</v>
      </c>
      <c r="AW602" s="12" t="s">
        <v>42</v>
      </c>
      <c r="AX602" s="12" t="s">
        <v>82</v>
      </c>
      <c r="AY602" s="151" t="s">
        <v>192</v>
      </c>
    </row>
    <row r="603" spans="2:65" s="13" customFormat="1" ht="11.25">
      <c r="B603" s="156"/>
      <c r="D603" s="150" t="s">
        <v>202</v>
      </c>
      <c r="E603" s="157" t="s">
        <v>44</v>
      </c>
      <c r="F603" s="158" t="s">
        <v>766</v>
      </c>
      <c r="H603" s="159">
        <v>2</v>
      </c>
      <c r="I603" s="160"/>
      <c r="L603" s="156"/>
      <c r="M603" s="161"/>
      <c r="T603" s="162"/>
      <c r="AT603" s="157" t="s">
        <v>202</v>
      </c>
      <c r="AU603" s="157" t="s">
        <v>93</v>
      </c>
      <c r="AV603" s="13" t="s">
        <v>93</v>
      </c>
      <c r="AW603" s="13" t="s">
        <v>42</v>
      </c>
      <c r="AX603" s="13" t="s">
        <v>90</v>
      </c>
      <c r="AY603" s="157" t="s">
        <v>192</v>
      </c>
    </row>
    <row r="604" spans="2:65" s="1" customFormat="1" ht="24.2" customHeight="1">
      <c r="B604" s="33"/>
      <c r="C604" s="170" t="s">
        <v>1389</v>
      </c>
      <c r="D604" s="170" t="s">
        <v>245</v>
      </c>
      <c r="E604" s="171" t="s">
        <v>1390</v>
      </c>
      <c r="F604" s="172" t="s">
        <v>1391</v>
      </c>
      <c r="G604" s="173" t="s">
        <v>282</v>
      </c>
      <c r="H604" s="174">
        <v>0.2</v>
      </c>
      <c r="I604" s="175"/>
      <c r="J604" s="176">
        <f>ROUND(I604*H604,2)</f>
        <v>0</v>
      </c>
      <c r="K604" s="172" t="s">
        <v>198</v>
      </c>
      <c r="L604" s="177"/>
      <c r="M604" s="178" t="s">
        <v>44</v>
      </c>
      <c r="N604" s="179" t="s">
        <v>53</v>
      </c>
      <c r="P604" s="141">
        <f>O604*H604</f>
        <v>0</v>
      </c>
      <c r="Q604" s="141">
        <v>8.0000000000000007E-5</v>
      </c>
      <c r="R604" s="141">
        <f>Q604*H604</f>
        <v>1.6000000000000003E-5</v>
      </c>
      <c r="S604" s="141">
        <v>0</v>
      </c>
      <c r="T604" s="142">
        <f>S604*H604</f>
        <v>0</v>
      </c>
      <c r="AR604" s="143" t="s">
        <v>93</v>
      </c>
      <c r="AT604" s="143" t="s">
        <v>245</v>
      </c>
      <c r="AU604" s="143" t="s">
        <v>93</v>
      </c>
      <c r="AY604" s="17" t="s">
        <v>192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7" t="s">
        <v>90</v>
      </c>
      <c r="BK604" s="144">
        <f>ROUND(I604*H604,2)</f>
        <v>0</v>
      </c>
      <c r="BL604" s="17" t="s">
        <v>90</v>
      </c>
      <c r="BM604" s="143" t="s">
        <v>1392</v>
      </c>
    </row>
    <row r="605" spans="2:65" s="12" customFormat="1" ht="11.25">
      <c r="B605" s="149"/>
      <c r="D605" s="150" t="s">
        <v>202</v>
      </c>
      <c r="E605" s="151" t="s">
        <v>44</v>
      </c>
      <c r="F605" s="152" t="s">
        <v>968</v>
      </c>
      <c r="H605" s="151" t="s">
        <v>44</v>
      </c>
      <c r="I605" s="153"/>
      <c r="L605" s="149"/>
      <c r="M605" s="154"/>
      <c r="T605" s="155"/>
      <c r="AT605" s="151" t="s">
        <v>202</v>
      </c>
      <c r="AU605" s="151" t="s">
        <v>93</v>
      </c>
      <c r="AV605" s="12" t="s">
        <v>90</v>
      </c>
      <c r="AW605" s="12" t="s">
        <v>42</v>
      </c>
      <c r="AX605" s="12" t="s">
        <v>82</v>
      </c>
      <c r="AY605" s="151" t="s">
        <v>192</v>
      </c>
    </row>
    <row r="606" spans="2:65" s="12" customFormat="1" ht="11.25">
      <c r="B606" s="149"/>
      <c r="D606" s="150" t="s">
        <v>202</v>
      </c>
      <c r="E606" s="151" t="s">
        <v>44</v>
      </c>
      <c r="F606" s="152" t="s">
        <v>1383</v>
      </c>
      <c r="H606" s="151" t="s">
        <v>44</v>
      </c>
      <c r="I606" s="153"/>
      <c r="L606" s="149"/>
      <c r="M606" s="154"/>
      <c r="T606" s="155"/>
      <c r="AT606" s="151" t="s">
        <v>202</v>
      </c>
      <c r="AU606" s="151" t="s">
        <v>93</v>
      </c>
      <c r="AV606" s="12" t="s">
        <v>90</v>
      </c>
      <c r="AW606" s="12" t="s">
        <v>42</v>
      </c>
      <c r="AX606" s="12" t="s">
        <v>82</v>
      </c>
      <c r="AY606" s="151" t="s">
        <v>192</v>
      </c>
    </row>
    <row r="607" spans="2:65" s="13" customFormat="1" ht="11.25">
      <c r="B607" s="156"/>
      <c r="D607" s="150" t="s">
        <v>202</v>
      </c>
      <c r="E607" s="157" t="s">
        <v>44</v>
      </c>
      <c r="F607" s="158" t="s">
        <v>1393</v>
      </c>
      <c r="H607" s="159">
        <v>0.2</v>
      </c>
      <c r="I607" s="160"/>
      <c r="L607" s="156"/>
      <c r="M607" s="161"/>
      <c r="T607" s="162"/>
      <c r="AT607" s="157" t="s">
        <v>202</v>
      </c>
      <c r="AU607" s="157" t="s">
        <v>93</v>
      </c>
      <c r="AV607" s="13" t="s">
        <v>93</v>
      </c>
      <c r="AW607" s="13" t="s">
        <v>42</v>
      </c>
      <c r="AX607" s="13" t="s">
        <v>90</v>
      </c>
      <c r="AY607" s="157" t="s">
        <v>192</v>
      </c>
    </row>
    <row r="608" spans="2:65" s="1" customFormat="1" ht="44.25" customHeight="1">
      <c r="B608" s="33"/>
      <c r="C608" s="132" t="s">
        <v>1394</v>
      </c>
      <c r="D608" s="132" t="s">
        <v>194</v>
      </c>
      <c r="E608" s="133" t="s">
        <v>1395</v>
      </c>
      <c r="F608" s="134" t="s">
        <v>1396</v>
      </c>
      <c r="G608" s="135" t="s">
        <v>747</v>
      </c>
      <c r="H608" s="136">
        <v>2</v>
      </c>
      <c r="I608" s="137"/>
      <c r="J608" s="138">
        <f>ROUND(I608*H608,2)</f>
        <v>0</v>
      </c>
      <c r="K608" s="134" t="s">
        <v>198</v>
      </c>
      <c r="L608" s="33"/>
      <c r="M608" s="139" t="s">
        <v>44</v>
      </c>
      <c r="N608" s="140" t="s">
        <v>53</v>
      </c>
      <c r="P608" s="141">
        <f>O608*H608</f>
        <v>0</v>
      </c>
      <c r="Q608" s="141">
        <v>0</v>
      </c>
      <c r="R608" s="141">
        <f>Q608*H608</f>
        <v>0</v>
      </c>
      <c r="S608" s="141">
        <v>0</v>
      </c>
      <c r="T608" s="142">
        <f>S608*H608</f>
        <v>0</v>
      </c>
      <c r="AR608" s="143" t="s">
        <v>90</v>
      </c>
      <c r="AT608" s="143" t="s">
        <v>194</v>
      </c>
      <c r="AU608" s="143" t="s">
        <v>93</v>
      </c>
      <c r="AY608" s="17" t="s">
        <v>192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7" t="s">
        <v>90</v>
      </c>
      <c r="BK608" s="144">
        <f>ROUND(I608*H608,2)</f>
        <v>0</v>
      </c>
      <c r="BL608" s="17" t="s">
        <v>90</v>
      </c>
      <c r="BM608" s="143" t="s">
        <v>1397</v>
      </c>
    </row>
    <row r="609" spans="2:65" s="1" customFormat="1" ht="11.25">
      <c r="B609" s="33"/>
      <c r="D609" s="145" t="s">
        <v>200</v>
      </c>
      <c r="F609" s="146" t="s">
        <v>1398</v>
      </c>
      <c r="I609" s="147"/>
      <c r="L609" s="33"/>
      <c r="M609" s="148"/>
      <c r="T609" s="54"/>
      <c r="AT609" s="17" t="s">
        <v>200</v>
      </c>
      <c r="AU609" s="17" t="s">
        <v>93</v>
      </c>
    </row>
    <row r="610" spans="2:65" s="12" customFormat="1" ht="11.25">
      <c r="B610" s="149"/>
      <c r="D610" s="150" t="s">
        <v>202</v>
      </c>
      <c r="E610" s="151" t="s">
        <v>44</v>
      </c>
      <c r="F610" s="152" t="s">
        <v>968</v>
      </c>
      <c r="H610" s="151" t="s">
        <v>44</v>
      </c>
      <c r="I610" s="153"/>
      <c r="L610" s="149"/>
      <c r="M610" s="154"/>
      <c r="T610" s="155"/>
      <c r="AT610" s="151" t="s">
        <v>202</v>
      </c>
      <c r="AU610" s="151" t="s">
        <v>93</v>
      </c>
      <c r="AV610" s="12" t="s">
        <v>90</v>
      </c>
      <c r="AW610" s="12" t="s">
        <v>42</v>
      </c>
      <c r="AX610" s="12" t="s">
        <v>82</v>
      </c>
      <c r="AY610" s="151" t="s">
        <v>192</v>
      </c>
    </row>
    <row r="611" spans="2:65" s="12" customFormat="1" ht="11.25">
      <c r="B611" s="149"/>
      <c r="D611" s="150" t="s">
        <v>202</v>
      </c>
      <c r="E611" s="151" t="s">
        <v>44</v>
      </c>
      <c r="F611" s="152" t="s">
        <v>1399</v>
      </c>
      <c r="H611" s="151" t="s">
        <v>44</v>
      </c>
      <c r="I611" s="153"/>
      <c r="L611" s="149"/>
      <c r="M611" s="154"/>
      <c r="T611" s="155"/>
      <c r="AT611" s="151" t="s">
        <v>202</v>
      </c>
      <c r="AU611" s="151" t="s">
        <v>93</v>
      </c>
      <c r="AV611" s="12" t="s">
        <v>90</v>
      </c>
      <c r="AW611" s="12" t="s">
        <v>42</v>
      </c>
      <c r="AX611" s="12" t="s">
        <v>82</v>
      </c>
      <c r="AY611" s="151" t="s">
        <v>192</v>
      </c>
    </row>
    <row r="612" spans="2:65" s="13" customFormat="1" ht="11.25">
      <c r="B612" s="156"/>
      <c r="D612" s="150" t="s">
        <v>202</v>
      </c>
      <c r="E612" s="157" t="s">
        <v>44</v>
      </c>
      <c r="F612" s="158" t="s">
        <v>766</v>
      </c>
      <c r="H612" s="159">
        <v>2</v>
      </c>
      <c r="I612" s="160"/>
      <c r="L612" s="156"/>
      <c r="M612" s="161"/>
      <c r="T612" s="162"/>
      <c r="AT612" s="157" t="s">
        <v>202</v>
      </c>
      <c r="AU612" s="157" t="s">
        <v>93</v>
      </c>
      <c r="AV612" s="13" t="s">
        <v>93</v>
      </c>
      <c r="AW612" s="13" t="s">
        <v>42</v>
      </c>
      <c r="AX612" s="13" t="s">
        <v>90</v>
      </c>
      <c r="AY612" s="157" t="s">
        <v>192</v>
      </c>
    </row>
    <row r="613" spans="2:65" s="1" customFormat="1" ht="66.75" customHeight="1">
      <c r="B613" s="33"/>
      <c r="C613" s="132" t="s">
        <v>1400</v>
      </c>
      <c r="D613" s="132" t="s">
        <v>194</v>
      </c>
      <c r="E613" s="133" t="s">
        <v>1385</v>
      </c>
      <c r="F613" s="134" t="s">
        <v>1386</v>
      </c>
      <c r="G613" s="135" t="s">
        <v>747</v>
      </c>
      <c r="H613" s="136">
        <v>2</v>
      </c>
      <c r="I613" s="137"/>
      <c r="J613" s="138">
        <f>ROUND(I613*H613,2)</f>
        <v>0</v>
      </c>
      <c r="K613" s="134" t="s">
        <v>198</v>
      </c>
      <c r="L613" s="33"/>
      <c r="M613" s="139" t="s">
        <v>44</v>
      </c>
      <c r="N613" s="140" t="s">
        <v>53</v>
      </c>
      <c r="P613" s="141">
        <f>O613*H613</f>
        <v>0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90</v>
      </c>
      <c r="AT613" s="143" t="s">
        <v>194</v>
      </c>
      <c r="AU613" s="143" t="s">
        <v>93</v>
      </c>
      <c r="AY613" s="17" t="s">
        <v>192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7" t="s">
        <v>90</v>
      </c>
      <c r="BK613" s="144">
        <f>ROUND(I613*H613,2)</f>
        <v>0</v>
      </c>
      <c r="BL613" s="17" t="s">
        <v>90</v>
      </c>
      <c r="BM613" s="143" t="s">
        <v>1401</v>
      </c>
    </row>
    <row r="614" spans="2:65" s="1" customFormat="1" ht="11.25">
      <c r="B614" s="33"/>
      <c r="D614" s="145" t="s">
        <v>200</v>
      </c>
      <c r="F614" s="146" t="s">
        <v>1388</v>
      </c>
      <c r="I614" s="147"/>
      <c r="L614" s="33"/>
      <c r="M614" s="148"/>
      <c r="T614" s="54"/>
      <c r="AT614" s="17" t="s">
        <v>200</v>
      </c>
      <c r="AU614" s="17" t="s">
        <v>93</v>
      </c>
    </row>
    <row r="615" spans="2:65" s="12" customFormat="1" ht="11.25">
      <c r="B615" s="149"/>
      <c r="D615" s="150" t="s">
        <v>202</v>
      </c>
      <c r="E615" s="151" t="s">
        <v>44</v>
      </c>
      <c r="F615" s="152" t="s">
        <v>968</v>
      </c>
      <c r="H615" s="151" t="s">
        <v>44</v>
      </c>
      <c r="I615" s="153"/>
      <c r="L615" s="149"/>
      <c r="M615" s="154"/>
      <c r="T615" s="155"/>
      <c r="AT615" s="151" t="s">
        <v>202</v>
      </c>
      <c r="AU615" s="151" t="s">
        <v>93</v>
      </c>
      <c r="AV615" s="12" t="s">
        <v>90</v>
      </c>
      <c r="AW615" s="12" t="s">
        <v>42</v>
      </c>
      <c r="AX615" s="12" t="s">
        <v>82</v>
      </c>
      <c r="AY615" s="151" t="s">
        <v>192</v>
      </c>
    </row>
    <row r="616" spans="2:65" s="12" customFormat="1" ht="11.25">
      <c r="B616" s="149"/>
      <c r="D616" s="150" t="s">
        <v>202</v>
      </c>
      <c r="E616" s="151" t="s">
        <v>44</v>
      </c>
      <c r="F616" s="152" t="s">
        <v>1399</v>
      </c>
      <c r="H616" s="151" t="s">
        <v>44</v>
      </c>
      <c r="I616" s="153"/>
      <c r="L616" s="149"/>
      <c r="M616" s="154"/>
      <c r="T616" s="155"/>
      <c r="AT616" s="151" t="s">
        <v>202</v>
      </c>
      <c r="AU616" s="151" t="s">
        <v>93</v>
      </c>
      <c r="AV616" s="12" t="s">
        <v>90</v>
      </c>
      <c r="AW616" s="12" t="s">
        <v>42</v>
      </c>
      <c r="AX616" s="12" t="s">
        <v>82</v>
      </c>
      <c r="AY616" s="151" t="s">
        <v>192</v>
      </c>
    </row>
    <row r="617" spans="2:65" s="13" customFormat="1" ht="11.25">
      <c r="B617" s="156"/>
      <c r="D617" s="150" t="s">
        <v>202</v>
      </c>
      <c r="E617" s="157" t="s">
        <v>44</v>
      </c>
      <c r="F617" s="158" t="s">
        <v>766</v>
      </c>
      <c r="H617" s="159">
        <v>2</v>
      </c>
      <c r="I617" s="160"/>
      <c r="L617" s="156"/>
      <c r="M617" s="161"/>
      <c r="T617" s="162"/>
      <c r="AT617" s="157" t="s">
        <v>202</v>
      </c>
      <c r="AU617" s="157" t="s">
        <v>93</v>
      </c>
      <c r="AV617" s="13" t="s">
        <v>93</v>
      </c>
      <c r="AW617" s="13" t="s">
        <v>42</v>
      </c>
      <c r="AX617" s="13" t="s">
        <v>90</v>
      </c>
      <c r="AY617" s="157" t="s">
        <v>192</v>
      </c>
    </row>
    <row r="618" spans="2:65" s="1" customFormat="1" ht="24.2" customHeight="1">
      <c r="B618" s="33"/>
      <c r="C618" s="170" t="s">
        <v>1402</v>
      </c>
      <c r="D618" s="170" t="s">
        <v>245</v>
      </c>
      <c r="E618" s="171" t="s">
        <v>1390</v>
      </c>
      <c r="F618" s="172" t="s">
        <v>1391</v>
      </c>
      <c r="G618" s="173" t="s">
        <v>282</v>
      </c>
      <c r="H618" s="174">
        <v>0.2</v>
      </c>
      <c r="I618" s="175"/>
      <c r="J618" s="176">
        <f>ROUND(I618*H618,2)</f>
        <v>0</v>
      </c>
      <c r="K618" s="172" t="s">
        <v>198</v>
      </c>
      <c r="L618" s="177"/>
      <c r="M618" s="178" t="s">
        <v>44</v>
      </c>
      <c r="N618" s="179" t="s">
        <v>53</v>
      </c>
      <c r="P618" s="141">
        <f>O618*H618</f>
        <v>0</v>
      </c>
      <c r="Q618" s="141">
        <v>8.0000000000000007E-5</v>
      </c>
      <c r="R618" s="141">
        <f>Q618*H618</f>
        <v>1.6000000000000003E-5</v>
      </c>
      <c r="S618" s="141">
        <v>0</v>
      </c>
      <c r="T618" s="142">
        <f>S618*H618</f>
        <v>0</v>
      </c>
      <c r="AR618" s="143" t="s">
        <v>93</v>
      </c>
      <c r="AT618" s="143" t="s">
        <v>245</v>
      </c>
      <c r="AU618" s="143" t="s">
        <v>93</v>
      </c>
      <c r="AY618" s="17" t="s">
        <v>192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7" t="s">
        <v>90</v>
      </c>
      <c r="BK618" s="144">
        <f>ROUND(I618*H618,2)</f>
        <v>0</v>
      </c>
      <c r="BL618" s="17" t="s">
        <v>90</v>
      </c>
      <c r="BM618" s="143" t="s">
        <v>1403</v>
      </c>
    </row>
    <row r="619" spans="2:65" s="12" customFormat="1" ht="11.25">
      <c r="B619" s="149"/>
      <c r="D619" s="150" t="s">
        <v>202</v>
      </c>
      <c r="E619" s="151" t="s">
        <v>44</v>
      </c>
      <c r="F619" s="152" t="s">
        <v>968</v>
      </c>
      <c r="H619" s="151" t="s">
        <v>44</v>
      </c>
      <c r="I619" s="153"/>
      <c r="L619" s="149"/>
      <c r="M619" s="154"/>
      <c r="T619" s="155"/>
      <c r="AT619" s="151" t="s">
        <v>202</v>
      </c>
      <c r="AU619" s="151" t="s">
        <v>93</v>
      </c>
      <c r="AV619" s="12" t="s">
        <v>90</v>
      </c>
      <c r="AW619" s="12" t="s">
        <v>42</v>
      </c>
      <c r="AX619" s="12" t="s">
        <v>82</v>
      </c>
      <c r="AY619" s="151" t="s">
        <v>192</v>
      </c>
    </row>
    <row r="620" spans="2:65" s="12" customFormat="1" ht="11.25">
      <c r="B620" s="149"/>
      <c r="D620" s="150" t="s">
        <v>202</v>
      </c>
      <c r="E620" s="151" t="s">
        <v>44</v>
      </c>
      <c r="F620" s="152" t="s">
        <v>1399</v>
      </c>
      <c r="H620" s="151" t="s">
        <v>44</v>
      </c>
      <c r="I620" s="153"/>
      <c r="L620" s="149"/>
      <c r="M620" s="154"/>
      <c r="T620" s="155"/>
      <c r="AT620" s="151" t="s">
        <v>202</v>
      </c>
      <c r="AU620" s="151" t="s">
        <v>93</v>
      </c>
      <c r="AV620" s="12" t="s">
        <v>90</v>
      </c>
      <c r="AW620" s="12" t="s">
        <v>42</v>
      </c>
      <c r="AX620" s="12" t="s">
        <v>82</v>
      </c>
      <c r="AY620" s="151" t="s">
        <v>192</v>
      </c>
    </row>
    <row r="621" spans="2:65" s="13" customFormat="1" ht="11.25">
      <c r="B621" s="156"/>
      <c r="D621" s="150" t="s">
        <v>202</v>
      </c>
      <c r="E621" s="157" t="s">
        <v>44</v>
      </c>
      <c r="F621" s="158" t="s">
        <v>1393</v>
      </c>
      <c r="H621" s="159">
        <v>0.2</v>
      </c>
      <c r="I621" s="160"/>
      <c r="L621" s="156"/>
      <c r="M621" s="161"/>
      <c r="T621" s="162"/>
      <c r="AT621" s="157" t="s">
        <v>202</v>
      </c>
      <c r="AU621" s="157" t="s">
        <v>93</v>
      </c>
      <c r="AV621" s="13" t="s">
        <v>93</v>
      </c>
      <c r="AW621" s="13" t="s">
        <v>42</v>
      </c>
      <c r="AX621" s="13" t="s">
        <v>90</v>
      </c>
      <c r="AY621" s="157" t="s">
        <v>192</v>
      </c>
    </row>
    <row r="622" spans="2:65" s="1" customFormat="1" ht="44.25" customHeight="1">
      <c r="B622" s="33"/>
      <c r="C622" s="132" t="s">
        <v>1404</v>
      </c>
      <c r="D622" s="132" t="s">
        <v>194</v>
      </c>
      <c r="E622" s="133" t="s">
        <v>1405</v>
      </c>
      <c r="F622" s="134" t="s">
        <v>1406</v>
      </c>
      <c r="G622" s="135" t="s">
        <v>747</v>
      </c>
      <c r="H622" s="136">
        <v>8</v>
      </c>
      <c r="I622" s="137"/>
      <c r="J622" s="138">
        <f>ROUND(I622*H622,2)</f>
        <v>0</v>
      </c>
      <c r="K622" s="134" t="s">
        <v>198</v>
      </c>
      <c r="L622" s="33"/>
      <c r="M622" s="139" t="s">
        <v>44</v>
      </c>
      <c r="N622" s="140" t="s">
        <v>53</v>
      </c>
      <c r="P622" s="141">
        <f>O622*H622</f>
        <v>0</v>
      </c>
      <c r="Q622" s="141">
        <v>0</v>
      </c>
      <c r="R622" s="141">
        <f>Q622*H622</f>
        <v>0</v>
      </c>
      <c r="S622" s="141">
        <v>0</v>
      </c>
      <c r="T622" s="142">
        <f>S622*H622</f>
        <v>0</v>
      </c>
      <c r="AR622" s="143" t="s">
        <v>90</v>
      </c>
      <c r="AT622" s="143" t="s">
        <v>194</v>
      </c>
      <c r="AU622" s="143" t="s">
        <v>93</v>
      </c>
      <c r="AY622" s="17" t="s">
        <v>192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90</v>
      </c>
      <c r="BK622" s="144">
        <f>ROUND(I622*H622,2)</f>
        <v>0</v>
      </c>
      <c r="BL622" s="17" t="s">
        <v>90</v>
      </c>
      <c r="BM622" s="143" t="s">
        <v>1407</v>
      </c>
    </row>
    <row r="623" spans="2:65" s="1" customFormat="1" ht="11.25">
      <c r="B623" s="33"/>
      <c r="D623" s="145" t="s">
        <v>200</v>
      </c>
      <c r="F623" s="146" t="s">
        <v>1408</v>
      </c>
      <c r="I623" s="147"/>
      <c r="L623" s="33"/>
      <c r="M623" s="148"/>
      <c r="T623" s="54"/>
      <c r="AT623" s="17" t="s">
        <v>200</v>
      </c>
      <c r="AU623" s="17" t="s">
        <v>93</v>
      </c>
    </row>
    <row r="624" spans="2:65" s="12" customFormat="1" ht="11.25">
      <c r="B624" s="149"/>
      <c r="D624" s="150" t="s">
        <v>202</v>
      </c>
      <c r="E624" s="151" t="s">
        <v>44</v>
      </c>
      <c r="F624" s="152" t="s">
        <v>968</v>
      </c>
      <c r="H624" s="151" t="s">
        <v>44</v>
      </c>
      <c r="I624" s="153"/>
      <c r="L624" s="149"/>
      <c r="M624" s="154"/>
      <c r="T624" s="155"/>
      <c r="AT624" s="151" t="s">
        <v>202</v>
      </c>
      <c r="AU624" s="151" t="s">
        <v>93</v>
      </c>
      <c r="AV624" s="12" t="s">
        <v>90</v>
      </c>
      <c r="AW624" s="12" t="s">
        <v>42</v>
      </c>
      <c r="AX624" s="12" t="s">
        <v>82</v>
      </c>
      <c r="AY624" s="151" t="s">
        <v>192</v>
      </c>
    </row>
    <row r="625" spans="2:65" s="12" customFormat="1" ht="11.25">
      <c r="B625" s="149"/>
      <c r="D625" s="150" t="s">
        <v>202</v>
      </c>
      <c r="E625" s="151" t="s">
        <v>44</v>
      </c>
      <c r="F625" s="152" t="s">
        <v>1409</v>
      </c>
      <c r="H625" s="151" t="s">
        <v>44</v>
      </c>
      <c r="I625" s="153"/>
      <c r="L625" s="149"/>
      <c r="M625" s="154"/>
      <c r="T625" s="155"/>
      <c r="AT625" s="151" t="s">
        <v>202</v>
      </c>
      <c r="AU625" s="151" t="s">
        <v>93</v>
      </c>
      <c r="AV625" s="12" t="s">
        <v>90</v>
      </c>
      <c r="AW625" s="12" t="s">
        <v>42</v>
      </c>
      <c r="AX625" s="12" t="s">
        <v>82</v>
      </c>
      <c r="AY625" s="151" t="s">
        <v>192</v>
      </c>
    </row>
    <row r="626" spans="2:65" s="13" customFormat="1" ht="11.25">
      <c r="B626" s="156"/>
      <c r="D626" s="150" t="s">
        <v>202</v>
      </c>
      <c r="E626" s="157" t="s">
        <v>44</v>
      </c>
      <c r="F626" s="158" t="s">
        <v>1204</v>
      </c>
      <c r="H626" s="159">
        <v>8</v>
      </c>
      <c r="I626" s="160"/>
      <c r="L626" s="156"/>
      <c r="M626" s="161"/>
      <c r="T626" s="162"/>
      <c r="AT626" s="157" t="s">
        <v>202</v>
      </c>
      <c r="AU626" s="157" t="s">
        <v>93</v>
      </c>
      <c r="AV626" s="13" t="s">
        <v>93</v>
      </c>
      <c r="AW626" s="13" t="s">
        <v>42</v>
      </c>
      <c r="AX626" s="13" t="s">
        <v>90</v>
      </c>
      <c r="AY626" s="157" t="s">
        <v>192</v>
      </c>
    </row>
    <row r="627" spans="2:65" s="1" customFormat="1" ht="66.75" customHeight="1">
      <c r="B627" s="33"/>
      <c r="C627" s="132" t="s">
        <v>1410</v>
      </c>
      <c r="D627" s="132" t="s">
        <v>194</v>
      </c>
      <c r="E627" s="133" t="s">
        <v>1411</v>
      </c>
      <c r="F627" s="134" t="s">
        <v>1412</v>
      </c>
      <c r="G627" s="135" t="s">
        <v>747</v>
      </c>
      <c r="H627" s="136">
        <v>8</v>
      </c>
      <c r="I627" s="137"/>
      <c r="J627" s="138">
        <f>ROUND(I627*H627,2)</f>
        <v>0</v>
      </c>
      <c r="K627" s="134" t="s">
        <v>198</v>
      </c>
      <c r="L627" s="33"/>
      <c r="M627" s="139" t="s">
        <v>44</v>
      </c>
      <c r="N627" s="140" t="s">
        <v>53</v>
      </c>
      <c r="P627" s="141">
        <f>O627*H627</f>
        <v>0</v>
      </c>
      <c r="Q627" s="141">
        <v>0</v>
      </c>
      <c r="R627" s="141">
        <f>Q627*H627</f>
        <v>0</v>
      </c>
      <c r="S627" s="141">
        <v>0</v>
      </c>
      <c r="T627" s="142">
        <f>S627*H627</f>
        <v>0</v>
      </c>
      <c r="AR627" s="143" t="s">
        <v>90</v>
      </c>
      <c r="AT627" s="143" t="s">
        <v>194</v>
      </c>
      <c r="AU627" s="143" t="s">
        <v>93</v>
      </c>
      <c r="AY627" s="17" t="s">
        <v>192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7" t="s">
        <v>90</v>
      </c>
      <c r="BK627" s="144">
        <f>ROUND(I627*H627,2)</f>
        <v>0</v>
      </c>
      <c r="BL627" s="17" t="s">
        <v>90</v>
      </c>
      <c r="BM627" s="143" t="s">
        <v>1413</v>
      </c>
    </row>
    <row r="628" spans="2:65" s="1" customFormat="1" ht="11.25">
      <c r="B628" s="33"/>
      <c r="D628" s="145" t="s">
        <v>200</v>
      </c>
      <c r="F628" s="146" t="s">
        <v>1414</v>
      </c>
      <c r="I628" s="147"/>
      <c r="L628" s="33"/>
      <c r="M628" s="148"/>
      <c r="T628" s="54"/>
      <c r="AT628" s="17" t="s">
        <v>200</v>
      </c>
      <c r="AU628" s="17" t="s">
        <v>93</v>
      </c>
    </row>
    <row r="629" spans="2:65" s="12" customFormat="1" ht="11.25">
      <c r="B629" s="149"/>
      <c r="D629" s="150" t="s">
        <v>202</v>
      </c>
      <c r="E629" s="151" t="s">
        <v>44</v>
      </c>
      <c r="F629" s="152" t="s">
        <v>968</v>
      </c>
      <c r="H629" s="151" t="s">
        <v>44</v>
      </c>
      <c r="I629" s="153"/>
      <c r="L629" s="149"/>
      <c r="M629" s="154"/>
      <c r="T629" s="155"/>
      <c r="AT629" s="151" t="s">
        <v>202</v>
      </c>
      <c r="AU629" s="151" t="s">
        <v>93</v>
      </c>
      <c r="AV629" s="12" t="s">
        <v>90</v>
      </c>
      <c r="AW629" s="12" t="s">
        <v>42</v>
      </c>
      <c r="AX629" s="12" t="s">
        <v>82</v>
      </c>
      <c r="AY629" s="151" t="s">
        <v>192</v>
      </c>
    </row>
    <row r="630" spans="2:65" s="12" customFormat="1" ht="11.25">
      <c r="B630" s="149"/>
      <c r="D630" s="150" t="s">
        <v>202</v>
      </c>
      <c r="E630" s="151" t="s">
        <v>44</v>
      </c>
      <c r="F630" s="152" t="s">
        <v>1409</v>
      </c>
      <c r="H630" s="151" t="s">
        <v>44</v>
      </c>
      <c r="I630" s="153"/>
      <c r="L630" s="149"/>
      <c r="M630" s="154"/>
      <c r="T630" s="155"/>
      <c r="AT630" s="151" t="s">
        <v>202</v>
      </c>
      <c r="AU630" s="151" t="s">
        <v>93</v>
      </c>
      <c r="AV630" s="12" t="s">
        <v>90</v>
      </c>
      <c r="AW630" s="12" t="s">
        <v>42</v>
      </c>
      <c r="AX630" s="12" t="s">
        <v>82</v>
      </c>
      <c r="AY630" s="151" t="s">
        <v>192</v>
      </c>
    </row>
    <row r="631" spans="2:65" s="13" customFormat="1" ht="11.25">
      <c r="B631" s="156"/>
      <c r="D631" s="150" t="s">
        <v>202</v>
      </c>
      <c r="E631" s="157" t="s">
        <v>44</v>
      </c>
      <c r="F631" s="158" t="s">
        <v>1204</v>
      </c>
      <c r="H631" s="159">
        <v>8</v>
      </c>
      <c r="I631" s="160"/>
      <c r="L631" s="156"/>
      <c r="M631" s="161"/>
      <c r="T631" s="162"/>
      <c r="AT631" s="157" t="s">
        <v>202</v>
      </c>
      <c r="AU631" s="157" t="s">
        <v>93</v>
      </c>
      <c r="AV631" s="13" t="s">
        <v>93</v>
      </c>
      <c r="AW631" s="13" t="s">
        <v>42</v>
      </c>
      <c r="AX631" s="13" t="s">
        <v>90</v>
      </c>
      <c r="AY631" s="157" t="s">
        <v>192</v>
      </c>
    </row>
    <row r="632" spans="2:65" s="1" customFormat="1" ht="24.2" customHeight="1">
      <c r="B632" s="33"/>
      <c r="C632" s="170" t="s">
        <v>1415</v>
      </c>
      <c r="D632" s="170" t="s">
        <v>245</v>
      </c>
      <c r="E632" s="171" t="s">
        <v>1374</v>
      </c>
      <c r="F632" s="172" t="s">
        <v>1375</v>
      </c>
      <c r="G632" s="173" t="s">
        <v>282</v>
      </c>
      <c r="H632" s="174">
        <v>0.8</v>
      </c>
      <c r="I632" s="175"/>
      <c r="J632" s="176">
        <f>ROUND(I632*H632,2)</f>
        <v>0</v>
      </c>
      <c r="K632" s="172" t="s">
        <v>198</v>
      </c>
      <c r="L632" s="177"/>
      <c r="M632" s="178" t="s">
        <v>44</v>
      </c>
      <c r="N632" s="179" t="s">
        <v>53</v>
      </c>
      <c r="P632" s="141">
        <f>O632*H632</f>
        <v>0</v>
      </c>
      <c r="Q632" s="141">
        <v>9.0000000000000006E-5</v>
      </c>
      <c r="R632" s="141">
        <f>Q632*H632</f>
        <v>7.2000000000000002E-5</v>
      </c>
      <c r="S632" s="141">
        <v>0</v>
      </c>
      <c r="T632" s="142">
        <f>S632*H632</f>
        <v>0</v>
      </c>
      <c r="AR632" s="143" t="s">
        <v>93</v>
      </c>
      <c r="AT632" s="143" t="s">
        <v>245</v>
      </c>
      <c r="AU632" s="143" t="s">
        <v>93</v>
      </c>
      <c r="AY632" s="17" t="s">
        <v>192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7" t="s">
        <v>90</v>
      </c>
      <c r="BK632" s="144">
        <f>ROUND(I632*H632,2)</f>
        <v>0</v>
      </c>
      <c r="BL632" s="17" t="s">
        <v>90</v>
      </c>
      <c r="BM632" s="143" t="s">
        <v>1416</v>
      </c>
    </row>
    <row r="633" spans="2:65" s="12" customFormat="1" ht="11.25">
      <c r="B633" s="149"/>
      <c r="D633" s="150" t="s">
        <v>202</v>
      </c>
      <c r="E633" s="151" t="s">
        <v>44</v>
      </c>
      <c r="F633" s="152" t="s">
        <v>968</v>
      </c>
      <c r="H633" s="151" t="s">
        <v>44</v>
      </c>
      <c r="I633" s="153"/>
      <c r="L633" s="149"/>
      <c r="M633" s="154"/>
      <c r="T633" s="155"/>
      <c r="AT633" s="151" t="s">
        <v>202</v>
      </c>
      <c r="AU633" s="151" t="s">
        <v>93</v>
      </c>
      <c r="AV633" s="12" t="s">
        <v>90</v>
      </c>
      <c r="AW633" s="12" t="s">
        <v>42</v>
      </c>
      <c r="AX633" s="12" t="s">
        <v>82</v>
      </c>
      <c r="AY633" s="151" t="s">
        <v>192</v>
      </c>
    </row>
    <row r="634" spans="2:65" s="12" customFormat="1" ht="11.25">
      <c r="B634" s="149"/>
      <c r="D634" s="150" t="s">
        <v>202</v>
      </c>
      <c r="E634" s="151" t="s">
        <v>44</v>
      </c>
      <c r="F634" s="152" t="s">
        <v>1409</v>
      </c>
      <c r="H634" s="151" t="s">
        <v>44</v>
      </c>
      <c r="I634" s="153"/>
      <c r="L634" s="149"/>
      <c r="M634" s="154"/>
      <c r="T634" s="155"/>
      <c r="AT634" s="151" t="s">
        <v>202</v>
      </c>
      <c r="AU634" s="151" t="s">
        <v>93</v>
      </c>
      <c r="AV634" s="12" t="s">
        <v>90</v>
      </c>
      <c r="AW634" s="12" t="s">
        <v>42</v>
      </c>
      <c r="AX634" s="12" t="s">
        <v>82</v>
      </c>
      <c r="AY634" s="151" t="s">
        <v>192</v>
      </c>
    </row>
    <row r="635" spans="2:65" s="13" customFormat="1" ht="11.25">
      <c r="B635" s="156"/>
      <c r="D635" s="150" t="s">
        <v>202</v>
      </c>
      <c r="E635" s="157" t="s">
        <v>44</v>
      </c>
      <c r="F635" s="158" t="s">
        <v>1417</v>
      </c>
      <c r="H635" s="159">
        <v>0.8</v>
      </c>
      <c r="I635" s="160"/>
      <c r="L635" s="156"/>
      <c r="M635" s="161"/>
      <c r="T635" s="162"/>
      <c r="AT635" s="157" t="s">
        <v>202</v>
      </c>
      <c r="AU635" s="157" t="s">
        <v>93</v>
      </c>
      <c r="AV635" s="13" t="s">
        <v>93</v>
      </c>
      <c r="AW635" s="13" t="s">
        <v>42</v>
      </c>
      <c r="AX635" s="13" t="s">
        <v>90</v>
      </c>
      <c r="AY635" s="157" t="s">
        <v>192</v>
      </c>
    </row>
    <row r="636" spans="2:65" s="1" customFormat="1" ht="44.25" customHeight="1">
      <c r="B636" s="33"/>
      <c r="C636" s="132" t="s">
        <v>1418</v>
      </c>
      <c r="D636" s="132" t="s">
        <v>194</v>
      </c>
      <c r="E636" s="133" t="s">
        <v>1419</v>
      </c>
      <c r="F636" s="134" t="s">
        <v>1420</v>
      </c>
      <c r="G636" s="135" t="s">
        <v>747</v>
      </c>
      <c r="H636" s="136">
        <v>8</v>
      </c>
      <c r="I636" s="137"/>
      <c r="J636" s="138">
        <f>ROUND(I636*H636,2)</f>
        <v>0</v>
      </c>
      <c r="K636" s="134" t="s">
        <v>198</v>
      </c>
      <c r="L636" s="33"/>
      <c r="M636" s="139" t="s">
        <v>44</v>
      </c>
      <c r="N636" s="140" t="s">
        <v>53</v>
      </c>
      <c r="P636" s="141">
        <f>O636*H636</f>
        <v>0</v>
      </c>
      <c r="Q636" s="141">
        <v>0</v>
      </c>
      <c r="R636" s="141">
        <f>Q636*H636</f>
        <v>0</v>
      </c>
      <c r="S636" s="141">
        <v>0</v>
      </c>
      <c r="T636" s="142">
        <f>S636*H636</f>
        <v>0</v>
      </c>
      <c r="AR636" s="143" t="s">
        <v>90</v>
      </c>
      <c r="AT636" s="143" t="s">
        <v>194</v>
      </c>
      <c r="AU636" s="143" t="s">
        <v>93</v>
      </c>
      <c r="AY636" s="17" t="s">
        <v>192</v>
      </c>
      <c r="BE636" s="144">
        <f>IF(N636="základní",J636,0)</f>
        <v>0</v>
      </c>
      <c r="BF636" s="144">
        <f>IF(N636="snížená",J636,0)</f>
        <v>0</v>
      </c>
      <c r="BG636" s="144">
        <f>IF(N636="zákl. přenesená",J636,0)</f>
        <v>0</v>
      </c>
      <c r="BH636" s="144">
        <f>IF(N636="sníž. přenesená",J636,0)</f>
        <v>0</v>
      </c>
      <c r="BI636" s="144">
        <f>IF(N636="nulová",J636,0)</f>
        <v>0</v>
      </c>
      <c r="BJ636" s="17" t="s">
        <v>90</v>
      </c>
      <c r="BK636" s="144">
        <f>ROUND(I636*H636,2)</f>
        <v>0</v>
      </c>
      <c r="BL636" s="17" t="s">
        <v>90</v>
      </c>
      <c r="BM636" s="143" t="s">
        <v>1421</v>
      </c>
    </row>
    <row r="637" spans="2:65" s="1" customFormat="1" ht="11.25">
      <c r="B637" s="33"/>
      <c r="D637" s="145" t="s">
        <v>200</v>
      </c>
      <c r="F637" s="146" t="s">
        <v>1422</v>
      </c>
      <c r="I637" s="147"/>
      <c r="L637" s="33"/>
      <c r="M637" s="148"/>
      <c r="T637" s="54"/>
      <c r="AT637" s="17" t="s">
        <v>200</v>
      </c>
      <c r="AU637" s="17" t="s">
        <v>93</v>
      </c>
    </row>
    <row r="638" spans="2:65" s="12" customFormat="1" ht="11.25">
      <c r="B638" s="149"/>
      <c r="D638" s="150" t="s">
        <v>202</v>
      </c>
      <c r="E638" s="151" t="s">
        <v>44</v>
      </c>
      <c r="F638" s="152" t="s">
        <v>968</v>
      </c>
      <c r="H638" s="151" t="s">
        <v>44</v>
      </c>
      <c r="I638" s="153"/>
      <c r="L638" s="149"/>
      <c r="M638" s="154"/>
      <c r="T638" s="155"/>
      <c r="AT638" s="151" t="s">
        <v>202</v>
      </c>
      <c r="AU638" s="151" t="s">
        <v>93</v>
      </c>
      <c r="AV638" s="12" t="s">
        <v>90</v>
      </c>
      <c r="AW638" s="12" t="s">
        <v>42</v>
      </c>
      <c r="AX638" s="12" t="s">
        <v>82</v>
      </c>
      <c r="AY638" s="151" t="s">
        <v>192</v>
      </c>
    </row>
    <row r="639" spans="2:65" s="12" customFormat="1" ht="11.25">
      <c r="B639" s="149"/>
      <c r="D639" s="150" t="s">
        <v>202</v>
      </c>
      <c r="E639" s="151" t="s">
        <v>44</v>
      </c>
      <c r="F639" s="152" t="s">
        <v>1423</v>
      </c>
      <c r="H639" s="151" t="s">
        <v>44</v>
      </c>
      <c r="I639" s="153"/>
      <c r="L639" s="149"/>
      <c r="M639" s="154"/>
      <c r="T639" s="155"/>
      <c r="AT639" s="151" t="s">
        <v>202</v>
      </c>
      <c r="AU639" s="151" t="s">
        <v>93</v>
      </c>
      <c r="AV639" s="12" t="s">
        <v>90</v>
      </c>
      <c r="AW639" s="12" t="s">
        <v>42</v>
      </c>
      <c r="AX639" s="12" t="s">
        <v>82</v>
      </c>
      <c r="AY639" s="151" t="s">
        <v>192</v>
      </c>
    </row>
    <row r="640" spans="2:65" s="13" customFormat="1" ht="11.25">
      <c r="B640" s="156"/>
      <c r="D640" s="150" t="s">
        <v>202</v>
      </c>
      <c r="E640" s="157" t="s">
        <v>44</v>
      </c>
      <c r="F640" s="158" t="s">
        <v>1204</v>
      </c>
      <c r="H640" s="159">
        <v>8</v>
      </c>
      <c r="I640" s="160"/>
      <c r="L640" s="156"/>
      <c r="M640" s="161"/>
      <c r="T640" s="162"/>
      <c r="AT640" s="157" t="s">
        <v>202</v>
      </c>
      <c r="AU640" s="157" t="s">
        <v>93</v>
      </c>
      <c r="AV640" s="13" t="s">
        <v>93</v>
      </c>
      <c r="AW640" s="13" t="s">
        <v>42</v>
      </c>
      <c r="AX640" s="13" t="s">
        <v>90</v>
      </c>
      <c r="AY640" s="157" t="s">
        <v>192</v>
      </c>
    </row>
    <row r="641" spans="2:65" s="1" customFormat="1" ht="66.75" customHeight="1">
      <c r="B641" s="33"/>
      <c r="C641" s="132" t="s">
        <v>1424</v>
      </c>
      <c r="D641" s="132" t="s">
        <v>194</v>
      </c>
      <c r="E641" s="133" t="s">
        <v>1425</v>
      </c>
      <c r="F641" s="134" t="s">
        <v>1426</v>
      </c>
      <c r="G641" s="135" t="s">
        <v>747</v>
      </c>
      <c r="H641" s="136">
        <v>8</v>
      </c>
      <c r="I641" s="137"/>
      <c r="J641" s="138">
        <f>ROUND(I641*H641,2)</f>
        <v>0</v>
      </c>
      <c r="K641" s="134" t="s">
        <v>198</v>
      </c>
      <c r="L641" s="33"/>
      <c r="M641" s="139" t="s">
        <v>44</v>
      </c>
      <c r="N641" s="140" t="s">
        <v>53</v>
      </c>
      <c r="P641" s="141">
        <f>O641*H641</f>
        <v>0</v>
      </c>
      <c r="Q641" s="141">
        <v>0</v>
      </c>
      <c r="R641" s="141">
        <f>Q641*H641</f>
        <v>0</v>
      </c>
      <c r="S641" s="141">
        <v>0</v>
      </c>
      <c r="T641" s="142">
        <f>S641*H641</f>
        <v>0</v>
      </c>
      <c r="AR641" s="143" t="s">
        <v>90</v>
      </c>
      <c r="AT641" s="143" t="s">
        <v>194</v>
      </c>
      <c r="AU641" s="143" t="s">
        <v>93</v>
      </c>
      <c r="AY641" s="17" t="s">
        <v>192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7" t="s">
        <v>90</v>
      </c>
      <c r="BK641" s="144">
        <f>ROUND(I641*H641,2)</f>
        <v>0</v>
      </c>
      <c r="BL641" s="17" t="s">
        <v>90</v>
      </c>
      <c r="BM641" s="143" t="s">
        <v>1427</v>
      </c>
    </row>
    <row r="642" spans="2:65" s="1" customFormat="1" ht="11.25">
      <c r="B642" s="33"/>
      <c r="D642" s="145" t="s">
        <v>200</v>
      </c>
      <c r="F642" s="146" t="s">
        <v>1428</v>
      </c>
      <c r="I642" s="147"/>
      <c r="L642" s="33"/>
      <c r="M642" s="148"/>
      <c r="T642" s="54"/>
      <c r="AT642" s="17" t="s">
        <v>200</v>
      </c>
      <c r="AU642" s="17" t="s">
        <v>93</v>
      </c>
    </row>
    <row r="643" spans="2:65" s="12" customFormat="1" ht="11.25">
      <c r="B643" s="149"/>
      <c r="D643" s="150" t="s">
        <v>202</v>
      </c>
      <c r="E643" s="151" t="s">
        <v>44</v>
      </c>
      <c r="F643" s="152" t="s">
        <v>968</v>
      </c>
      <c r="H643" s="151" t="s">
        <v>44</v>
      </c>
      <c r="I643" s="153"/>
      <c r="L643" s="149"/>
      <c r="M643" s="154"/>
      <c r="T643" s="155"/>
      <c r="AT643" s="151" t="s">
        <v>202</v>
      </c>
      <c r="AU643" s="151" t="s">
        <v>93</v>
      </c>
      <c r="AV643" s="12" t="s">
        <v>90</v>
      </c>
      <c r="AW643" s="12" t="s">
        <v>42</v>
      </c>
      <c r="AX643" s="12" t="s">
        <v>82</v>
      </c>
      <c r="AY643" s="151" t="s">
        <v>192</v>
      </c>
    </row>
    <row r="644" spans="2:65" s="12" customFormat="1" ht="11.25">
      <c r="B644" s="149"/>
      <c r="D644" s="150" t="s">
        <v>202</v>
      </c>
      <c r="E644" s="151" t="s">
        <v>44</v>
      </c>
      <c r="F644" s="152" t="s">
        <v>1423</v>
      </c>
      <c r="H644" s="151" t="s">
        <v>44</v>
      </c>
      <c r="I644" s="153"/>
      <c r="L644" s="149"/>
      <c r="M644" s="154"/>
      <c r="T644" s="155"/>
      <c r="AT644" s="151" t="s">
        <v>202</v>
      </c>
      <c r="AU644" s="151" t="s">
        <v>93</v>
      </c>
      <c r="AV644" s="12" t="s">
        <v>90</v>
      </c>
      <c r="AW644" s="12" t="s">
        <v>42</v>
      </c>
      <c r="AX644" s="12" t="s">
        <v>82</v>
      </c>
      <c r="AY644" s="151" t="s">
        <v>192</v>
      </c>
    </row>
    <row r="645" spans="2:65" s="13" customFormat="1" ht="11.25">
      <c r="B645" s="156"/>
      <c r="D645" s="150" t="s">
        <v>202</v>
      </c>
      <c r="E645" s="157" t="s">
        <v>44</v>
      </c>
      <c r="F645" s="158" t="s">
        <v>1204</v>
      </c>
      <c r="H645" s="159">
        <v>8</v>
      </c>
      <c r="I645" s="160"/>
      <c r="L645" s="156"/>
      <c r="M645" s="161"/>
      <c r="T645" s="162"/>
      <c r="AT645" s="157" t="s">
        <v>202</v>
      </c>
      <c r="AU645" s="157" t="s">
        <v>93</v>
      </c>
      <c r="AV645" s="13" t="s">
        <v>93</v>
      </c>
      <c r="AW645" s="13" t="s">
        <v>42</v>
      </c>
      <c r="AX645" s="13" t="s">
        <v>90</v>
      </c>
      <c r="AY645" s="157" t="s">
        <v>192</v>
      </c>
    </row>
    <row r="646" spans="2:65" s="1" customFormat="1" ht="16.5" customHeight="1">
      <c r="B646" s="33"/>
      <c r="C646" s="170" t="s">
        <v>1429</v>
      </c>
      <c r="D646" s="170" t="s">
        <v>245</v>
      </c>
      <c r="E646" s="171" t="s">
        <v>1430</v>
      </c>
      <c r="F646" s="172" t="s">
        <v>1431</v>
      </c>
      <c r="G646" s="173" t="s">
        <v>282</v>
      </c>
      <c r="H646" s="174">
        <v>0.8</v>
      </c>
      <c r="I646" s="175"/>
      <c r="J646" s="176">
        <f>ROUND(I646*H646,2)</f>
        <v>0</v>
      </c>
      <c r="K646" s="172" t="s">
        <v>198</v>
      </c>
      <c r="L646" s="177"/>
      <c r="M646" s="178" t="s">
        <v>44</v>
      </c>
      <c r="N646" s="179" t="s">
        <v>53</v>
      </c>
      <c r="P646" s="141">
        <f>O646*H646</f>
        <v>0</v>
      </c>
      <c r="Q646" s="141">
        <v>1E-4</v>
      </c>
      <c r="R646" s="141">
        <f>Q646*H646</f>
        <v>8.0000000000000007E-5</v>
      </c>
      <c r="S646" s="141">
        <v>0</v>
      </c>
      <c r="T646" s="142">
        <f>S646*H646</f>
        <v>0</v>
      </c>
      <c r="AR646" s="143" t="s">
        <v>93</v>
      </c>
      <c r="AT646" s="143" t="s">
        <v>245</v>
      </c>
      <c r="AU646" s="143" t="s">
        <v>93</v>
      </c>
      <c r="AY646" s="17" t="s">
        <v>192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90</v>
      </c>
      <c r="BK646" s="144">
        <f>ROUND(I646*H646,2)</f>
        <v>0</v>
      </c>
      <c r="BL646" s="17" t="s">
        <v>90</v>
      </c>
      <c r="BM646" s="143" t="s">
        <v>1432</v>
      </c>
    </row>
    <row r="647" spans="2:65" s="12" customFormat="1" ht="11.25">
      <c r="B647" s="149"/>
      <c r="D647" s="150" t="s">
        <v>202</v>
      </c>
      <c r="E647" s="151" t="s">
        <v>44</v>
      </c>
      <c r="F647" s="152" t="s">
        <v>968</v>
      </c>
      <c r="H647" s="151" t="s">
        <v>44</v>
      </c>
      <c r="I647" s="153"/>
      <c r="L647" s="149"/>
      <c r="M647" s="154"/>
      <c r="T647" s="155"/>
      <c r="AT647" s="151" t="s">
        <v>202</v>
      </c>
      <c r="AU647" s="151" t="s">
        <v>93</v>
      </c>
      <c r="AV647" s="12" t="s">
        <v>90</v>
      </c>
      <c r="AW647" s="12" t="s">
        <v>42</v>
      </c>
      <c r="AX647" s="12" t="s">
        <v>82</v>
      </c>
      <c r="AY647" s="151" t="s">
        <v>192</v>
      </c>
    </row>
    <row r="648" spans="2:65" s="12" customFormat="1" ht="11.25">
      <c r="B648" s="149"/>
      <c r="D648" s="150" t="s">
        <v>202</v>
      </c>
      <c r="E648" s="151" t="s">
        <v>44</v>
      </c>
      <c r="F648" s="152" t="s">
        <v>1423</v>
      </c>
      <c r="H648" s="151" t="s">
        <v>44</v>
      </c>
      <c r="I648" s="153"/>
      <c r="L648" s="149"/>
      <c r="M648" s="154"/>
      <c r="T648" s="155"/>
      <c r="AT648" s="151" t="s">
        <v>202</v>
      </c>
      <c r="AU648" s="151" t="s">
        <v>93</v>
      </c>
      <c r="AV648" s="12" t="s">
        <v>90</v>
      </c>
      <c r="AW648" s="12" t="s">
        <v>42</v>
      </c>
      <c r="AX648" s="12" t="s">
        <v>82</v>
      </c>
      <c r="AY648" s="151" t="s">
        <v>192</v>
      </c>
    </row>
    <row r="649" spans="2:65" s="13" customFormat="1" ht="11.25">
      <c r="B649" s="156"/>
      <c r="D649" s="150" t="s">
        <v>202</v>
      </c>
      <c r="E649" s="157" t="s">
        <v>44</v>
      </c>
      <c r="F649" s="158" t="s">
        <v>1417</v>
      </c>
      <c r="H649" s="159">
        <v>0.8</v>
      </c>
      <c r="I649" s="160"/>
      <c r="L649" s="156"/>
      <c r="M649" s="161"/>
      <c r="T649" s="162"/>
      <c r="AT649" s="157" t="s">
        <v>202</v>
      </c>
      <c r="AU649" s="157" t="s">
        <v>93</v>
      </c>
      <c r="AV649" s="13" t="s">
        <v>93</v>
      </c>
      <c r="AW649" s="13" t="s">
        <v>42</v>
      </c>
      <c r="AX649" s="13" t="s">
        <v>90</v>
      </c>
      <c r="AY649" s="157" t="s">
        <v>192</v>
      </c>
    </row>
    <row r="650" spans="2:65" s="1" customFormat="1" ht="44.25" customHeight="1">
      <c r="B650" s="33"/>
      <c r="C650" s="132" t="s">
        <v>1433</v>
      </c>
      <c r="D650" s="132" t="s">
        <v>194</v>
      </c>
      <c r="E650" s="133" t="s">
        <v>1434</v>
      </c>
      <c r="F650" s="134" t="s">
        <v>1435</v>
      </c>
      <c r="G650" s="135" t="s">
        <v>747</v>
      </c>
      <c r="H650" s="136">
        <v>8</v>
      </c>
      <c r="I650" s="137"/>
      <c r="J650" s="138">
        <f>ROUND(I650*H650,2)</f>
        <v>0</v>
      </c>
      <c r="K650" s="134" t="s">
        <v>198</v>
      </c>
      <c r="L650" s="33"/>
      <c r="M650" s="139" t="s">
        <v>44</v>
      </c>
      <c r="N650" s="140" t="s">
        <v>53</v>
      </c>
      <c r="P650" s="141">
        <f>O650*H650</f>
        <v>0</v>
      </c>
      <c r="Q650" s="141">
        <v>0</v>
      </c>
      <c r="R650" s="141">
        <f>Q650*H650</f>
        <v>0</v>
      </c>
      <c r="S650" s="141">
        <v>0</v>
      </c>
      <c r="T650" s="142">
        <f>S650*H650</f>
        <v>0</v>
      </c>
      <c r="AR650" s="143" t="s">
        <v>90</v>
      </c>
      <c r="AT650" s="143" t="s">
        <v>194</v>
      </c>
      <c r="AU650" s="143" t="s">
        <v>93</v>
      </c>
      <c r="AY650" s="17" t="s">
        <v>192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7" t="s">
        <v>90</v>
      </c>
      <c r="BK650" s="144">
        <f>ROUND(I650*H650,2)</f>
        <v>0</v>
      </c>
      <c r="BL650" s="17" t="s">
        <v>90</v>
      </c>
      <c r="BM650" s="143" t="s">
        <v>1436</v>
      </c>
    </row>
    <row r="651" spans="2:65" s="1" customFormat="1" ht="11.25">
      <c r="B651" s="33"/>
      <c r="D651" s="145" t="s">
        <v>200</v>
      </c>
      <c r="F651" s="146" t="s">
        <v>1437</v>
      </c>
      <c r="I651" s="147"/>
      <c r="L651" s="33"/>
      <c r="M651" s="148"/>
      <c r="T651" s="54"/>
      <c r="AT651" s="17" t="s">
        <v>200</v>
      </c>
      <c r="AU651" s="17" t="s">
        <v>93</v>
      </c>
    </row>
    <row r="652" spans="2:65" s="12" customFormat="1" ht="11.25">
      <c r="B652" s="149"/>
      <c r="D652" s="150" t="s">
        <v>202</v>
      </c>
      <c r="E652" s="151" t="s">
        <v>44</v>
      </c>
      <c r="F652" s="152" t="s">
        <v>968</v>
      </c>
      <c r="H652" s="151" t="s">
        <v>44</v>
      </c>
      <c r="I652" s="153"/>
      <c r="L652" s="149"/>
      <c r="M652" s="154"/>
      <c r="T652" s="155"/>
      <c r="AT652" s="151" t="s">
        <v>202</v>
      </c>
      <c r="AU652" s="151" t="s">
        <v>93</v>
      </c>
      <c r="AV652" s="12" t="s">
        <v>90</v>
      </c>
      <c r="AW652" s="12" t="s">
        <v>42</v>
      </c>
      <c r="AX652" s="12" t="s">
        <v>82</v>
      </c>
      <c r="AY652" s="151" t="s">
        <v>192</v>
      </c>
    </row>
    <row r="653" spans="2:65" s="12" customFormat="1" ht="11.25">
      <c r="B653" s="149"/>
      <c r="D653" s="150" t="s">
        <v>202</v>
      </c>
      <c r="E653" s="151" t="s">
        <v>44</v>
      </c>
      <c r="F653" s="152" t="s">
        <v>1438</v>
      </c>
      <c r="H653" s="151" t="s">
        <v>44</v>
      </c>
      <c r="I653" s="153"/>
      <c r="L653" s="149"/>
      <c r="M653" s="154"/>
      <c r="T653" s="155"/>
      <c r="AT653" s="151" t="s">
        <v>202</v>
      </c>
      <c r="AU653" s="151" t="s">
        <v>93</v>
      </c>
      <c r="AV653" s="12" t="s">
        <v>90</v>
      </c>
      <c r="AW653" s="12" t="s">
        <v>42</v>
      </c>
      <c r="AX653" s="12" t="s">
        <v>82</v>
      </c>
      <c r="AY653" s="151" t="s">
        <v>192</v>
      </c>
    </row>
    <row r="654" spans="2:65" s="13" customFormat="1" ht="11.25">
      <c r="B654" s="156"/>
      <c r="D654" s="150" t="s">
        <v>202</v>
      </c>
      <c r="E654" s="157" t="s">
        <v>44</v>
      </c>
      <c r="F654" s="158" t="s">
        <v>1204</v>
      </c>
      <c r="H654" s="159">
        <v>8</v>
      </c>
      <c r="I654" s="160"/>
      <c r="L654" s="156"/>
      <c r="M654" s="161"/>
      <c r="T654" s="162"/>
      <c r="AT654" s="157" t="s">
        <v>202</v>
      </c>
      <c r="AU654" s="157" t="s">
        <v>93</v>
      </c>
      <c r="AV654" s="13" t="s">
        <v>93</v>
      </c>
      <c r="AW654" s="13" t="s">
        <v>42</v>
      </c>
      <c r="AX654" s="13" t="s">
        <v>90</v>
      </c>
      <c r="AY654" s="157" t="s">
        <v>192</v>
      </c>
    </row>
    <row r="655" spans="2:65" s="1" customFormat="1" ht="66.75" customHeight="1">
      <c r="B655" s="33"/>
      <c r="C655" s="132" t="s">
        <v>1439</v>
      </c>
      <c r="D655" s="132" t="s">
        <v>194</v>
      </c>
      <c r="E655" s="133" t="s">
        <v>1425</v>
      </c>
      <c r="F655" s="134" t="s">
        <v>1426</v>
      </c>
      <c r="G655" s="135" t="s">
        <v>747</v>
      </c>
      <c r="H655" s="136">
        <v>8</v>
      </c>
      <c r="I655" s="137"/>
      <c r="J655" s="138">
        <f>ROUND(I655*H655,2)</f>
        <v>0</v>
      </c>
      <c r="K655" s="134" t="s">
        <v>198</v>
      </c>
      <c r="L655" s="33"/>
      <c r="M655" s="139" t="s">
        <v>44</v>
      </c>
      <c r="N655" s="140" t="s">
        <v>53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90</v>
      </c>
      <c r="AT655" s="143" t="s">
        <v>194</v>
      </c>
      <c r="AU655" s="143" t="s">
        <v>93</v>
      </c>
      <c r="AY655" s="17" t="s">
        <v>192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90</v>
      </c>
      <c r="BK655" s="144">
        <f>ROUND(I655*H655,2)</f>
        <v>0</v>
      </c>
      <c r="BL655" s="17" t="s">
        <v>90</v>
      </c>
      <c r="BM655" s="143" t="s">
        <v>1440</v>
      </c>
    </row>
    <row r="656" spans="2:65" s="1" customFormat="1" ht="11.25">
      <c r="B656" s="33"/>
      <c r="D656" s="145" t="s">
        <v>200</v>
      </c>
      <c r="F656" s="146" t="s">
        <v>1428</v>
      </c>
      <c r="I656" s="147"/>
      <c r="L656" s="33"/>
      <c r="M656" s="148"/>
      <c r="T656" s="54"/>
      <c r="AT656" s="17" t="s">
        <v>200</v>
      </c>
      <c r="AU656" s="17" t="s">
        <v>93</v>
      </c>
    </row>
    <row r="657" spans="2:65" s="12" customFormat="1" ht="11.25">
      <c r="B657" s="149"/>
      <c r="D657" s="150" t="s">
        <v>202</v>
      </c>
      <c r="E657" s="151" t="s">
        <v>44</v>
      </c>
      <c r="F657" s="152" t="s">
        <v>968</v>
      </c>
      <c r="H657" s="151" t="s">
        <v>44</v>
      </c>
      <c r="I657" s="153"/>
      <c r="L657" s="149"/>
      <c r="M657" s="154"/>
      <c r="T657" s="155"/>
      <c r="AT657" s="151" t="s">
        <v>202</v>
      </c>
      <c r="AU657" s="151" t="s">
        <v>93</v>
      </c>
      <c r="AV657" s="12" t="s">
        <v>90</v>
      </c>
      <c r="AW657" s="12" t="s">
        <v>42</v>
      </c>
      <c r="AX657" s="12" t="s">
        <v>82</v>
      </c>
      <c r="AY657" s="151" t="s">
        <v>192</v>
      </c>
    </row>
    <row r="658" spans="2:65" s="12" customFormat="1" ht="11.25">
      <c r="B658" s="149"/>
      <c r="D658" s="150" t="s">
        <v>202</v>
      </c>
      <c r="E658" s="151" t="s">
        <v>44</v>
      </c>
      <c r="F658" s="152" t="s">
        <v>1438</v>
      </c>
      <c r="H658" s="151" t="s">
        <v>44</v>
      </c>
      <c r="I658" s="153"/>
      <c r="L658" s="149"/>
      <c r="M658" s="154"/>
      <c r="T658" s="155"/>
      <c r="AT658" s="151" t="s">
        <v>202</v>
      </c>
      <c r="AU658" s="151" t="s">
        <v>93</v>
      </c>
      <c r="AV658" s="12" t="s">
        <v>90</v>
      </c>
      <c r="AW658" s="12" t="s">
        <v>42</v>
      </c>
      <c r="AX658" s="12" t="s">
        <v>82</v>
      </c>
      <c r="AY658" s="151" t="s">
        <v>192</v>
      </c>
    </row>
    <row r="659" spans="2:65" s="13" customFormat="1" ht="11.25">
      <c r="B659" s="156"/>
      <c r="D659" s="150" t="s">
        <v>202</v>
      </c>
      <c r="E659" s="157" t="s">
        <v>44</v>
      </c>
      <c r="F659" s="158" t="s">
        <v>1204</v>
      </c>
      <c r="H659" s="159">
        <v>8</v>
      </c>
      <c r="I659" s="160"/>
      <c r="L659" s="156"/>
      <c r="M659" s="161"/>
      <c r="T659" s="162"/>
      <c r="AT659" s="157" t="s">
        <v>202</v>
      </c>
      <c r="AU659" s="157" t="s">
        <v>93</v>
      </c>
      <c r="AV659" s="13" t="s">
        <v>93</v>
      </c>
      <c r="AW659" s="13" t="s">
        <v>42</v>
      </c>
      <c r="AX659" s="13" t="s">
        <v>90</v>
      </c>
      <c r="AY659" s="157" t="s">
        <v>192</v>
      </c>
    </row>
    <row r="660" spans="2:65" s="1" customFormat="1" ht="24.2" customHeight="1">
      <c r="B660" s="33"/>
      <c r="C660" s="170" t="s">
        <v>1441</v>
      </c>
      <c r="D660" s="170" t="s">
        <v>245</v>
      </c>
      <c r="E660" s="171" t="s">
        <v>1442</v>
      </c>
      <c r="F660" s="172" t="s">
        <v>1443</v>
      </c>
      <c r="G660" s="173" t="s">
        <v>282</v>
      </c>
      <c r="H660" s="174">
        <v>0.8</v>
      </c>
      <c r="I660" s="175"/>
      <c r="J660" s="176">
        <f>ROUND(I660*H660,2)</f>
        <v>0</v>
      </c>
      <c r="K660" s="172" t="s">
        <v>198</v>
      </c>
      <c r="L660" s="177"/>
      <c r="M660" s="178" t="s">
        <v>44</v>
      </c>
      <c r="N660" s="179" t="s">
        <v>53</v>
      </c>
      <c r="P660" s="141">
        <f>O660*H660</f>
        <v>0</v>
      </c>
      <c r="Q660" s="141">
        <v>1.2E-4</v>
      </c>
      <c r="R660" s="141">
        <f>Q660*H660</f>
        <v>9.6000000000000002E-5</v>
      </c>
      <c r="S660" s="141">
        <v>0</v>
      </c>
      <c r="T660" s="142">
        <f>S660*H660</f>
        <v>0</v>
      </c>
      <c r="AR660" s="143" t="s">
        <v>93</v>
      </c>
      <c r="AT660" s="143" t="s">
        <v>245</v>
      </c>
      <c r="AU660" s="143" t="s">
        <v>93</v>
      </c>
      <c r="AY660" s="17" t="s">
        <v>192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90</v>
      </c>
      <c r="BK660" s="144">
        <f>ROUND(I660*H660,2)</f>
        <v>0</v>
      </c>
      <c r="BL660" s="17" t="s">
        <v>90</v>
      </c>
      <c r="BM660" s="143" t="s">
        <v>1444</v>
      </c>
    </row>
    <row r="661" spans="2:65" s="12" customFormat="1" ht="11.25">
      <c r="B661" s="149"/>
      <c r="D661" s="150" t="s">
        <v>202</v>
      </c>
      <c r="E661" s="151" t="s">
        <v>44</v>
      </c>
      <c r="F661" s="152" t="s">
        <v>968</v>
      </c>
      <c r="H661" s="151" t="s">
        <v>44</v>
      </c>
      <c r="I661" s="153"/>
      <c r="L661" s="149"/>
      <c r="M661" s="154"/>
      <c r="T661" s="155"/>
      <c r="AT661" s="151" t="s">
        <v>202</v>
      </c>
      <c r="AU661" s="151" t="s">
        <v>93</v>
      </c>
      <c r="AV661" s="12" t="s">
        <v>90</v>
      </c>
      <c r="AW661" s="12" t="s">
        <v>42</v>
      </c>
      <c r="AX661" s="12" t="s">
        <v>82</v>
      </c>
      <c r="AY661" s="151" t="s">
        <v>192</v>
      </c>
    </row>
    <row r="662" spans="2:65" s="12" customFormat="1" ht="11.25">
      <c r="B662" s="149"/>
      <c r="D662" s="150" t="s">
        <v>202</v>
      </c>
      <c r="E662" s="151" t="s">
        <v>44</v>
      </c>
      <c r="F662" s="152" t="s">
        <v>1438</v>
      </c>
      <c r="H662" s="151" t="s">
        <v>44</v>
      </c>
      <c r="I662" s="153"/>
      <c r="L662" s="149"/>
      <c r="M662" s="154"/>
      <c r="T662" s="155"/>
      <c r="AT662" s="151" t="s">
        <v>202</v>
      </c>
      <c r="AU662" s="151" t="s">
        <v>93</v>
      </c>
      <c r="AV662" s="12" t="s">
        <v>90</v>
      </c>
      <c r="AW662" s="12" t="s">
        <v>42</v>
      </c>
      <c r="AX662" s="12" t="s">
        <v>82</v>
      </c>
      <c r="AY662" s="151" t="s">
        <v>192</v>
      </c>
    </row>
    <row r="663" spans="2:65" s="13" customFormat="1" ht="11.25">
      <c r="B663" s="156"/>
      <c r="D663" s="150" t="s">
        <v>202</v>
      </c>
      <c r="E663" s="157" t="s">
        <v>44</v>
      </c>
      <c r="F663" s="158" t="s">
        <v>1417</v>
      </c>
      <c r="H663" s="159">
        <v>0.8</v>
      </c>
      <c r="I663" s="160"/>
      <c r="L663" s="156"/>
      <c r="M663" s="161"/>
      <c r="T663" s="162"/>
      <c r="AT663" s="157" t="s">
        <v>202</v>
      </c>
      <c r="AU663" s="157" t="s">
        <v>93</v>
      </c>
      <c r="AV663" s="13" t="s">
        <v>93</v>
      </c>
      <c r="AW663" s="13" t="s">
        <v>42</v>
      </c>
      <c r="AX663" s="13" t="s">
        <v>90</v>
      </c>
      <c r="AY663" s="157" t="s">
        <v>192</v>
      </c>
    </row>
    <row r="664" spans="2:65" s="1" customFormat="1" ht="44.25" customHeight="1">
      <c r="B664" s="33"/>
      <c r="C664" s="132" t="s">
        <v>1445</v>
      </c>
      <c r="D664" s="132" t="s">
        <v>194</v>
      </c>
      <c r="E664" s="133" t="s">
        <v>1446</v>
      </c>
      <c r="F664" s="134" t="s">
        <v>1447</v>
      </c>
      <c r="G664" s="135" t="s">
        <v>747</v>
      </c>
      <c r="H664" s="136">
        <v>2</v>
      </c>
      <c r="I664" s="137"/>
      <c r="J664" s="138">
        <f>ROUND(I664*H664,2)</f>
        <v>0</v>
      </c>
      <c r="K664" s="134" t="s">
        <v>198</v>
      </c>
      <c r="L664" s="33"/>
      <c r="M664" s="139" t="s">
        <v>44</v>
      </c>
      <c r="N664" s="140" t="s">
        <v>53</v>
      </c>
      <c r="P664" s="141">
        <f>O664*H664</f>
        <v>0</v>
      </c>
      <c r="Q664" s="141">
        <v>0</v>
      </c>
      <c r="R664" s="141">
        <f>Q664*H664</f>
        <v>0</v>
      </c>
      <c r="S664" s="141">
        <v>0</v>
      </c>
      <c r="T664" s="142">
        <f>S664*H664</f>
        <v>0</v>
      </c>
      <c r="AR664" s="143" t="s">
        <v>90</v>
      </c>
      <c r="AT664" s="143" t="s">
        <v>194</v>
      </c>
      <c r="AU664" s="143" t="s">
        <v>93</v>
      </c>
      <c r="AY664" s="17" t="s">
        <v>192</v>
      </c>
      <c r="BE664" s="144">
        <f>IF(N664="základní",J664,0)</f>
        <v>0</v>
      </c>
      <c r="BF664" s="144">
        <f>IF(N664="snížená",J664,0)</f>
        <v>0</v>
      </c>
      <c r="BG664" s="144">
        <f>IF(N664="zákl. přenesená",J664,0)</f>
        <v>0</v>
      </c>
      <c r="BH664" s="144">
        <f>IF(N664="sníž. přenesená",J664,0)</f>
        <v>0</v>
      </c>
      <c r="BI664" s="144">
        <f>IF(N664="nulová",J664,0)</f>
        <v>0</v>
      </c>
      <c r="BJ664" s="17" t="s">
        <v>90</v>
      </c>
      <c r="BK664" s="144">
        <f>ROUND(I664*H664,2)</f>
        <v>0</v>
      </c>
      <c r="BL664" s="17" t="s">
        <v>90</v>
      </c>
      <c r="BM664" s="143" t="s">
        <v>1448</v>
      </c>
    </row>
    <row r="665" spans="2:65" s="1" customFormat="1" ht="11.25">
      <c r="B665" s="33"/>
      <c r="D665" s="145" t="s">
        <v>200</v>
      </c>
      <c r="F665" s="146" t="s">
        <v>1449</v>
      </c>
      <c r="I665" s="147"/>
      <c r="L665" s="33"/>
      <c r="M665" s="148"/>
      <c r="T665" s="54"/>
      <c r="AT665" s="17" t="s">
        <v>200</v>
      </c>
      <c r="AU665" s="17" t="s">
        <v>93</v>
      </c>
    </row>
    <row r="666" spans="2:65" s="12" customFormat="1" ht="11.25">
      <c r="B666" s="149"/>
      <c r="D666" s="150" t="s">
        <v>202</v>
      </c>
      <c r="E666" s="151" t="s">
        <v>44</v>
      </c>
      <c r="F666" s="152" t="s">
        <v>968</v>
      </c>
      <c r="H666" s="151" t="s">
        <v>44</v>
      </c>
      <c r="I666" s="153"/>
      <c r="L666" s="149"/>
      <c r="M666" s="154"/>
      <c r="T666" s="155"/>
      <c r="AT666" s="151" t="s">
        <v>202</v>
      </c>
      <c r="AU666" s="151" t="s">
        <v>93</v>
      </c>
      <c r="AV666" s="12" t="s">
        <v>90</v>
      </c>
      <c r="AW666" s="12" t="s">
        <v>42</v>
      </c>
      <c r="AX666" s="12" t="s">
        <v>82</v>
      </c>
      <c r="AY666" s="151" t="s">
        <v>192</v>
      </c>
    </row>
    <row r="667" spans="2:65" s="12" customFormat="1" ht="11.25">
      <c r="B667" s="149"/>
      <c r="D667" s="150" t="s">
        <v>202</v>
      </c>
      <c r="E667" s="151" t="s">
        <v>44</v>
      </c>
      <c r="F667" s="152" t="s">
        <v>1450</v>
      </c>
      <c r="H667" s="151" t="s">
        <v>44</v>
      </c>
      <c r="I667" s="153"/>
      <c r="L667" s="149"/>
      <c r="M667" s="154"/>
      <c r="T667" s="155"/>
      <c r="AT667" s="151" t="s">
        <v>202</v>
      </c>
      <c r="AU667" s="151" t="s">
        <v>93</v>
      </c>
      <c r="AV667" s="12" t="s">
        <v>90</v>
      </c>
      <c r="AW667" s="12" t="s">
        <v>42</v>
      </c>
      <c r="AX667" s="12" t="s">
        <v>82</v>
      </c>
      <c r="AY667" s="151" t="s">
        <v>192</v>
      </c>
    </row>
    <row r="668" spans="2:65" s="13" customFormat="1" ht="11.25">
      <c r="B668" s="156"/>
      <c r="D668" s="150" t="s">
        <v>202</v>
      </c>
      <c r="E668" s="157" t="s">
        <v>44</v>
      </c>
      <c r="F668" s="158" t="s">
        <v>766</v>
      </c>
      <c r="H668" s="159">
        <v>2</v>
      </c>
      <c r="I668" s="160"/>
      <c r="L668" s="156"/>
      <c r="M668" s="161"/>
      <c r="T668" s="162"/>
      <c r="AT668" s="157" t="s">
        <v>202</v>
      </c>
      <c r="AU668" s="157" t="s">
        <v>93</v>
      </c>
      <c r="AV668" s="13" t="s">
        <v>93</v>
      </c>
      <c r="AW668" s="13" t="s">
        <v>42</v>
      </c>
      <c r="AX668" s="13" t="s">
        <v>90</v>
      </c>
      <c r="AY668" s="157" t="s">
        <v>192</v>
      </c>
    </row>
    <row r="669" spans="2:65" s="1" customFormat="1" ht="66.75" customHeight="1">
      <c r="B669" s="33"/>
      <c r="C669" s="132" t="s">
        <v>1451</v>
      </c>
      <c r="D669" s="132" t="s">
        <v>194</v>
      </c>
      <c r="E669" s="133" t="s">
        <v>1425</v>
      </c>
      <c r="F669" s="134" t="s">
        <v>1426</v>
      </c>
      <c r="G669" s="135" t="s">
        <v>747</v>
      </c>
      <c r="H669" s="136">
        <v>2</v>
      </c>
      <c r="I669" s="137"/>
      <c r="J669" s="138">
        <f>ROUND(I669*H669,2)</f>
        <v>0</v>
      </c>
      <c r="K669" s="134" t="s">
        <v>198</v>
      </c>
      <c r="L669" s="33"/>
      <c r="M669" s="139" t="s">
        <v>44</v>
      </c>
      <c r="N669" s="140" t="s">
        <v>53</v>
      </c>
      <c r="P669" s="141">
        <f>O669*H669</f>
        <v>0</v>
      </c>
      <c r="Q669" s="141">
        <v>0</v>
      </c>
      <c r="R669" s="141">
        <f>Q669*H669</f>
        <v>0</v>
      </c>
      <c r="S669" s="141">
        <v>0</v>
      </c>
      <c r="T669" s="142">
        <f>S669*H669</f>
        <v>0</v>
      </c>
      <c r="AR669" s="143" t="s">
        <v>90</v>
      </c>
      <c r="AT669" s="143" t="s">
        <v>194</v>
      </c>
      <c r="AU669" s="143" t="s">
        <v>93</v>
      </c>
      <c r="AY669" s="17" t="s">
        <v>192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7" t="s">
        <v>90</v>
      </c>
      <c r="BK669" s="144">
        <f>ROUND(I669*H669,2)</f>
        <v>0</v>
      </c>
      <c r="BL669" s="17" t="s">
        <v>90</v>
      </c>
      <c r="BM669" s="143" t="s">
        <v>1452</v>
      </c>
    </row>
    <row r="670" spans="2:65" s="1" customFormat="1" ht="11.25">
      <c r="B670" s="33"/>
      <c r="D670" s="145" t="s">
        <v>200</v>
      </c>
      <c r="F670" s="146" t="s">
        <v>1428</v>
      </c>
      <c r="I670" s="147"/>
      <c r="L670" s="33"/>
      <c r="M670" s="148"/>
      <c r="T670" s="54"/>
      <c r="AT670" s="17" t="s">
        <v>200</v>
      </c>
      <c r="AU670" s="17" t="s">
        <v>93</v>
      </c>
    </row>
    <row r="671" spans="2:65" s="12" customFormat="1" ht="11.25">
      <c r="B671" s="149"/>
      <c r="D671" s="150" t="s">
        <v>202</v>
      </c>
      <c r="E671" s="151" t="s">
        <v>44</v>
      </c>
      <c r="F671" s="152" t="s">
        <v>968</v>
      </c>
      <c r="H671" s="151" t="s">
        <v>44</v>
      </c>
      <c r="I671" s="153"/>
      <c r="L671" s="149"/>
      <c r="M671" s="154"/>
      <c r="T671" s="155"/>
      <c r="AT671" s="151" t="s">
        <v>202</v>
      </c>
      <c r="AU671" s="151" t="s">
        <v>93</v>
      </c>
      <c r="AV671" s="12" t="s">
        <v>90</v>
      </c>
      <c r="AW671" s="12" t="s">
        <v>42</v>
      </c>
      <c r="AX671" s="12" t="s">
        <v>82</v>
      </c>
      <c r="AY671" s="151" t="s">
        <v>192</v>
      </c>
    </row>
    <row r="672" spans="2:65" s="12" customFormat="1" ht="11.25">
      <c r="B672" s="149"/>
      <c r="D672" s="150" t="s">
        <v>202</v>
      </c>
      <c r="E672" s="151" t="s">
        <v>44</v>
      </c>
      <c r="F672" s="152" t="s">
        <v>1450</v>
      </c>
      <c r="H672" s="151" t="s">
        <v>44</v>
      </c>
      <c r="I672" s="153"/>
      <c r="L672" s="149"/>
      <c r="M672" s="154"/>
      <c r="T672" s="155"/>
      <c r="AT672" s="151" t="s">
        <v>202</v>
      </c>
      <c r="AU672" s="151" t="s">
        <v>93</v>
      </c>
      <c r="AV672" s="12" t="s">
        <v>90</v>
      </c>
      <c r="AW672" s="12" t="s">
        <v>42</v>
      </c>
      <c r="AX672" s="12" t="s">
        <v>82</v>
      </c>
      <c r="AY672" s="151" t="s">
        <v>192</v>
      </c>
    </row>
    <row r="673" spans="2:65" s="13" customFormat="1" ht="11.25">
      <c r="B673" s="156"/>
      <c r="D673" s="150" t="s">
        <v>202</v>
      </c>
      <c r="E673" s="157" t="s">
        <v>44</v>
      </c>
      <c r="F673" s="158" t="s">
        <v>766</v>
      </c>
      <c r="H673" s="159">
        <v>2</v>
      </c>
      <c r="I673" s="160"/>
      <c r="L673" s="156"/>
      <c r="M673" s="161"/>
      <c r="T673" s="162"/>
      <c r="AT673" s="157" t="s">
        <v>202</v>
      </c>
      <c r="AU673" s="157" t="s">
        <v>93</v>
      </c>
      <c r="AV673" s="13" t="s">
        <v>93</v>
      </c>
      <c r="AW673" s="13" t="s">
        <v>42</v>
      </c>
      <c r="AX673" s="13" t="s">
        <v>90</v>
      </c>
      <c r="AY673" s="157" t="s">
        <v>192</v>
      </c>
    </row>
    <row r="674" spans="2:65" s="1" customFormat="1" ht="24.2" customHeight="1">
      <c r="B674" s="33"/>
      <c r="C674" s="170" t="s">
        <v>1453</v>
      </c>
      <c r="D674" s="170" t="s">
        <v>245</v>
      </c>
      <c r="E674" s="171" t="s">
        <v>1454</v>
      </c>
      <c r="F674" s="172" t="s">
        <v>1455</v>
      </c>
      <c r="G674" s="173" t="s">
        <v>282</v>
      </c>
      <c r="H674" s="174">
        <v>0.2</v>
      </c>
      <c r="I674" s="175"/>
      <c r="J674" s="176">
        <f>ROUND(I674*H674,2)</f>
        <v>0</v>
      </c>
      <c r="K674" s="172" t="s">
        <v>198</v>
      </c>
      <c r="L674" s="177"/>
      <c r="M674" s="178" t="s">
        <v>44</v>
      </c>
      <c r="N674" s="179" t="s">
        <v>53</v>
      </c>
      <c r="P674" s="141">
        <f>O674*H674</f>
        <v>0</v>
      </c>
      <c r="Q674" s="141">
        <v>1.2999999999999999E-4</v>
      </c>
      <c r="R674" s="141">
        <f>Q674*H674</f>
        <v>2.5999999999999998E-5</v>
      </c>
      <c r="S674" s="141">
        <v>0</v>
      </c>
      <c r="T674" s="142">
        <f>S674*H674</f>
        <v>0</v>
      </c>
      <c r="AR674" s="143" t="s">
        <v>93</v>
      </c>
      <c r="AT674" s="143" t="s">
        <v>245</v>
      </c>
      <c r="AU674" s="143" t="s">
        <v>93</v>
      </c>
      <c r="AY674" s="17" t="s">
        <v>192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7" t="s">
        <v>90</v>
      </c>
      <c r="BK674" s="144">
        <f>ROUND(I674*H674,2)</f>
        <v>0</v>
      </c>
      <c r="BL674" s="17" t="s">
        <v>90</v>
      </c>
      <c r="BM674" s="143" t="s">
        <v>1456</v>
      </c>
    </row>
    <row r="675" spans="2:65" s="12" customFormat="1" ht="11.25">
      <c r="B675" s="149"/>
      <c r="D675" s="150" t="s">
        <v>202</v>
      </c>
      <c r="E675" s="151" t="s">
        <v>44</v>
      </c>
      <c r="F675" s="152" t="s">
        <v>968</v>
      </c>
      <c r="H675" s="151" t="s">
        <v>44</v>
      </c>
      <c r="I675" s="153"/>
      <c r="L675" s="149"/>
      <c r="M675" s="154"/>
      <c r="T675" s="155"/>
      <c r="AT675" s="151" t="s">
        <v>202</v>
      </c>
      <c r="AU675" s="151" t="s">
        <v>93</v>
      </c>
      <c r="AV675" s="12" t="s">
        <v>90</v>
      </c>
      <c r="AW675" s="12" t="s">
        <v>42</v>
      </c>
      <c r="AX675" s="12" t="s">
        <v>82</v>
      </c>
      <c r="AY675" s="151" t="s">
        <v>192</v>
      </c>
    </row>
    <row r="676" spans="2:65" s="12" customFormat="1" ht="11.25">
      <c r="B676" s="149"/>
      <c r="D676" s="150" t="s">
        <v>202</v>
      </c>
      <c r="E676" s="151" t="s">
        <v>44</v>
      </c>
      <c r="F676" s="152" t="s">
        <v>1450</v>
      </c>
      <c r="H676" s="151" t="s">
        <v>44</v>
      </c>
      <c r="I676" s="153"/>
      <c r="L676" s="149"/>
      <c r="M676" s="154"/>
      <c r="T676" s="155"/>
      <c r="AT676" s="151" t="s">
        <v>202</v>
      </c>
      <c r="AU676" s="151" t="s">
        <v>93</v>
      </c>
      <c r="AV676" s="12" t="s">
        <v>90</v>
      </c>
      <c r="AW676" s="12" t="s">
        <v>42</v>
      </c>
      <c r="AX676" s="12" t="s">
        <v>82</v>
      </c>
      <c r="AY676" s="151" t="s">
        <v>192</v>
      </c>
    </row>
    <row r="677" spans="2:65" s="13" customFormat="1" ht="11.25">
      <c r="B677" s="156"/>
      <c r="D677" s="150" t="s">
        <v>202</v>
      </c>
      <c r="E677" s="157" t="s">
        <v>44</v>
      </c>
      <c r="F677" s="158" t="s">
        <v>1393</v>
      </c>
      <c r="H677" s="159">
        <v>0.2</v>
      </c>
      <c r="I677" s="160"/>
      <c r="L677" s="156"/>
      <c r="M677" s="161"/>
      <c r="T677" s="162"/>
      <c r="AT677" s="157" t="s">
        <v>202</v>
      </c>
      <c r="AU677" s="157" t="s">
        <v>93</v>
      </c>
      <c r="AV677" s="13" t="s">
        <v>93</v>
      </c>
      <c r="AW677" s="13" t="s">
        <v>42</v>
      </c>
      <c r="AX677" s="13" t="s">
        <v>90</v>
      </c>
      <c r="AY677" s="157" t="s">
        <v>192</v>
      </c>
    </row>
    <row r="678" spans="2:65" s="1" customFormat="1" ht="16.5" customHeight="1">
      <c r="B678" s="33"/>
      <c r="C678" s="132" t="s">
        <v>1149</v>
      </c>
      <c r="D678" s="132" t="s">
        <v>194</v>
      </c>
      <c r="E678" s="133" t="s">
        <v>1457</v>
      </c>
      <c r="F678" s="134" t="s">
        <v>1458</v>
      </c>
      <c r="G678" s="135" t="s">
        <v>747</v>
      </c>
      <c r="H678" s="136">
        <v>1</v>
      </c>
      <c r="I678" s="137"/>
      <c r="J678" s="138">
        <f>ROUND(I678*H678,2)</f>
        <v>0</v>
      </c>
      <c r="K678" s="134" t="s">
        <v>198</v>
      </c>
      <c r="L678" s="33"/>
      <c r="M678" s="139" t="s">
        <v>44</v>
      </c>
      <c r="N678" s="140" t="s">
        <v>53</v>
      </c>
      <c r="P678" s="141">
        <f>O678*H678</f>
        <v>0</v>
      </c>
      <c r="Q678" s="141">
        <v>0</v>
      </c>
      <c r="R678" s="141">
        <f>Q678*H678</f>
        <v>0</v>
      </c>
      <c r="S678" s="141">
        <v>0</v>
      </c>
      <c r="T678" s="142">
        <f>S678*H678</f>
        <v>0</v>
      </c>
      <c r="AR678" s="143" t="s">
        <v>90</v>
      </c>
      <c r="AT678" s="143" t="s">
        <v>194</v>
      </c>
      <c r="AU678" s="143" t="s">
        <v>93</v>
      </c>
      <c r="AY678" s="17" t="s">
        <v>192</v>
      </c>
      <c r="BE678" s="144">
        <f>IF(N678="základní",J678,0)</f>
        <v>0</v>
      </c>
      <c r="BF678" s="144">
        <f>IF(N678="snížená",J678,0)</f>
        <v>0</v>
      </c>
      <c r="BG678" s="144">
        <f>IF(N678="zákl. přenesená",J678,0)</f>
        <v>0</v>
      </c>
      <c r="BH678" s="144">
        <f>IF(N678="sníž. přenesená",J678,0)</f>
        <v>0</v>
      </c>
      <c r="BI678" s="144">
        <f>IF(N678="nulová",J678,0)</f>
        <v>0</v>
      </c>
      <c r="BJ678" s="17" t="s">
        <v>90</v>
      </c>
      <c r="BK678" s="144">
        <f>ROUND(I678*H678,2)</f>
        <v>0</v>
      </c>
      <c r="BL678" s="17" t="s">
        <v>90</v>
      </c>
      <c r="BM678" s="143" t="s">
        <v>1459</v>
      </c>
    </row>
    <row r="679" spans="2:65" s="1" customFormat="1" ht="11.25">
      <c r="B679" s="33"/>
      <c r="D679" s="145" t="s">
        <v>200</v>
      </c>
      <c r="F679" s="146" t="s">
        <v>1460</v>
      </c>
      <c r="I679" s="147"/>
      <c r="L679" s="33"/>
      <c r="M679" s="148"/>
      <c r="T679" s="54"/>
      <c r="AT679" s="17" t="s">
        <v>200</v>
      </c>
      <c r="AU679" s="17" t="s">
        <v>93</v>
      </c>
    </row>
    <row r="680" spans="2:65" s="12" customFormat="1" ht="11.25">
      <c r="B680" s="149"/>
      <c r="D680" s="150" t="s">
        <v>202</v>
      </c>
      <c r="E680" s="151" t="s">
        <v>44</v>
      </c>
      <c r="F680" s="152" t="s">
        <v>583</v>
      </c>
      <c r="H680" s="151" t="s">
        <v>44</v>
      </c>
      <c r="I680" s="153"/>
      <c r="L680" s="149"/>
      <c r="M680" s="154"/>
      <c r="T680" s="155"/>
      <c r="AT680" s="151" t="s">
        <v>202</v>
      </c>
      <c r="AU680" s="151" t="s">
        <v>93</v>
      </c>
      <c r="AV680" s="12" t="s">
        <v>90</v>
      </c>
      <c r="AW680" s="12" t="s">
        <v>42</v>
      </c>
      <c r="AX680" s="12" t="s">
        <v>82</v>
      </c>
      <c r="AY680" s="151" t="s">
        <v>192</v>
      </c>
    </row>
    <row r="681" spans="2:65" s="12" customFormat="1" ht="11.25">
      <c r="B681" s="149"/>
      <c r="D681" s="150" t="s">
        <v>202</v>
      </c>
      <c r="E681" s="151" t="s">
        <v>44</v>
      </c>
      <c r="F681" s="152" t="s">
        <v>1461</v>
      </c>
      <c r="H681" s="151" t="s">
        <v>44</v>
      </c>
      <c r="I681" s="153"/>
      <c r="L681" s="149"/>
      <c r="M681" s="154"/>
      <c r="T681" s="155"/>
      <c r="AT681" s="151" t="s">
        <v>202</v>
      </c>
      <c r="AU681" s="151" t="s">
        <v>93</v>
      </c>
      <c r="AV681" s="12" t="s">
        <v>90</v>
      </c>
      <c r="AW681" s="12" t="s">
        <v>42</v>
      </c>
      <c r="AX681" s="12" t="s">
        <v>82</v>
      </c>
      <c r="AY681" s="151" t="s">
        <v>192</v>
      </c>
    </row>
    <row r="682" spans="2:65" s="13" customFormat="1" ht="11.25">
      <c r="B682" s="156"/>
      <c r="D682" s="150" t="s">
        <v>202</v>
      </c>
      <c r="E682" s="157" t="s">
        <v>44</v>
      </c>
      <c r="F682" s="158" t="s">
        <v>90</v>
      </c>
      <c r="H682" s="159">
        <v>1</v>
      </c>
      <c r="I682" s="160"/>
      <c r="L682" s="156"/>
      <c r="M682" s="161"/>
      <c r="T682" s="162"/>
      <c r="AT682" s="157" t="s">
        <v>202</v>
      </c>
      <c r="AU682" s="157" t="s">
        <v>93</v>
      </c>
      <c r="AV682" s="13" t="s">
        <v>93</v>
      </c>
      <c r="AW682" s="13" t="s">
        <v>42</v>
      </c>
      <c r="AX682" s="13" t="s">
        <v>90</v>
      </c>
      <c r="AY682" s="157" t="s">
        <v>192</v>
      </c>
    </row>
    <row r="683" spans="2:65" s="1" customFormat="1" ht="33" customHeight="1">
      <c r="B683" s="33"/>
      <c r="C683" s="170" t="s">
        <v>289</v>
      </c>
      <c r="D683" s="170" t="s">
        <v>245</v>
      </c>
      <c r="E683" s="171" t="s">
        <v>1462</v>
      </c>
      <c r="F683" s="172" t="s">
        <v>1463</v>
      </c>
      <c r="G683" s="173" t="s">
        <v>747</v>
      </c>
      <c r="H683" s="174">
        <v>1</v>
      </c>
      <c r="I683" s="175"/>
      <c r="J683" s="176">
        <f>ROUND(I683*H683,2)</f>
        <v>0</v>
      </c>
      <c r="K683" s="172" t="s">
        <v>259</v>
      </c>
      <c r="L683" s="177"/>
      <c r="M683" s="178" t="s">
        <v>44</v>
      </c>
      <c r="N683" s="179" t="s">
        <v>53</v>
      </c>
      <c r="P683" s="141">
        <f>O683*H683</f>
        <v>0</v>
      </c>
      <c r="Q683" s="141">
        <v>0</v>
      </c>
      <c r="R683" s="141">
        <f>Q683*H683</f>
        <v>0</v>
      </c>
      <c r="S683" s="141">
        <v>0</v>
      </c>
      <c r="T683" s="142">
        <f>S683*H683</f>
        <v>0</v>
      </c>
      <c r="AR683" s="143" t="s">
        <v>93</v>
      </c>
      <c r="AT683" s="143" t="s">
        <v>245</v>
      </c>
      <c r="AU683" s="143" t="s">
        <v>93</v>
      </c>
      <c r="AY683" s="17" t="s">
        <v>192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7" t="s">
        <v>90</v>
      </c>
      <c r="BK683" s="144">
        <f>ROUND(I683*H683,2)</f>
        <v>0</v>
      </c>
      <c r="BL683" s="17" t="s">
        <v>90</v>
      </c>
      <c r="BM683" s="143" t="s">
        <v>1464</v>
      </c>
    </row>
    <row r="684" spans="2:65" s="12" customFormat="1" ht="11.25">
      <c r="B684" s="149"/>
      <c r="D684" s="150" t="s">
        <v>202</v>
      </c>
      <c r="E684" s="151" t="s">
        <v>44</v>
      </c>
      <c r="F684" s="152" t="s">
        <v>968</v>
      </c>
      <c r="H684" s="151" t="s">
        <v>44</v>
      </c>
      <c r="I684" s="153"/>
      <c r="L684" s="149"/>
      <c r="M684" s="154"/>
      <c r="T684" s="155"/>
      <c r="AT684" s="151" t="s">
        <v>202</v>
      </c>
      <c r="AU684" s="151" t="s">
        <v>93</v>
      </c>
      <c r="AV684" s="12" t="s">
        <v>90</v>
      </c>
      <c r="AW684" s="12" t="s">
        <v>42</v>
      </c>
      <c r="AX684" s="12" t="s">
        <v>82</v>
      </c>
      <c r="AY684" s="151" t="s">
        <v>192</v>
      </c>
    </row>
    <row r="685" spans="2:65" s="12" customFormat="1" ht="11.25">
      <c r="B685" s="149"/>
      <c r="D685" s="150" t="s">
        <v>202</v>
      </c>
      <c r="E685" s="151" t="s">
        <v>44</v>
      </c>
      <c r="F685" s="152" t="s">
        <v>583</v>
      </c>
      <c r="H685" s="151" t="s">
        <v>44</v>
      </c>
      <c r="I685" s="153"/>
      <c r="L685" s="149"/>
      <c r="M685" s="154"/>
      <c r="T685" s="155"/>
      <c r="AT685" s="151" t="s">
        <v>202</v>
      </c>
      <c r="AU685" s="151" t="s">
        <v>93</v>
      </c>
      <c r="AV685" s="12" t="s">
        <v>90</v>
      </c>
      <c r="AW685" s="12" t="s">
        <v>42</v>
      </c>
      <c r="AX685" s="12" t="s">
        <v>82</v>
      </c>
      <c r="AY685" s="151" t="s">
        <v>192</v>
      </c>
    </row>
    <row r="686" spans="2:65" s="12" customFormat="1" ht="11.25">
      <c r="B686" s="149"/>
      <c r="D686" s="150" t="s">
        <v>202</v>
      </c>
      <c r="E686" s="151" t="s">
        <v>44</v>
      </c>
      <c r="F686" s="152" t="s">
        <v>1461</v>
      </c>
      <c r="H686" s="151" t="s">
        <v>44</v>
      </c>
      <c r="I686" s="153"/>
      <c r="L686" s="149"/>
      <c r="M686" s="154"/>
      <c r="T686" s="155"/>
      <c r="AT686" s="151" t="s">
        <v>202</v>
      </c>
      <c r="AU686" s="151" t="s">
        <v>93</v>
      </c>
      <c r="AV686" s="12" t="s">
        <v>90</v>
      </c>
      <c r="AW686" s="12" t="s">
        <v>42</v>
      </c>
      <c r="AX686" s="12" t="s">
        <v>82</v>
      </c>
      <c r="AY686" s="151" t="s">
        <v>192</v>
      </c>
    </row>
    <row r="687" spans="2:65" s="12" customFormat="1" ht="11.25">
      <c r="B687" s="149"/>
      <c r="D687" s="150" t="s">
        <v>202</v>
      </c>
      <c r="E687" s="151" t="s">
        <v>44</v>
      </c>
      <c r="F687" s="152" t="s">
        <v>1465</v>
      </c>
      <c r="H687" s="151" t="s">
        <v>44</v>
      </c>
      <c r="I687" s="153"/>
      <c r="L687" s="149"/>
      <c r="M687" s="154"/>
      <c r="T687" s="155"/>
      <c r="AT687" s="151" t="s">
        <v>202</v>
      </c>
      <c r="AU687" s="151" t="s">
        <v>93</v>
      </c>
      <c r="AV687" s="12" t="s">
        <v>90</v>
      </c>
      <c r="AW687" s="12" t="s">
        <v>42</v>
      </c>
      <c r="AX687" s="12" t="s">
        <v>82</v>
      </c>
      <c r="AY687" s="151" t="s">
        <v>192</v>
      </c>
    </row>
    <row r="688" spans="2:65" s="13" customFormat="1" ht="11.25">
      <c r="B688" s="156"/>
      <c r="D688" s="150" t="s">
        <v>202</v>
      </c>
      <c r="E688" s="157" t="s">
        <v>44</v>
      </c>
      <c r="F688" s="158" t="s">
        <v>90</v>
      </c>
      <c r="H688" s="159">
        <v>1</v>
      </c>
      <c r="I688" s="160"/>
      <c r="L688" s="156"/>
      <c r="M688" s="161"/>
      <c r="T688" s="162"/>
      <c r="AT688" s="157" t="s">
        <v>202</v>
      </c>
      <c r="AU688" s="157" t="s">
        <v>93</v>
      </c>
      <c r="AV688" s="13" t="s">
        <v>93</v>
      </c>
      <c r="AW688" s="13" t="s">
        <v>42</v>
      </c>
      <c r="AX688" s="13" t="s">
        <v>90</v>
      </c>
      <c r="AY688" s="157" t="s">
        <v>192</v>
      </c>
    </row>
    <row r="689" spans="2:65" s="1" customFormat="1" ht="16.5" customHeight="1">
      <c r="B689" s="33"/>
      <c r="C689" s="132" t="s">
        <v>1466</v>
      </c>
      <c r="D689" s="132" t="s">
        <v>194</v>
      </c>
      <c r="E689" s="133" t="s">
        <v>1467</v>
      </c>
      <c r="F689" s="134" t="s">
        <v>1468</v>
      </c>
      <c r="G689" s="135" t="s">
        <v>282</v>
      </c>
      <c r="H689" s="136">
        <v>45</v>
      </c>
      <c r="I689" s="137"/>
      <c r="J689" s="138">
        <f>ROUND(I689*H689,2)</f>
        <v>0</v>
      </c>
      <c r="K689" s="134" t="s">
        <v>198</v>
      </c>
      <c r="L689" s="33"/>
      <c r="M689" s="139" t="s">
        <v>44</v>
      </c>
      <c r="N689" s="140" t="s">
        <v>53</v>
      </c>
      <c r="P689" s="141">
        <f>O689*H689</f>
        <v>0</v>
      </c>
      <c r="Q689" s="141">
        <v>0</v>
      </c>
      <c r="R689" s="141">
        <f>Q689*H689</f>
        <v>0</v>
      </c>
      <c r="S689" s="141">
        <v>0</v>
      </c>
      <c r="T689" s="142">
        <f>S689*H689</f>
        <v>0</v>
      </c>
      <c r="AR689" s="143" t="s">
        <v>90</v>
      </c>
      <c r="AT689" s="143" t="s">
        <v>194</v>
      </c>
      <c r="AU689" s="143" t="s">
        <v>93</v>
      </c>
      <c r="AY689" s="17" t="s">
        <v>192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7" t="s">
        <v>90</v>
      </c>
      <c r="BK689" s="144">
        <f>ROUND(I689*H689,2)</f>
        <v>0</v>
      </c>
      <c r="BL689" s="17" t="s">
        <v>90</v>
      </c>
      <c r="BM689" s="143" t="s">
        <v>1469</v>
      </c>
    </row>
    <row r="690" spans="2:65" s="1" customFormat="1" ht="11.25">
      <c r="B690" s="33"/>
      <c r="D690" s="145" t="s">
        <v>200</v>
      </c>
      <c r="F690" s="146" t="s">
        <v>1470</v>
      </c>
      <c r="I690" s="147"/>
      <c r="L690" s="33"/>
      <c r="M690" s="148"/>
      <c r="T690" s="54"/>
      <c r="AT690" s="17" t="s">
        <v>200</v>
      </c>
      <c r="AU690" s="17" t="s">
        <v>93</v>
      </c>
    </row>
    <row r="691" spans="2:65" s="12" customFormat="1" ht="11.25">
      <c r="B691" s="149"/>
      <c r="D691" s="150" t="s">
        <v>202</v>
      </c>
      <c r="E691" s="151" t="s">
        <v>44</v>
      </c>
      <c r="F691" s="152" t="s">
        <v>968</v>
      </c>
      <c r="H691" s="151" t="s">
        <v>44</v>
      </c>
      <c r="I691" s="153"/>
      <c r="L691" s="149"/>
      <c r="M691" s="154"/>
      <c r="T691" s="155"/>
      <c r="AT691" s="151" t="s">
        <v>202</v>
      </c>
      <c r="AU691" s="151" t="s">
        <v>93</v>
      </c>
      <c r="AV691" s="12" t="s">
        <v>90</v>
      </c>
      <c r="AW691" s="12" t="s">
        <v>42</v>
      </c>
      <c r="AX691" s="12" t="s">
        <v>82</v>
      </c>
      <c r="AY691" s="151" t="s">
        <v>192</v>
      </c>
    </row>
    <row r="692" spans="2:65" s="12" customFormat="1" ht="11.25">
      <c r="B692" s="149"/>
      <c r="D692" s="150" t="s">
        <v>202</v>
      </c>
      <c r="E692" s="151" t="s">
        <v>44</v>
      </c>
      <c r="F692" s="152" t="s">
        <v>583</v>
      </c>
      <c r="H692" s="151" t="s">
        <v>44</v>
      </c>
      <c r="I692" s="153"/>
      <c r="L692" s="149"/>
      <c r="M692" s="154"/>
      <c r="T692" s="155"/>
      <c r="AT692" s="151" t="s">
        <v>202</v>
      </c>
      <c r="AU692" s="151" t="s">
        <v>93</v>
      </c>
      <c r="AV692" s="12" t="s">
        <v>90</v>
      </c>
      <c r="AW692" s="12" t="s">
        <v>42</v>
      </c>
      <c r="AX692" s="12" t="s">
        <v>82</v>
      </c>
      <c r="AY692" s="151" t="s">
        <v>192</v>
      </c>
    </row>
    <row r="693" spans="2:65" s="12" customFormat="1" ht="11.25">
      <c r="B693" s="149"/>
      <c r="D693" s="150" t="s">
        <v>202</v>
      </c>
      <c r="E693" s="151" t="s">
        <v>44</v>
      </c>
      <c r="F693" s="152" t="s">
        <v>1461</v>
      </c>
      <c r="H693" s="151" t="s">
        <v>44</v>
      </c>
      <c r="I693" s="153"/>
      <c r="L693" s="149"/>
      <c r="M693" s="154"/>
      <c r="T693" s="155"/>
      <c r="AT693" s="151" t="s">
        <v>202</v>
      </c>
      <c r="AU693" s="151" t="s">
        <v>93</v>
      </c>
      <c r="AV693" s="12" t="s">
        <v>90</v>
      </c>
      <c r="AW693" s="12" t="s">
        <v>42</v>
      </c>
      <c r="AX693" s="12" t="s">
        <v>82</v>
      </c>
      <c r="AY693" s="151" t="s">
        <v>192</v>
      </c>
    </row>
    <row r="694" spans="2:65" s="12" customFormat="1" ht="11.25">
      <c r="B694" s="149"/>
      <c r="D694" s="150" t="s">
        <v>202</v>
      </c>
      <c r="E694" s="151" t="s">
        <v>44</v>
      </c>
      <c r="F694" s="152" t="s">
        <v>1465</v>
      </c>
      <c r="H694" s="151" t="s">
        <v>44</v>
      </c>
      <c r="I694" s="153"/>
      <c r="L694" s="149"/>
      <c r="M694" s="154"/>
      <c r="T694" s="155"/>
      <c r="AT694" s="151" t="s">
        <v>202</v>
      </c>
      <c r="AU694" s="151" t="s">
        <v>93</v>
      </c>
      <c r="AV694" s="12" t="s">
        <v>90</v>
      </c>
      <c r="AW694" s="12" t="s">
        <v>42</v>
      </c>
      <c r="AX694" s="12" t="s">
        <v>82</v>
      </c>
      <c r="AY694" s="151" t="s">
        <v>192</v>
      </c>
    </row>
    <row r="695" spans="2:65" s="13" customFormat="1" ht="11.25">
      <c r="B695" s="156"/>
      <c r="D695" s="150" t="s">
        <v>202</v>
      </c>
      <c r="E695" s="157" t="s">
        <v>44</v>
      </c>
      <c r="F695" s="158" t="s">
        <v>737</v>
      </c>
      <c r="H695" s="159">
        <v>45</v>
      </c>
      <c r="I695" s="160"/>
      <c r="L695" s="156"/>
      <c r="M695" s="161"/>
      <c r="T695" s="162"/>
      <c r="AT695" s="157" t="s">
        <v>202</v>
      </c>
      <c r="AU695" s="157" t="s">
        <v>93</v>
      </c>
      <c r="AV695" s="13" t="s">
        <v>93</v>
      </c>
      <c r="AW695" s="13" t="s">
        <v>42</v>
      </c>
      <c r="AX695" s="13" t="s">
        <v>90</v>
      </c>
      <c r="AY695" s="157" t="s">
        <v>192</v>
      </c>
    </row>
    <row r="696" spans="2:65" s="1" customFormat="1" ht="49.15" customHeight="1">
      <c r="B696" s="33"/>
      <c r="C696" s="132" t="s">
        <v>244</v>
      </c>
      <c r="D696" s="132" t="s">
        <v>194</v>
      </c>
      <c r="E696" s="133" t="s">
        <v>1471</v>
      </c>
      <c r="F696" s="134" t="s">
        <v>1472</v>
      </c>
      <c r="G696" s="135" t="s">
        <v>747</v>
      </c>
      <c r="H696" s="136">
        <v>1</v>
      </c>
      <c r="I696" s="137"/>
      <c r="J696" s="138">
        <f>ROUND(I696*H696,2)</f>
        <v>0</v>
      </c>
      <c r="K696" s="134" t="s">
        <v>198</v>
      </c>
      <c r="L696" s="33"/>
      <c r="M696" s="139" t="s">
        <v>44</v>
      </c>
      <c r="N696" s="140" t="s">
        <v>53</v>
      </c>
      <c r="P696" s="141">
        <f>O696*H696</f>
        <v>0</v>
      </c>
      <c r="Q696" s="141">
        <v>0.89027000000000001</v>
      </c>
      <c r="R696" s="141">
        <f>Q696*H696</f>
        <v>0.89027000000000001</v>
      </c>
      <c r="S696" s="141">
        <v>0</v>
      </c>
      <c r="T696" s="142">
        <f>S696*H696</f>
        <v>0</v>
      </c>
      <c r="AR696" s="143" t="s">
        <v>90</v>
      </c>
      <c r="AT696" s="143" t="s">
        <v>194</v>
      </c>
      <c r="AU696" s="143" t="s">
        <v>93</v>
      </c>
      <c r="AY696" s="17" t="s">
        <v>192</v>
      </c>
      <c r="BE696" s="144">
        <f>IF(N696="základní",J696,0)</f>
        <v>0</v>
      </c>
      <c r="BF696" s="144">
        <f>IF(N696="snížená",J696,0)</f>
        <v>0</v>
      </c>
      <c r="BG696" s="144">
        <f>IF(N696="zákl. přenesená",J696,0)</f>
        <v>0</v>
      </c>
      <c r="BH696" s="144">
        <f>IF(N696="sníž. přenesená",J696,0)</f>
        <v>0</v>
      </c>
      <c r="BI696" s="144">
        <f>IF(N696="nulová",J696,0)</f>
        <v>0</v>
      </c>
      <c r="BJ696" s="17" t="s">
        <v>90</v>
      </c>
      <c r="BK696" s="144">
        <f>ROUND(I696*H696,2)</f>
        <v>0</v>
      </c>
      <c r="BL696" s="17" t="s">
        <v>90</v>
      </c>
      <c r="BM696" s="143" t="s">
        <v>1473</v>
      </c>
    </row>
    <row r="697" spans="2:65" s="1" customFormat="1" ht="11.25">
      <c r="B697" s="33"/>
      <c r="D697" s="145" t="s">
        <v>200</v>
      </c>
      <c r="F697" s="146" t="s">
        <v>1474</v>
      </c>
      <c r="I697" s="147"/>
      <c r="L697" s="33"/>
      <c r="M697" s="148"/>
      <c r="T697" s="54"/>
      <c r="AT697" s="17" t="s">
        <v>200</v>
      </c>
      <c r="AU697" s="17" t="s">
        <v>93</v>
      </c>
    </row>
    <row r="698" spans="2:65" s="12" customFormat="1" ht="11.25">
      <c r="B698" s="149"/>
      <c r="D698" s="150" t="s">
        <v>202</v>
      </c>
      <c r="E698" s="151" t="s">
        <v>44</v>
      </c>
      <c r="F698" s="152" t="s">
        <v>583</v>
      </c>
      <c r="H698" s="151" t="s">
        <v>44</v>
      </c>
      <c r="I698" s="153"/>
      <c r="L698" s="149"/>
      <c r="M698" s="154"/>
      <c r="T698" s="155"/>
      <c r="AT698" s="151" t="s">
        <v>202</v>
      </c>
      <c r="AU698" s="151" t="s">
        <v>93</v>
      </c>
      <c r="AV698" s="12" t="s">
        <v>90</v>
      </c>
      <c r="AW698" s="12" t="s">
        <v>42</v>
      </c>
      <c r="AX698" s="12" t="s">
        <v>82</v>
      </c>
      <c r="AY698" s="151" t="s">
        <v>192</v>
      </c>
    </row>
    <row r="699" spans="2:65" s="12" customFormat="1" ht="11.25">
      <c r="B699" s="149"/>
      <c r="D699" s="150" t="s">
        <v>202</v>
      </c>
      <c r="E699" s="151" t="s">
        <v>44</v>
      </c>
      <c r="F699" s="152" t="s">
        <v>1112</v>
      </c>
      <c r="H699" s="151" t="s">
        <v>44</v>
      </c>
      <c r="I699" s="153"/>
      <c r="L699" s="149"/>
      <c r="M699" s="154"/>
      <c r="T699" s="155"/>
      <c r="AT699" s="151" t="s">
        <v>202</v>
      </c>
      <c r="AU699" s="151" t="s">
        <v>93</v>
      </c>
      <c r="AV699" s="12" t="s">
        <v>90</v>
      </c>
      <c r="AW699" s="12" t="s">
        <v>42</v>
      </c>
      <c r="AX699" s="12" t="s">
        <v>82</v>
      </c>
      <c r="AY699" s="151" t="s">
        <v>192</v>
      </c>
    </row>
    <row r="700" spans="2:65" s="13" customFormat="1" ht="11.25">
      <c r="B700" s="156"/>
      <c r="D700" s="150" t="s">
        <v>202</v>
      </c>
      <c r="E700" s="157" t="s">
        <v>44</v>
      </c>
      <c r="F700" s="158" t="s">
        <v>90</v>
      </c>
      <c r="H700" s="159">
        <v>1</v>
      </c>
      <c r="I700" s="160"/>
      <c r="L700" s="156"/>
      <c r="M700" s="161"/>
      <c r="T700" s="162"/>
      <c r="AT700" s="157" t="s">
        <v>202</v>
      </c>
      <c r="AU700" s="157" t="s">
        <v>93</v>
      </c>
      <c r="AV700" s="13" t="s">
        <v>93</v>
      </c>
      <c r="AW700" s="13" t="s">
        <v>42</v>
      </c>
      <c r="AX700" s="13" t="s">
        <v>90</v>
      </c>
      <c r="AY700" s="157" t="s">
        <v>192</v>
      </c>
    </row>
    <row r="701" spans="2:65" s="1" customFormat="1" ht="37.9" customHeight="1">
      <c r="B701" s="33"/>
      <c r="C701" s="170" t="s">
        <v>1475</v>
      </c>
      <c r="D701" s="170" t="s">
        <v>245</v>
      </c>
      <c r="E701" s="171" t="s">
        <v>1476</v>
      </c>
      <c r="F701" s="172" t="s">
        <v>1477</v>
      </c>
      <c r="G701" s="173" t="s">
        <v>747</v>
      </c>
      <c r="H701" s="174">
        <v>1</v>
      </c>
      <c r="I701" s="175"/>
      <c r="J701" s="176">
        <f>ROUND(I701*H701,2)</f>
        <v>0</v>
      </c>
      <c r="K701" s="172" t="s">
        <v>259</v>
      </c>
      <c r="L701" s="177"/>
      <c r="M701" s="178" t="s">
        <v>44</v>
      </c>
      <c r="N701" s="179" t="s">
        <v>53</v>
      </c>
      <c r="P701" s="141">
        <f>O701*H701</f>
        <v>0</v>
      </c>
      <c r="Q701" s="141">
        <v>0</v>
      </c>
      <c r="R701" s="141">
        <f>Q701*H701</f>
        <v>0</v>
      </c>
      <c r="S701" s="141">
        <v>0</v>
      </c>
      <c r="T701" s="142">
        <f>S701*H701</f>
        <v>0</v>
      </c>
      <c r="AR701" s="143" t="s">
        <v>93</v>
      </c>
      <c r="AT701" s="143" t="s">
        <v>245</v>
      </c>
      <c r="AU701" s="143" t="s">
        <v>93</v>
      </c>
      <c r="AY701" s="17" t="s">
        <v>192</v>
      </c>
      <c r="BE701" s="144">
        <f>IF(N701="základní",J701,0)</f>
        <v>0</v>
      </c>
      <c r="BF701" s="144">
        <f>IF(N701="snížená",J701,0)</f>
        <v>0</v>
      </c>
      <c r="BG701" s="144">
        <f>IF(N701="zákl. přenesená",J701,0)</f>
        <v>0</v>
      </c>
      <c r="BH701" s="144">
        <f>IF(N701="sníž. přenesená",J701,0)</f>
        <v>0</v>
      </c>
      <c r="BI701" s="144">
        <f>IF(N701="nulová",J701,0)</f>
        <v>0</v>
      </c>
      <c r="BJ701" s="17" t="s">
        <v>90</v>
      </c>
      <c r="BK701" s="144">
        <f>ROUND(I701*H701,2)</f>
        <v>0</v>
      </c>
      <c r="BL701" s="17" t="s">
        <v>90</v>
      </c>
      <c r="BM701" s="143" t="s">
        <v>1478</v>
      </c>
    </row>
    <row r="702" spans="2:65" s="12" customFormat="1" ht="11.25">
      <c r="B702" s="149"/>
      <c r="D702" s="150" t="s">
        <v>202</v>
      </c>
      <c r="E702" s="151" t="s">
        <v>44</v>
      </c>
      <c r="F702" s="152" t="s">
        <v>583</v>
      </c>
      <c r="H702" s="151" t="s">
        <v>44</v>
      </c>
      <c r="I702" s="153"/>
      <c r="L702" s="149"/>
      <c r="M702" s="154"/>
      <c r="T702" s="155"/>
      <c r="AT702" s="151" t="s">
        <v>202</v>
      </c>
      <c r="AU702" s="151" t="s">
        <v>93</v>
      </c>
      <c r="AV702" s="12" t="s">
        <v>90</v>
      </c>
      <c r="AW702" s="12" t="s">
        <v>42</v>
      </c>
      <c r="AX702" s="12" t="s">
        <v>82</v>
      </c>
      <c r="AY702" s="151" t="s">
        <v>192</v>
      </c>
    </row>
    <row r="703" spans="2:65" s="12" customFormat="1" ht="11.25">
      <c r="B703" s="149"/>
      <c r="D703" s="150" t="s">
        <v>202</v>
      </c>
      <c r="E703" s="151" t="s">
        <v>44</v>
      </c>
      <c r="F703" s="152" t="s">
        <v>1112</v>
      </c>
      <c r="H703" s="151" t="s">
        <v>44</v>
      </c>
      <c r="I703" s="153"/>
      <c r="L703" s="149"/>
      <c r="M703" s="154"/>
      <c r="T703" s="155"/>
      <c r="AT703" s="151" t="s">
        <v>202</v>
      </c>
      <c r="AU703" s="151" t="s">
        <v>93</v>
      </c>
      <c r="AV703" s="12" t="s">
        <v>90</v>
      </c>
      <c r="AW703" s="12" t="s">
        <v>42</v>
      </c>
      <c r="AX703" s="12" t="s">
        <v>82</v>
      </c>
      <c r="AY703" s="151" t="s">
        <v>192</v>
      </c>
    </row>
    <row r="704" spans="2:65" s="13" customFormat="1" ht="11.25">
      <c r="B704" s="156"/>
      <c r="D704" s="150" t="s">
        <v>202</v>
      </c>
      <c r="E704" s="157" t="s">
        <v>44</v>
      </c>
      <c r="F704" s="158" t="s">
        <v>90</v>
      </c>
      <c r="H704" s="159">
        <v>1</v>
      </c>
      <c r="I704" s="160"/>
      <c r="L704" s="156"/>
      <c r="M704" s="161"/>
      <c r="T704" s="162"/>
      <c r="AT704" s="157" t="s">
        <v>202</v>
      </c>
      <c r="AU704" s="157" t="s">
        <v>93</v>
      </c>
      <c r="AV704" s="13" t="s">
        <v>93</v>
      </c>
      <c r="AW704" s="13" t="s">
        <v>42</v>
      </c>
      <c r="AX704" s="13" t="s">
        <v>90</v>
      </c>
      <c r="AY704" s="157" t="s">
        <v>192</v>
      </c>
    </row>
    <row r="705" spans="2:65" s="1" customFormat="1" ht="55.5" customHeight="1">
      <c r="B705" s="33"/>
      <c r="C705" s="132" t="s">
        <v>1479</v>
      </c>
      <c r="D705" s="132" t="s">
        <v>194</v>
      </c>
      <c r="E705" s="133" t="s">
        <v>1480</v>
      </c>
      <c r="F705" s="134" t="s">
        <v>1481</v>
      </c>
      <c r="G705" s="135" t="s">
        <v>747</v>
      </c>
      <c r="H705" s="136">
        <v>4</v>
      </c>
      <c r="I705" s="137"/>
      <c r="J705" s="138">
        <f>ROUND(I705*H705,2)</f>
        <v>0</v>
      </c>
      <c r="K705" s="134" t="s">
        <v>198</v>
      </c>
      <c r="L705" s="33"/>
      <c r="M705" s="139" t="s">
        <v>44</v>
      </c>
      <c r="N705" s="140" t="s">
        <v>53</v>
      </c>
      <c r="P705" s="141">
        <f>O705*H705</f>
        <v>0</v>
      </c>
      <c r="Q705" s="141">
        <v>0.57027000000000005</v>
      </c>
      <c r="R705" s="141">
        <f>Q705*H705</f>
        <v>2.2810800000000002</v>
      </c>
      <c r="S705" s="141">
        <v>0</v>
      </c>
      <c r="T705" s="142">
        <f>S705*H705</f>
        <v>0</v>
      </c>
      <c r="AR705" s="143" t="s">
        <v>90</v>
      </c>
      <c r="AT705" s="143" t="s">
        <v>194</v>
      </c>
      <c r="AU705" s="143" t="s">
        <v>93</v>
      </c>
      <c r="AY705" s="17" t="s">
        <v>192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7" t="s">
        <v>90</v>
      </c>
      <c r="BK705" s="144">
        <f>ROUND(I705*H705,2)</f>
        <v>0</v>
      </c>
      <c r="BL705" s="17" t="s">
        <v>90</v>
      </c>
      <c r="BM705" s="143" t="s">
        <v>1482</v>
      </c>
    </row>
    <row r="706" spans="2:65" s="1" customFormat="1" ht="11.25">
      <c r="B706" s="33"/>
      <c r="D706" s="145" t="s">
        <v>200</v>
      </c>
      <c r="F706" s="146" t="s">
        <v>1483</v>
      </c>
      <c r="I706" s="147"/>
      <c r="L706" s="33"/>
      <c r="M706" s="148"/>
      <c r="T706" s="54"/>
      <c r="AT706" s="17" t="s">
        <v>200</v>
      </c>
      <c r="AU706" s="17" t="s">
        <v>93</v>
      </c>
    </row>
    <row r="707" spans="2:65" s="12" customFormat="1" ht="11.25">
      <c r="B707" s="149"/>
      <c r="D707" s="150" t="s">
        <v>202</v>
      </c>
      <c r="E707" s="151" t="s">
        <v>44</v>
      </c>
      <c r="F707" s="152" t="s">
        <v>583</v>
      </c>
      <c r="H707" s="151" t="s">
        <v>44</v>
      </c>
      <c r="I707" s="153"/>
      <c r="L707" s="149"/>
      <c r="M707" s="154"/>
      <c r="T707" s="155"/>
      <c r="AT707" s="151" t="s">
        <v>202</v>
      </c>
      <c r="AU707" s="151" t="s">
        <v>93</v>
      </c>
      <c r="AV707" s="12" t="s">
        <v>90</v>
      </c>
      <c r="AW707" s="12" t="s">
        <v>42</v>
      </c>
      <c r="AX707" s="12" t="s">
        <v>82</v>
      </c>
      <c r="AY707" s="151" t="s">
        <v>192</v>
      </c>
    </row>
    <row r="708" spans="2:65" s="12" customFormat="1" ht="11.25">
      <c r="B708" s="149"/>
      <c r="D708" s="150" t="s">
        <v>202</v>
      </c>
      <c r="E708" s="151" t="s">
        <v>44</v>
      </c>
      <c r="F708" s="152" t="s">
        <v>1114</v>
      </c>
      <c r="H708" s="151" t="s">
        <v>44</v>
      </c>
      <c r="I708" s="153"/>
      <c r="L708" s="149"/>
      <c r="M708" s="154"/>
      <c r="T708" s="155"/>
      <c r="AT708" s="151" t="s">
        <v>202</v>
      </c>
      <c r="AU708" s="151" t="s">
        <v>93</v>
      </c>
      <c r="AV708" s="12" t="s">
        <v>90</v>
      </c>
      <c r="AW708" s="12" t="s">
        <v>42</v>
      </c>
      <c r="AX708" s="12" t="s">
        <v>82</v>
      </c>
      <c r="AY708" s="151" t="s">
        <v>192</v>
      </c>
    </row>
    <row r="709" spans="2:65" s="13" customFormat="1" ht="11.25">
      <c r="B709" s="156"/>
      <c r="D709" s="150" t="s">
        <v>202</v>
      </c>
      <c r="E709" s="157" t="s">
        <v>44</v>
      </c>
      <c r="F709" s="158" t="s">
        <v>90</v>
      </c>
      <c r="H709" s="159">
        <v>1</v>
      </c>
      <c r="I709" s="160"/>
      <c r="L709" s="156"/>
      <c r="M709" s="161"/>
      <c r="T709" s="162"/>
      <c r="AT709" s="157" t="s">
        <v>202</v>
      </c>
      <c r="AU709" s="157" t="s">
        <v>93</v>
      </c>
      <c r="AV709" s="13" t="s">
        <v>93</v>
      </c>
      <c r="AW709" s="13" t="s">
        <v>42</v>
      </c>
      <c r="AX709" s="13" t="s">
        <v>82</v>
      </c>
      <c r="AY709" s="157" t="s">
        <v>192</v>
      </c>
    </row>
    <row r="710" spans="2:65" s="12" customFormat="1" ht="11.25">
      <c r="B710" s="149"/>
      <c r="D710" s="150" t="s">
        <v>202</v>
      </c>
      <c r="E710" s="151" t="s">
        <v>44</v>
      </c>
      <c r="F710" s="152" t="s">
        <v>1118</v>
      </c>
      <c r="H710" s="151" t="s">
        <v>44</v>
      </c>
      <c r="I710" s="153"/>
      <c r="L710" s="149"/>
      <c r="M710" s="154"/>
      <c r="T710" s="155"/>
      <c r="AT710" s="151" t="s">
        <v>202</v>
      </c>
      <c r="AU710" s="151" t="s">
        <v>93</v>
      </c>
      <c r="AV710" s="12" t="s">
        <v>90</v>
      </c>
      <c r="AW710" s="12" t="s">
        <v>42</v>
      </c>
      <c r="AX710" s="12" t="s">
        <v>82</v>
      </c>
      <c r="AY710" s="151" t="s">
        <v>192</v>
      </c>
    </row>
    <row r="711" spans="2:65" s="13" customFormat="1" ht="11.25">
      <c r="B711" s="156"/>
      <c r="D711" s="150" t="s">
        <v>202</v>
      </c>
      <c r="E711" s="157" t="s">
        <v>44</v>
      </c>
      <c r="F711" s="158" t="s">
        <v>90</v>
      </c>
      <c r="H711" s="159">
        <v>1</v>
      </c>
      <c r="I711" s="160"/>
      <c r="L711" s="156"/>
      <c r="M711" s="161"/>
      <c r="T711" s="162"/>
      <c r="AT711" s="157" t="s">
        <v>202</v>
      </c>
      <c r="AU711" s="157" t="s">
        <v>93</v>
      </c>
      <c r="AV711" s="13" t="s">
        <v>93</v>
      </c>
      <c r="AW711" s="13" t="s">
        <v>42</v>
      </c>
      <c r="AX711" s="13" t="s">
        <v>82</v>
      </c>
      <c r="AY711" s="157" t="s">
        <v>192</v>
      </c>
    </row>
    <row r="712" spans="2:65" s="12" customFormat="1" ht="11.25">
      <c r="B712" s="149"/>
      <c r="D712" s="150" t="s">
        <v>202</v>
      </c>
      <c r="E712" s="151" t="s">
        <v>44</v>
      </c>
      <c r="F712" s="152" t="s">
        <v>1120</v>
      </c>
      <c r="H712" s="151" t="s">
        <v>44</v>
      </c>
      <c r="I712" s="153"/>
      <c r="L712" s="149"/>
      <c r="M712" s="154"/>
      <c r="T712" s="155"/>
      <c r="AT712" s="151" t="s">
        <v>202</v>
      </c>
      <c r="AU712" s="151" t="s">
        <v>93</v>
      </c>
      <c r="AV712" s="12" t="s">
        <v>90</v>
      </c>
      <c r="AW712" s="12" t="s">
        <v>42</v>
      </c>
      <c r="AX712" s="12" t="s">
        <v>82</v>
      </c>
      <c r="AY712" s="151" t="s">
        <v>192</v>
      </c>
    </row>
    <row r="713" spans="2:65" s="13" customFormat="1" ht="11.25">
      <c r="B713" s="156"/>
      <c r="D713" s="150" t="s">
        <v>202</v>
      </c>
      <c r="E713" s="157" t="s">
        <v>44</v>
      </c>
      <c r="F713" s="158" t="s">
        <v>90</v>
      </c>
      <c r="H713" s="159">
        <v>1</v>
      </c>
      <c r="I713" s="160"/>
      <c r="L713" s="156"/>
      <c r="M713" s="161"/>
      <c r="T713" s="162"/>
      <c r="AT713" s="157" t="s">
        <v>202</v>
      </c>
      <c r="AU713" s="157" t="s">
        <v>93</v>
      </c>
      <c r="AV713" s="13" t="s">
        <v>93</v>
      </c>
      <c r="AW713" s="13" t="s">
        <v>42</v>
      </c>
      <c r="AX713" s="13" t="s">
        <v>82</v>
      </c>
      <c r="AY713" s="157" t="s">
        <v>192</v>
      </c>
    </row>
    <row r="714" spans="2:65" s="12" customFormat="1" ht="11.25">
      <c r="B714" s="149"/>
      <c r="D714" s="150" t="s">
        <v>202</v>
      </c>
      <c r="E714" s="151" t="s">
        <v>44</v>
      </c>
      <c r="F714" s="152" t="s">
        <v>1125</v>
      </c>
      <c r="H714" s="151" t="s">
        <v>44</v>
      </c>
      <c r="I714" s="153"/>
      <c r="L714" s="149"/>
      <c r="M714" s="154"/>
      <c r="T714" s="155"/>
      <c r="AT714" s="151" t="s">
        <v>202</v>
      </c>
      <c r="AU714" s="151" t="s">
        <v>93</v>
      </c>
      <c r="AV714" s="12" t="s">
        <v>90</v>
      </c>
      <c r="AW714" s="12" t="s">
        <v>42</v>
      </c>
      <c r="AX714" s="12" t="s">
        <v>82</v>
      </c>
      <c r="AY714" s="151" t="s">
        <v>192</v>
      </c>
    </row>
    <row r="715" spans="2:65" s="13" customFormat="1" ht="11.25">
      <c r="B715" s="156"/>
      <c r="D715" s="150" t="s">
        <v>202</v>
      </c>
      <c r="E715" s="157" t="s">
        <v>44</v>
      </c>
      <c r="F715" s="158" t="s">
        <v>90</v>
      </c>
      <c r="H715" s="159">
        <v>1</v>
      </c>
      <c r="I715" s="160"/>
      <c r="L715" s="156"/>
      <c r="M715" s="161"/>
      <c r="T715" s="162"/>
      <c r="AT715" s="157" t="s">
        <v>202</v>
      </c>
      <c r="AU715" s="157" t="s">
        <v>93</v>
      </c>
      <c r="AV715" s="13" t="s">
        <v>93</v>
      </c>
      <c r="AW715" s="13" t="s">
        <v>42</v>
      </c>
      <c r="AX715" s="13" t="s">
        <v>82</v>
      </c>
      <c r="AY715" s="157" t="s">
        <v>192</v>
      </c>
    </row>
    <row r="716" spans="2:65" s="14" customFormat="1" ht="11.25">
      <c r="B716" s="163"/>
      <c r="D716" s="150" t="s">
        <v>202</v>
      </c>
      <c r="E716" s="164" t="s">
        <v>44</v>
      </c>
      <c r="F716" s="165" t="s">
        <v>205</v>
      </c>
      <c r="H716" s="166">
        <v>4</v>
      </c>
      <c r="I716" s="167"/>
      <c r="L716" s="163"/>
      <c r="M716" s="168"/>
      <c r="T716" s="169"/>
      <c r="AT716" s="164" t="s">
        <v>202</v>
      </c>
      <c r="AU716" s="164" t="s">
        <v>93</v>
      </c>
      <c r="AV716" s="14" t="s">
        <v>199</v>
      </c>
      <c r="AW716" s="14" t="s">
        <v>42</v>
      </c>
      <c r="AX716" s="14" t="s">
        <v>90</v>
      </c>
      <c r="AY716" s="164" t="s">
        <v>192</v>
      </c>
    </row>
    <row r="717" spans="2:65" s="1" customFormat="1" ht="21.75" customHeight="1">
      <c r="B717" s="33"/>
      <c r="C717" s="170" t="s">
        <v>322</v>
      </c>
      <c r="D717" s="170" t="s">
        <v>245</v>
      </c>
      <c r="E717" s="171" t="s">
        <v>1484</v>
      </c>
      <c r="F717" s="172" t="s">
        <v>1485</v>
      </c>
      <c r="G717" s="173" t="s">
        <v>747</v>
      </c>
      <c r="H717" s="174">
        <v>1</v>
      </c>
      <c r="I717" s="175"/>
      <c r="J717" s="176">
        <f>ROUND(I717*H717,2)</f>
        <v>0</v>
      </c>
      <c r="K717" s="172" t="s">
        <v>259</v>
      </c>
      <c r="L717" s="177"/>
      <c r="M717" s="178" t="s">
        <v>44</v>
      </c>
      <c r="N717" s="179" t="s">
        <v>53</v>
      </c>
      <c r="P717" s="141">
        <f>O717*H717</f>
        <v>0</v>
      </c>
      <c r="Q717" s="141">
        <v>0</v>
      </c>
      <c r="R717" s="141">
        <f>Q717*H717</f>
        <v>0</v>
      </c>
      <c r="S717" s="141">
        <v>0</v>
      </c>
      <c r="T717" s="142">
        <f>S717*H717</f>
        <v>0</v>
      </c>
      <c r="AR717" s="143" t="s">
        <v>93</v>
      </c>
      <c r="AT717" s="143" t="s">
        <v>245</v>
      </c>
      <c r="AU717" s="143" t="s">
        <v>93</v>
      </c>
      <c r="AY717" s="17" t="s">
        <v>192</v>
      </c>
      <c r="BE717" s="144">
        <f>IF(N717="základní",J717,0)</f>
        <v>0</v>
      </c>
      <c r="BF717" s="144">
        <f>IF(N717="snížená",J717,0)</f>
        <v>0</v>
      </c>
      <c r="BG717" s="144">
        <f>IF(N717="zákl. přenesená",J717,0)</f>
        <v>0</v>
      </c>
      <c r="BH717" s="144">
        <f>IF(N717="sníž. přenesená",J717,0)</f>
        <v>0</v>
      </c>
      <c r="BI717" s="144">
        <f>IF(N717="nulová",J717,0)</f>
        <v>0</v>
      </c>
      <c r="BJ717" s="17" t="s">
        <v>90</v>
      </c>
      <c r="BK717" s="144">
        <f>ROUND(I717*H717,2)</f>
        <v>0</v>
      </c>
      <c r="BL717" s="17" t="s">
        <v>90</v>
      </c>
      <c r="BM717" s="143" t="s">
        <v>1486</v>
      </c>
    </row>
    <row r="718" spans="2:65" s="12" customFormat="1" ht="11.25">
      <c r="B718" s="149"/>
      <c r="D718" s="150" t="s">
        <v>202</v>
      </c>
      <c r="E718" s="151" t="s">
        <v>44</v>
      </c>
      <c r="F718" s="152" t="s">
        <v>583</v>
      </c>
      <c r="H718" s="151" t="s">
        <v>44</v>
      </c>
      <c r="I718" s="153"/>
      <c r="L718" s="149"/>
      <c r="M718" s="154"/>
      <c r="T718" s="155"/>
      <c r="AT718" s="151" t="s">
        <v>202</v>
      </c>
      <c r="AU718" s="151" t="s">
        <v>93</v>
      </c>
      <c r="AV718" s="12" t="s">
        <v>90</v>
      </c>
      <c r="AW718" s="12" t="s">
        <v>42</v>
      </c>
      <c r="AX718" s="12" t="s">
        <v>82</v>
      </c>
      <c r="AY718" s="151" t="s">
        <v>192</v>
      </c>
    </row>
    <row r="719" spans="2:65" s="12" customFormat="1" ht="11.25">
      <c r="B719" s="149"/>
      <c r="D719" s="150" t="s">
        <v>202</v>
      </c>
      <c r="E719" s="151" t="s">
        <v>44</v>
      </c>
      <c r="F719" s="152" t="s">
        <v>1120</v>
      </c>
      <c r="H719" s="151" t="s">
        <v>44</v>
      </c>
      <c r="I719" s="153"/>
      <c r="L719" s="149"/>
      <c r="M719" s="154"/>
      <c r="T719" s="155"/>
      <c r="AT719" s="151" t="s">
        <v>202</v>
      </c>
      <c r="AU719" s="151" t="s">
        <v>93</v>
      </c>
      <c r="AV719" s="12" t="s">
        <v>90</v>
      </c>
      <c r="AW719" s="12" t="s">
        <v>42</v>
      </c>
      <c r="AX719" s="12" t="s">
        <v>82</v>
      </c>
      <c r="AY719" s="151" t="s">
        <v>192</v>
      </c>
    </row>
    <row r="720" spans="2:65" s="13" customFormat="1" ht="11.25">
      <c r="B720" s="156"/>
      <c r="D720" s="150" t="s">
        <v>202</v>
      </c>
      <c r="E720" s="157" t="s">
        <v>44</v>
      </c>
      <c r="F720" s="158" t="s">
        <v>90</v>
      </c>
      <c r="H720" s="159">
        <v>1</v>
      </c>
      <c r="I720" s="160"/>
      <c r="L720" s="156"/>
      <c r="M720" s="161"/>
      <c r="T720" s="162"/>
      <c r="AT720" s="157" t="s">
        <v>202</v>
      </c>
      <c r="AU720" s="157" t="s">
        <v>93</v>
      </c>
      <c r="AV720" s="13" t="s">
        <v>93</v>
      </c>
      <c r="AW720" s="13" t="s">
        <v>42</v>
      </c>
      <c r="AX720" s="13" t="s">
        <v>90</v>
      </c>
      <c r="AY720" s="157" t="s">
        <v>192</v>
      </c>
    </row>
    <row r="721" spans="2:65" s="1" customFormat="1" ht="21.75" customHeight="1">
      <c r="B721" s="33"/>
      <c r="C721" s="170" t="s">
        <v>1487</v>
      </c>
      <c r="D721" s="170" t="s">
        <v>245</v>
      </c>
      <c r="E721" s="171" t="s">
        <v>1488</v>
      </c>
      <c r="F721" s="172" t="s">
        <v>1489</v>
      </c>
      <c r="G721" s="173" t="s">
        <v>747</v>
      </c>
      <c r="H721" s="174">
        <v>3</v>
      </c>
      <c r="I721" s="175"/>
      <c r="J721" s="176">
        <f>ROUND(I721*H721,2)</f>
        <v>0</v>
      </c>
      <c r="K721" s="172" t="s">
        <v>259</v>
      </c>
      <c r="L721" s="177"/>
      <c r="M721" s="178" t="s">
        <v>44</v>
      </c>
      <c r="N721" s="179" t="s">
        <v>53</v>
      </c>
      <c r="P721" s="141">
        <f>O721*H721</f>
        <v>0</v>
      </c>
      <c r="Q721" s="141">
        <v>0</v>
      </c>
      <c r="R721" s="141">
        <f>Q721*H721</f>
        <v>0</v>
      </c>
      <c r="S721" s="141">
        <v>0</v>
      </c>
      <c r="T721" s="142">
        <f>S721*H721</f>
        <v>0</v>
      </c>
      <c r="AR721" s="143" t="s">
        <v>93</v>
      </c>
      <c r="AT721" s="143" t="s">
        <v>245</v>
      </c>
      <c r="AU721" s="143" t="s">
        <v>93</v>
      </c>
      <c r="AY721" s="17" t="s">
        <v>192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7" t="s">
        <v>90</v>
      </c>
      <c r="BK721" s="144">
        <f>ROUND(I721*H721,2)</f>
        <v>0</v>
      </c>
      <c r="BL721" s="17" t="s">
        <v>90</v>
      </c>
      <c r="BM721" s="143" t="s">
        <v>1490</v>
      </c>
    </row>
    <row r="722" spans="2:65" s="12" customFormat="1" ht="11.25">
      <c r="B722" s="149"/>
      <c r="D722" s="150" t="s">
        <v>202</v>
      </c>
      <c r="E722" s="151" t="s">
        <v>44</v>
      </c>
      <c r="F722" s="152" t="s">
        <v>583</v>
      </c>
      <c r="H722" s="151" t="s">
        <v>44</v>
      </c>
      <c r="I722" s="153"/>
      <c r="L722" s="149"/>
      <c r="M722" s="154"/>
      <c r="T722" s="155"/>
      <c r="AT722" s="151" t="s">
        <v>202</v>
      </c>
      <c r="AU722" s="151" t="s">
        <v>93</v>
      </c>
      <c r="AV722" s="12" t="s">
        <v>90</v>
      </c>
      <c r="AW722" s="12" t="s">
        <v>42</v>
      </c>
      <c r="AX722" s="12" t="s">
        <v>82</v>
      </c>
      <c r="AY722" s="151" t="s">
        <v>192</v>
      </c>
    </row>
    <row r="723" spans="2:65" s="12" customFormat="1" ht="11.25">
      <c r="B723" s="149"/>
      <c r="D723" s="150" t="s">
        <v>202</v>
      </c>
      <c r="E723" s="151" t="s">
        <v>44</v>
      </c>
      <c r="F723" s="152" t="s">
        <v>1114</v>
      </c>
      <c r="H723" s="151" t="s">
        <v>44</v>
      </c>
      <c r="I723" s="153"/>
      <c r="L723" s="149"/>
      <c r="M723" s="154"/>
      <c r="T723" s="155"/>
      <c r="AT723" s="151" t="s">
        <v>202</v>
      </c>
      <c r="AU723" s="151" t="s">
        <v>93</v>
      </c>
      <c r="AV723" s="12" t="s">
        <v>90</v>
      </c>
      <c r="AW723" s="12" t="s">
        <v>42</v>
      </c>
      <c r="AX723" s="12" t="s">
        <v>82</v>
      </c>
      <c r="AY723" s="151" t="s">
        <v>192</v>
      </c>
    </row>
    <row r="724" spans="2:65" s="13" customFormat="1" ht="11.25">
      <c r="B724" s="156"/>
      <c r="D724" s="150" t="s">
        <v>202</v>
      </c>
      <c r="E724" s="157" t="s">
        <v>44</v>
      </c>
      <c r="F724" s="158" t="s">
        <v>90</v>
      </c>
      <c r="H724" s="159">
        <v>1</v>
      </c>
      <c r="I724" s="160"/>
      <c r="L724" s="156"/>
      <c r="M724" s="161"/>
      <c r="T724" s="162"/>
      <c r="AT724" s="157" t="s">
        <v>202</v>
      </c>
      <c r="AU724" s="157" t="s">
        <v>93</v>
      </c>
      <c r="AV724" s="13" t="s">
        <v>93</v>
      </c>
      <c r="AW724" s="13" t="s">
        <v>42</v>
      </c>
      <c r="AX724" s="13" t="s">
        <v>82</v>
      </c>
      <c r="AY724" s="157" t="s">
        <v>192</v>
      </c>
    </row>
    <row r="725" spans="2:65" s="12" customFormat="1" ht="11.25">
      <c r="B725" s="149"/>
      <c r="D725" s="150" t="s">
        <v>202</v>
      </c>
      <c r="E725" s="151" t="s">
        <v>44</v>
      </c>
      <c r="F725" s="152" t="s">
        <v>1118</v>
      </c>
      <c r="H725" s="151" t="s">
        <v>44</v>
      </c>
      <c r="I725" s="153"/>
      <c r="L725" s="149"/>
      <c r="M725" s="154"/>
      <c r="T725" s="155"/>
      <c r="AT725" s="151" t="s">
        <v>202</v>
      </c>
      <c r="AU725" s="151" t="s">
        <v>93</v>
      </c>
      <c r="AV725" s="12" t="s">
        <v>90</v>
      </c>
      <c r="AW725" s="12" t="s">
        <v>42</v>
      </c>
      <c r="AX725" s="12" t="s">
        <v>82</v>
      </c>
      <c r="AY725" s="151" t="s">
        <v>192</v>
      </c>
    </row>
    <row r="726" spans="2:65" s="13" customFormat="1" ht="11.25">
      <c r="B726" s="156"/>
      <c r="D726" s="150" t="s">
        <v>202</v>
      </c>
      <c r="E726" s="157" t="s">
        <v>44</v>
      </c>
      <c r="F726" s="158" t="s">
        <v>90</v>
      </c>
      <c r="H726" s="159">
        <v>1</v>
      </c>
      <c r="I726" s="160"/>
      <c r="L726" s="156"/>
      <c r="M726" s="161"/>
      <c r="T726" s="162"/>
      <c r="AT726" s="157" t="s">
        <v>202</v>
      </c>
      <c r="AU726" s="157" t="s">
        <v>93</v>
      </c>
      <c r="AV726" s="13" t="s">
        <v>93</v>
      </c>
      <c r="AW726" s="13" t="s">
        <v>42</v>
      </c>
      <c r="AX726" s="13" t="s">
        <v>82</v>
      </c>
      <c r="AY726" s="157" t="s">
        <v>192</v>
      </c>
    </row>
    <row r="727" spans="2:65" s="12" customFormat="1" ht="11.25">
      <c r="B727" s="149"/>
      <c r="D727" s="150" t="s">
        <v>202</v>
      </c>
      <c r="E727" s="151" t="s">
        <v>44</v>
      </c>
      <c r="F727" s="152" t="s">
        <v>1125</v>
      </c>
      <c r="H727" s="151" t="s">
        <v>44</v>
      </c>
      <c r="I727" s="153"/>
      <c r="L727" s="149"/>
      <c r="M727" s="154"/>
      <c r="T727" s="155"/>
      <c r="AT727" s="151" t="s">
        <v>202</v>
      </c>
      <c r="AU727" s="151" t="s">
        <v>93</v>
      </c>
      <c r="AV727" s="12" t="s">
        <v>90</v>
      </c>
      <c r="AW727" s="12" t="s">
        <v>42</v>
      </c>
      <c r="AX727" s="12" t="s">
        <v>82</v>
      </c>
      <c r="AY727" s="151" t="s">
        <v>192</v>
      </c>
    </row>
    <row r="728" spans="2:65" s="13" customFormat="1" ht="11.25">
      <c r="B728" s="156"/>
      <c r="D728" s="150" t="s">
        <v>202</v>
      </c>
      <c r="E728" s="157" t="s">
        <v>44</v>
      </c>
      <c r="F728" s="158" t="s">
        <v>90</v>
      </c>
      <c r="H728" s="159">
        <v>1</v>
      </c>
      <c r="I728" s="160"/>
      <c r="L728" s="156"/>
      <c r="M728" s="161"/>
      <c r="T728" s="162"/>
      <c r="AT728" s="157" t="s">
        <v>202</v>
      </c>
      <c r="AU728" s="157" t="s">
        <v>93</v>
      </c>
      <c r="AV728" s="13" t="s">
        <v>93</v>
      </c>
      <c r="AW728" s="13" t="s">
        <v>42</v>
      </c>
      <c r="AX728" s="13" t="s">
        <v>82</v>
      </c>
      <c r="AY728" s="157" t="s">
        <v>192</v>
      </c>
    </row>
    <row r="729" spans="2:65" s="14" customFormat="1" ht="11.25">
      <c r="B729" s="163"/>
      <c r="D729" s="150" t="s">
        <v>202</v>
      </c>
      <c r="E729" s="164" t="s">
        <v>44</v>
      </c>
      <c r="F729" s="165" t="s">
        <v>205</v>
      </c>
      <c r="H729" s="166">
        <v>3</v>
      </c>
      <c r="I729" s="167"/>
      <c r="L729" s="163"/>
      <c r="M729" s="168"/>
      <c r="T729" s="169"/>
      <c r="AT729" s="164" t="s">
        <v>202</v>
      </c>
      <c r="AU729" s="164" t="s">
        <v>93</v>
      </c>
      <c r="AV729" s="14" t="s">
        <v>199</v>
      </c>
      <c r="AW729" s="14" t="s">
        <v>42</v>
      </c>
      <c r="AX729" s="14" t="s">
        <v>90</v>
      </c>
      <c r="AY729" s="164" t="s">
        <v>192</v>
      </c>
    </row>
    <row r="730" spans="2:65" s="1" customFormat="1" ht="16.5" customHeight="1">
      <c r="B730" s="33"/>
      <c r="C730" s="170" t="s">
        <v>1491</v>
      </c>
      <c r="D730" s="170" t="s">
        <v>245</v>
      </c>
      <c r="E730" s="171" t="s">
        <v>1492</v>
      </c>
      <c r="F730" s="172" t="s">
        <v>1493</v>
      </c>
      <c r="G730" s="173" t="s">
        <v>747</v>
      </c>
      <c r="H730" s="174">
        <v>4</v>
      </c>
      <c r="I730" s="175"/>
      <c r="J730" s="176">
        <f>ROUND(I730*H730,2)</f>
        <v>0</v>
      </c>
      <c r="K730" s="172" t="s">
        <v>259</v>
      </c>
      <c r="L730" s="177"/>
      <c r="M730" s="178" t="s">
        <v>44</v>
      </c>
      <c r="N730" s="179" t="s">
        <v>53</v>
      </c>
      <c r="P730" s="141">
        <f>O730*H730</f>
        <v>0</v>
      </c>
      <c r="Q730" s="141">
        <v>0</v>
      </c>
      <c r="R730" s="141">
        <f>Q730*H730</f>
        <v>0</v>
      </c>
      <c r="S730" s="141">
        <v>0</v>
      </c>
      <c r="T730" s="142">
        <f>S730*H730</f>
        <v>0</v>
      </c>
      <c r="AR730" s="143" t="s">
        <v>93</v>
      </c>
      <c r="AT730" s="143" t="s">
        <v>245</v>
      </c>
      <c r="AU730" s="143" t="s">
        <v>93</v>
      </c>
      <c r="AY730" s="17" t="s">
        <v>192</v>
      </c>
      <c r="BE730" s="144">
        <f>IF(N730="základní",J730,0)</f>
        <v>0</v>
      </c>
      <c r="BF730" s="144">
        <f>IF(N730="snížená",J730,0)</f>
        <v>0</v>
      </c>
      <c r="BG730" s="144">
        <f>IF(N730="zákl. přenesená",J730,0)</f>
        <v>0</v>
      </c>
      <c r="BH730" s="144">
        <f>IF(N730="sníž. přenesená",J730,0)</f>
        <v>0</v>
      </c>
      <c r="BI730" s="144">
        <f>IF(N730="nulová",J730,0)</f>
        <v>0</v>
      </c>
      <c r="BJ730" s="17" t="s">
        <v>90</v>
      </c>
      <c r="BK730" s="144">
        <f>ROUND(I730*H730,2)</f>
        <v>0</v>
      </c>
      <c r="BL730" s="17" t="s">
        <v>90</v>
      </c>
      <c r="BM730" s="143" t="s">
        <v>1494</v>
      </c>
    </row>
    <row r="731" spans="2:65" s="12" customFormat="1" ht="11.25">
      <c r="B731" s="149"/>
      <c r="D731" s="150" t="s">
        <v>202</v>
      </c>
      <c r="E731" s="151" t="s">
        <v>44</v>
      </c>
      <c r="F731" s="152" t="s">
        <v>583</v>
      </c>
      <c r="H731" s="151" t="s">
        <v>44</v>
      </c>
      <c r="I731" s="153"/>
      <c r="L731" s="149"/>
      <c r="M731" s="154"/>
      <c r="T731" s="155"/>
      <c r="AT731" s="151" t="s">
        <v>202</v>
      </c>
      <c r="AU731" s="151" t="s">
        <v>93</v>
      </c>
      <c r="AV731" s="12" t="s">
        <v>90</v>
      </c>
      <c r="AW731" s="12" t="s">
        <v>42</v>
      </c>
      <c r="AX731" s="12" t="s">
        <v>82</v>
      </c>
      <c r="AY731" s="151" t="s">
        <v>192</v>
      </c>
    </row>
    <row r="732" spans="2:65" s="12" customFormat="1" ht="11.25">
      <c r="B732" s="149"/>
      <c r="D732" s="150" t="s">
        <v>202</v>
      </c>
      <c r="E732" s="151" t="s">
        <v>44</v>
      </c>
      <c r="F732" s="152" t="s">
        <v>1114</v>
      </c>
      <c r="H732" s="151" t="s">
        <v>44</v>
      </c>
      <c r="I732" s="153"/>
      <c r="L732" s="149"/>
      <c r="M732" s="154"/>
      <c r="T732" s="155"/>
      <c r="AT732" s="151" t="s">
        <v>202</v>
      </c>
      <c r="AU732" s="151" t="s">
        <v>93</v>
      </c>
      <c r="AV732" s="12" t="s">
        <v>90</v>
      </c>
      <c r="AW732" s="12" t="s">
        <v>42</v>
      </c>
      <c r="AX732" s="12" t="s">
        <v>82</v>
      </c>
      <c r="AY732" s="151" t="s">
        <v>192</v>
      </c>
    </row>
    <row r="733" spans="2:65" s="13" customFormat="1" ht="11.25">
      <c r="B733" s="156"/>
      <c r="D733" s="150" t="s">
        <v>202</v>
      </c>
      <c r="E733" s="157" t="s">
        <v>44</v>
      </c>
      <c r="F733" s="158" t="s">
        <v>90</v>
      </c>
      <c r="H733" s="159">
        <v>1</v>
      </c>
      <c r="I733" s="160"/>
      <c r="L733" s="156"/>
      <c r="M733" s="161"/>
      <c r="T733" s="162"/>
      <c r="AT733" s="157" t="s">
        <v>202</v>
      </c>
      <c r="AU733" s="157" t="s">
        <v>93</v>
      </c>
      <c r="AV733" s="13" t="s">
        <v>93</v>
      </c>
      <c r="AW733" s="13" t="s">
        <v>42</v>
      </c>
      <c r="AX733" s="13" t="s">
        <v>82</v>
      </c>
      <c r="AY733" s="157" t="s">
        <v>192</v>
      </c>
    </row>
    <row r="734" spans="2:65" s="12" customFormat="1" ht="11.25">
      <c r="B734" s="149"/>
      <c r="D734" s="150" t="s">
        <v>202</v>
      </c>
      <c r="E734" s="151" t="s">
        <v>44</v>
      </c>
      <c r="F734" s="152" t="s">
        <v>1118</v>
      </c>
      <c r="H734" s="151" t="s">
        <v>44</v>
      </c>
      <c r="I734" s="153"/>
      <c r="L734" s="149"/>
      <c r="M734" s="154"/>
      <c r="T734" s="155"/>
      <c r="AT734" s="151" t="s">
        <v>202</v>
      </c>
      <c r="AU734" s="151" t="s">
        <v>93</v>
      </c>
      <c r="AV734" s="12" t="s">
        <v>90</v>
      </c>
      <c r="AW734" s="12" t="s">
        <v>42</v>
      </c>
      <c r="AX734" s="12" t="s">
        <v>82</v>
      </c>
      <c r="AY734" s="151" t="s">
        <v>192</v>
      </c>
    </row>
    <row r="735" spans="2:65" s="13" customFormat="1" ht="11.25">
      <c r="B735" s="156"/>
      <c r="D735" s="150" t="s">
        <v>202</v>
      </c>
      <c r="E735" s="157" t="s">
        <v>44</v>
      </c>
      <c r="F735" s="158" t="s">
        <v>90</v>
      </c>
      <c r="H735" s="159">
        <v>1</v>
      </c>
      <c r="I735" s="160"/>
      <c r="L735" s="156"/>
      <c r="M735" s="161"/>
      <c r="T735" s="162"/>
      <c r="AT735" s="157" t="s">
        <v>202</v>
      </c>
      <c r="AU735" s="157" t="s">
        <v>93</v>
      </c>
      <c r="AV735" s="13" t="s">
        <v>93</v>
      </c>
      <c r="AW735" s="13" t="s">
        <v>42</v>
      </c>
      <c r="AX735" s="13" t="s">
        <v>82</v>
      </c>
      <c r="AY735" s="157" t="s">
        <v>192</v>
      </c>
    </row>
    <row r="736" spans="2:65" s="12" customFormat="1" ht="11.25">
      <c r="B736" s="149"/>
      <c r="D736" s="150" t="s">
        <v>202</v>
      </c>
      <c r="E736" s="151" t="s">
        <v>44</v>
      </c>
      <c r="F736" s="152" t="s">
        <v>1120</v>
      </c>
      <c r="H736" s="151" t="s">
        <v>44</v>
      </c>
      <c r="I736" s="153"/>
      <c r="L736" s="149"/>
      <c r="M736" s="154"/>
      <c r="T736" s="155"/>
      <c r="AT736" s="151" t="s">
        <v>202</v>
      </c>
      <c r="AU736" s="151" t="s">
        <v>93</v>
      </c>
      <c r="AV736" s="12" t="s">
        <v>90</v>
      </c>
      <c r="AW736" s="12" t="s">
        <v>42</v>
      </c>
      <c r="AX736" s="12" t="s">
        <v>82</v>
      </c>
      <c r="AY736" s="151" t="s">
        <v>192</v>
      </c>
    </row>
    <row r="737" spans="2:65" s="13" customFormat="1" ht="11.25">
      <c r="B737" s="156"/>
      <c r="D737" s="150" t="s">
        <v>202</v>
      </c>
      <c r="E737" s="157" t="s">
        <v>44</v>
      </c>
      <c r="F737" s="158" t="s">
        <v>90</v>
      </c>
      <c r="H737" s="159">
        <v>1</v>
      </c>
      <c r="I737" s="160"/>
      <c r="L737" s="156"/>
      <c r="M737" s="161"/>
      <c r="T737" s="162"/>
      <c r="AT737" s="157" t="s">
        <v>202</v>
      </c>
      <c r="AU737" s="157" t="s">
        <v>93</v>
      </c>
      <c r="AV737" s="13" t="s">
        <v>93</v>
      </c>
      <c r="AW737" s="13" t="s">
        <v>42</v>
      </c>
      <c r="AX737" s="13" t="s">
        <v>82</v>
      </c>
      <c r="AY737" s="157" t="s">
        <v>192</v>
      </c>
    </row>
    <row r="738" spans="2:65" s="12" customFormat="1" ht="11.25">
      <c r="B738" s="149"/>
      <c r="D738" s="150" t="s">
        <v>202</v>
      </c>
      <c r="E738" s="151" t="s">
        <v>44</v>
      </c>
      <c r="F738" s="152" t="s">
        <v>1125</v>
      </c>
      <c r="H738" s="151" t="s">
        <v>44</v>
      </c>
      <c r="I738" s="153"/>
      <c r="L738" s="149"/>
      <c r="M738" s="154"/>
      <c r="T738" s="155"/>
      <c r="AT738" s="151" t="s">
        <v>202</v>
      </c>
      <c r="AU738" s="151" t="s">
        <v>93</v>
      </c>
      <c r="AV738" s="12" t="s">
        <v>90</v>
      </c>
      <c r="AW738" s="12" t="s">
        <v>42</v>
      </c>
      <c r="AX738" s="12" t="s">
        <v>82</v>
      </c>
      <c r="AY738" s="151" t="s">
        <v>192</v>
      </c>
    </row>
    <row r="739" spans="2:65" s="13" customFormat="1" ht="11.25">
      <c r="B739" s="156"/>
      <c r="D739" s="150" t="s">
        <v>202</v>
      </c>
      <c r="E739" s="157" t="s">
        <v>44</v>
      </c>
      <c r="F739" s="158" t="s">
        <v>90</v>
      </c>
      <c r="H739" s="159">
        <v>1</v>
      </c>
      <c r="I739" s="160"/>
      <c r="L739" s="156"/>
      <c r="M739" s="161"/>
      <c r="T739" s="162"/>
      <c r="AT739" s="157" t="s">
        <v>202</v>
      </c>
      <c r="AU739" s="157" t="s">
        <v>93</v>
      </c>
      <c r="AV739" s="13" t="s">
        <v>93</v>
      </c>
      <c r="AW739" s="13" t="s">
        <v>42</v>
      </c>
      <c r="AX739" s="13" t="s">
        <v>82</v>
      </c>
      <c r="AY739" s="157" t="s">
        <v>192</v>
      </c>
    </row>
    <row r="740" spans="2:65" s="14" customFormat="1" ht="11.25">
      <c r="B740" s="163"/>
      <c r="D740" s="150" t="s">
        <v>202</v>
      </c>
      <c r="E740" s="164" t="s">
        <v>44</v>
      </c>
      <c r="F740" s="165" t="s">
        <v>205</v>
      </c>
      <c r="H740" s="166">
        <v>4</v>
      </c>
      <c r="I740" s="167"/>
      <c r="L740" s="163"/>
      <c r="M740" s="168"/>
      <c r="T740" s="169"/>
      <c r="AT740" s="164" t="s">
        <v>202</v>
      </c>
      <c r="AU740" s="164" t="s">
        <v>93</v>
      </c>
      <c r="AV740" s="14" t="s">
        <v>199</v>
      </c>
      <c r="AW740" s="14" t="s">
        <v>42</v>
      </c>
      <c r="AX740" s="14" t="s">
        <v>90</v>
      </c>
      <c r="AY740" s="164" t="s">
        <v>192</v>
      </c>
    </row>
    <row r="741" spans="2:65" s="1" customFormat="1" ht="49.15" customHeight="1">
      <c r="B741" s="33"/>
      <c r="C741" s="132" t="s">
        <v>1495</v>
      </c>
      <c r="D741" s="132" t="s">
        <v>194</v>
      </c>
      <c r="E741" s="133" t="s">
        <v>1496</v>
      </c>
      <c r="F741" s="134" t="s">
        <v>1497</v>
      </c>
      <c r="G741" s="135" t="s">
        <v>747</v>
      </c>
      <c r="H741" s="136">
        <v>4</v>
      </c>
      <c r="I741" s="137"/>
      <c r="J741" s="138">
        <f>ROUND(I741*H741,2)</f>
        <v>0</v>
      </c>
      <c r="K741" s="134" t="s">
        <v>198</v>
      </c>
      <c r="L741" s="33"/>
      <c r="M741" s="139" t="s">
        <v>44</v>
      </c>
      <c r="N741" s="140" t="s">
        <v>53</v>
      </c>
      <c r="P741" s="141">
        <f>O741*H741</f>
        <v>0</v>
      </c>
      <c r="Q741" s="141">
        <v>2.2004199999999998</v>
      </c>
      <c r="R741" s="141">
        <f>Q741*H741</f>
        <v>8.8016799999999993</v>
      </c>
      <c r="S741" s="141">
        <v>0</v>
      </c>
      <c r="T741" s="142">
        <f>S741*H741</f>
        <v>0</v>
      </c>
      <c r="AR741" s="143" t="s">
        <v>90</v>
      </c>
      <c r="AT741" s="143" t="s">
        <v>194</v>
      </c>
      <c r="AU741" s="143" t="s">
        <v>93</v>
      </c>
      <c r="AY741" s="17" t="s">
        <v>192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7" t="s">
        <v>90</v>
      </c>
      <c r="BK741" s="144">
        <f>ROUND(I741*H741,2)</f>
        <v>0</v>
      </c>
      <c r="BL741" s="17" t="s">
        <v>90</v>
      </c>
      <c r="BM741" s="143" t="s">
        <v>1498</v>
      </c>
    </row>
    <row r="742" spans="2:65" s="1" customFormat="1" ht="11.25">
      <c r="B742" s="33"/>
      <c r="D742" s="145" t="s">
        <v>200</v>
      </c>
      <c r="F742" s="146" t="s">
        <v>1499</v>
      </c>
      <c r="I742" s="147"/>
      <c r="L742" s="33"/>
      <c r="M742" s="148"/>
      <c r="T742" s="54"/>
      <c r="AT742" s="17" t="s">
        <v>200</v>
      </c>
      <c r="AU742" s="17" t="s">
        <v>93</v>
      </c>
    </row>
    <row r="743" spans="2:65" s="12" customFormat="1" ht="11.25">
      <c r="B743" s="149"/>
      <c r="D743" s="150" t="s">
        <v>202</v>
      </c>
      <c r="E743" s="151" t="s">
        <v>44</v>
      </c>
      <c r="F743" s="152" t="s">
        <v>583</v>
      </c>
      <c r="H743" s="151" t="s">
        <v>44</v>
      </c>
      <c r="I743" s="153"/>
      <c r="L743" s="149"/>
      <c r="M743" s="154"/>
      <c r="T743" s="155"/>
      <c r="AT743" s="151" t="s">
        <v>202</v>
      </c>
      <c r="AU743" s="151" t="s">
        <v>93</v>
      </c>
      <c r="AV743" s="12" t="s">
        <v>90</v>
      </c>
      <c r="AW743" s="12" t="s">
        <v>42</v>
      </c>
      <c r="AX743" s="12" t="s">
        <v>82</v>
      </c>
      <c r="AY743" s="151" t="s">
        <v>192</v>
      </c>
    </row>
    <row r="744" spans="2:65" s="12" customFormat="1" ht="11.25">
      <c r="B744" s="149"/>
      <c r="D744" s="150" t="s">
        <v>202</v>
      </c>
      <c r="E744" s="151" t="s">
        <v>44</v>
      </c>
      <c r="F744" s="152" t="s">
        <v>1110</v>
      </c>
      <c r="H744" s="151" t="s">
        <v>44</v>
      </c>
      <c r="I744" s="153"/>
      <c r="L744" s="149"/>
      <c r="M744" s="154"/>
      <c r="T744" s="155"/>
      <c r="AT744" s="151" t="s">
        <v>202</v>
      </c>
      <c r="AU744" s="151" t="s">
        <v>93</v>
      </c>
      <c r="AV744" s="12" t="s">
        <v>90</v>
      </c>
      <c r="AW744" s="12" t="s">
        <v>42</v>
      </c>
      <c r="AX744" s="12" t="s">
        <v>82</v>
      </c>
      <c r="AY744" s="151" t="s">
        <v>192</v>
      </c>
    </row>
    <row r="745" spans="2:65" s="13" customFormat="1" ht="11.25">
      <c r="B745" s="156"/>
      <c r="D745" s="150" t="s">
        <v>202</v>
      </c>
      <c r="E745" s="157" t="s">
        <v>44</v>
      </c>
      <c r="F745" s="158" t="s">
        <v>90</v>
      </c>
      <c r="H745" s="159">
        <v>1</v>
      </c>
      <c r="I745" s="160"/>
      <c r="L745" s="156"/>
      <c r="M745" s="161"/>
      <c r="T745" s="162"/>
      <c r="AT745" s="157" t="s">
        <v>202</v>
      </c>
      <c r="AU745" s="157" t="s">
        <v>93</v>
      </c>
      <c r="AV745" s="13" t="s">
        <v>93</v>
      </c>
      <c r="AW745" s="13" t="s">
        <v>42</v>
      </c>
      <c r="AX745" s="13" t="s">
        <v>82</v>
      </c>
      <c r="AY745" s="157" t="s">
        <v>192</v>
      </c>
    </row>
    <row r="746" spans="2:65" s="12" customFormat="1" ht="11.25">
      <c r="B746" s="149"/>
      <c r="D746" s="150" t="s">
        <v>202</v>
      </c>
      <c r="E746" s="151" t="s">
        <v>44</v>
      </c>
      <c r="F746" s="152" t="s">
        <v>1116</v>
      </c>
      <c r="H746" s="151" t="s">
        <v>44</v>
      </c>
      <c r="I746" s="153"/>
      <c r="L746" s="149"/>
      <c r="M746" s="154"/>
      <c r="T746" s="155"/>
      <c r="AT746" s="151" t="s">
        <v>202</v>
      </c>
      <c r="AU746" s="151" t="s">
        <v>93</v>
      </c>
      <c r="AV746" s="12" t="s">
        <v>90</v>
      </c>
      <c r="AW746" s="12" t="s">
        <v>42</v>
      </c>
      <c r="AX746" s="12" t="s">
        <v>82</v>
      </c>
      <c r="AY746" s="151" t="s">
        <v>192</v>
      </c>
    </row>
    <row r="747" spans="2:65" s="13" customFormat="1" ht="11.25">
      <c r="B747" s="156"/>
      <c r="D747" s="150" t="s">
        <v>202</v>
      </c>
      <c r="E747" s="157" t="s">
        <v>44</v>
      </c>
      <c r="F747" s="158" t="s">
        <v>90</v>
      </c>
      <c r="H747" s="159">
        <v>1</v>
      </c>
      <c r="I747" s="160"/>
      <c r="L747" s="156"/>
      <c r="M747" s="161"/>
      <c r="T747" s="162"/>
      <c r="AT747" s="157" t="s">
        <v>202</v>
      </c>
      <c r="AU747" s="157" t="s">
        <v>93</v>
      </c>
      <c r="AV747" s="13" t="s">
        <v>93</v>
      </c>
      <c r="AW747" s="13" t="s">
        <v>42</v>
      </c>
      <c r="AX747" s="13" t="s">
        <v>82</v>
      </c>
      <c r="AY747" s="157" t="s">
        <v>192</v>
      </c>
    </row>
    <row r="748" spans="2:65" s="12" customFormat="1" ht="11.25">
      <c r="B748" s="149"/>
      <c r="D748" s="150" t="s">
        <v>202</v>
      </c>
      <c r="E748" s="151" t="s">
        <v>44</v>
      </c>
      <c r="F748" s="152" t="s">
        <v>1122</v>
      </c>
      <c r="H748" s="151" t="s">
        <v>44</v>
      </c>
      <c r="I748" s="153"/>
      <c r="L748" s="149"/>
      <c r="M748" s="154"/>
      <c r="T748" s="155"/>
      <c r="AT748" s="151" t="s">
        <v>202</v>
      </c>
      <c r="AU748" s="151" t="s">
        <v>93</v>
      </c>
      <c r="AV748" s="12" t="s">
        <v>90</v>
      </c>
      <c r="AW748" s="12" t="s">
        <v>42</v>
      </c>
      <c r="AX748" s="12" t="s">
        <v>82</v>
      </c>
      <c r="AY748" s="151" t="s">
        <v>192</v>
      </c>
    </row>
    <row r="749" spans="2:65" s="13" customFormat="1" ht="11.25">
      <c r="B749" s="156"/>
      <c r="D749" s="150" t="s">
        <v>202</v>
      </c>
      <c r="E749" s="157" t="s">
        <v>44</v>
      </c>
      <c r="F749" s="158" t="s">
        <v>90</v>
      </c>
      <c r="H749" s="159">
        <v>1</v>
      </c>
      <c r="I749" s="160"/>
      <c r="L749" s="156"/>
      <c r="M749" s="161"/>
      <c r="T749" s="162"/>
      <c r="AT749" s="157" t="s">
        <v>202</v>
      </c>
      <c r="AU749" s="157" t="s">
        <v>93</v>
      </c>
      <c r="AV749" s="13" t="s">
        <v>93</v>
      </c>
      <c r="AW749" s="13" t="s">
        <v>42</v>
      </c>
      <c r="AX749" s="13" t="s">
        <v>82</v>
      </c>
      <c r="AY749" s="157" t="s">
        <v>192</v>
      </c>
    </row>
    <row r="750" spans="2:65" s="12" customFormat="1" ht="11.25">
      <c r="B750" s="149"/>
      <c r="D750" s="150" t="s">
        <v>202</v>
      </c>
      <c r="E750" s="151" t="s">
        <v>44</v>
      </c>
      <c r="F750" s="152" t="s">
        <v>1124</v>
      </c>
      <c r="H750" s="151" t="s">
        <v>44</v>
      </c>
      <c r="I750" s="153"/>
      <c r="L750" s="149"/>
      <c r="M750" s="154"/>
      <c r="T750" s="155"/>
      <c r="AT750" s="151" t="s">
        <v>202</v>
      </c>
      <c r="AU750" s="151" t="s">
        <v>93</v>
      </c>
      <c r="AV750" s="12" t="s">
        <v>90</v>
      </c>
      <c r="AW750" s="12" t="s">
        <v>42</v>
      </c>
      <c r="AX750" s="12" t="s">
        <v>82</v>
      </c>
      <c r="AY750" s="151" t="s">
        <v>192</v>
      </c>
    </row>
    <row r="751" spans="2:65" s="13" customFormat="1" ht="11.25">
      <c r="B751" s="156"/>
      <c r="D751" s="150" t="s">
        <v>202</v>
      </c>
      <c r="E751" s="157" t="s">
        <v>44</v>
      </c>
      <c r="F751" s="158" t="s">
        <v>90</v>
      </c>
      <c r="H751" s="159">
        <v>1</v>
      </c>
      <c r="I751" s="160"/>
      <c r="L751" s="156"/>
      <c r="M751" s="161"/>
      <c r="T751" s="162"/>
      <c r="AT751" s="157" t="s">
        <v>202</v>
      </c>
      <c r="AU751" s="157" t="s">
        <v>93</v>
      </c>
      <c r="AV751" s="13" t="s">
        <v>93</v>
      </c>
      <c r="AW751" s="13" t="s">
        <v>42</v>
      </c>
      <c r="AX751" s="13" t="s">
        <v>82</v>
      </c>
      <c r="AY751" s="157" t="s">
        <v>192</v>
      </c>
    </row>
    <row r="752" spans="2:65" s="14" customFormat="1" ht="11.25">
      <c r="B752" s="163"/>
      <c r="D752" s="150" t="s">
        <v>202</v>
      </c>
      <c r="E752" s="164" t="s">
        <v>44</v>
      </c>
      <c r="F752" s="165" t="s">
        <v>205</v>
      </c>
      <c r="H752" s="166">
        <v>4</v>
      </c>
      <c r="I752" s="167"/>
      <c r="L752" s="163"/>
      <c r="M752" s="168"/>
      <c r="T752" s="169"/>
      <c r="AT752" s="164" t="s">
        <v>202</v>
      </c>
      <c r="AU752" s="164" t="s">
        <v>93</v>
      </c>
      <c r="AV752" s="14" t="s">
        <v>199</v>
      </c>
      <c r="AW752" s="14" t="s">
        <v>42</v>
      </c>
      <c r="AX752" s="14" t="s">
        <v>90</v>
      </c>
      <c r="AY752" s="164" t="s">
        <v>192</v>
      </c>
    </row>
    <row r="753" spans="2:65" s="1" customFormat="1" ht="55.5" customHeight="1">
      <c r="B753" s="33"/>
      <c r="C753" s="132" t="s">
        <v>1500</v>
      </c>
      <c r="D753" s="132" t="s">
        <v>194</v>
      </c>
      <c r="E753" s="133" t="s">
        <v>1501</v>
      </c>
      <c r="F753" s="134" t="s">
        <v>1502</v>
      </c>
      <c r="G753" s="135" t="s">
        <v>747</v>
      </c>
      <c r="H753" s="136">
        <v>4</v>
      </c>
      <c r="I753" s="137"/>
      <c r="J753" s="138">
        <f>ROUND(I753*H753,2)</f>
        <v>0</v>
      </c>
      <c r="K753" s="134" t="s">
        <v>198</v>
      </c>
      <c r="L753" s="33"/>
      <c r="M753" s="139" t="s">
        <v>44</v>
      </c>
      <c r="N753" s="140" t="s">
        <v>53</v>
      </c>
      <c r="P753" s="141">
        <f>O753*H753</f>
        <v>0</v>
      </c>
      <c r="Q753" s="141">
        <v>0</v>
      </c>
      <c r="R753" s="141">
        <f>Q753*H753</f>
        <v>0</v>
      </c>
      <c r="S753" s="141">
        <v>0</v>
      </c>
      <c r="T753" s="142">
        <f>S753*H753</f>
        <v>0</v>
      </c>
      <c r="AR753" s="143" t="s">
        <v>90</v>
      </c>
      <c r="AT753" s="143" t="s">
        <v>194</v>
      </c>
      <c r="AU753" s="143" t="s">
        <v>93</v>
      </c>
      <c r="AY753" s="17" t="s">
        <v>192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7" t="s">
        <v>90</v>
      </c>
      <c r="BK753" s="144">
        <f>ROUND(I753*H753,2)</f>
        <v>0</v>
      </c>
      <c r="BL753" s="17" t="s">
        <v>90</v>
      </c>
      <c r="BM753" s="143" t="s">
        <v>1503</v>
      </c>
    </row>
    <row r="754" spans="2:65" s="1" customFormat="1" ht="11.25">
      <c r="B754" s="33"/>
      <c r="D754" s="145" t="s">
        <v>200</v>
      </c>
      <c r="F754" s="146" t="s">
        <v>1504</v>
      </c>
      <c r="I754" s="147"/>
      <c r="L754" s="33"/>
      <c r="M754" s="148"/>
      <c r="T754" s="54"/>
      <c r="AT754" s="17" t="s">
        <v>200</v>
      </c>
      <c r="AU754" s="17" t="s">
        <v>93</v>
      </c>
    </row>
    <row r="755" spans="2:65" s="12" customFormat="1" ht="11.25">
      <c r="B755" s="149"/>
      <c r="D755" s="150" t="s">
        <v>202</v>
      </c>
      <c r="E755" s="151" t="s">
        <v>44</v>
      </c>
      <c r="F755" s="152" t="s">
        <v>583</v>
      </c>
      <c r="H755" s="151" t="s">
        <v>44</v>
      </c>
      <c r="I755" s="153"/>
      <c r="L755" s="149"/>
      <c r="M755" s="154"/>
      <c r="T755" s="155"/>
      <c r="AT755" s="151" t="s">
        <v>202</v>
      </c>
      <c r="AU755" s="151" t="s">
        <v>93</v>
      </c>
      <c r="AV755" s="12" t="s">
        <v>90</v>
      </c>
      <c r="AW755" s="12" t="s">
        <v>42</v>
      </c>
      <c r="AX755" s="12" t="s">
        <v>82</v>
      </c>
      <c r="AY755" s="151" t="s">
        <v>192</v>
      </c>
    </row>
    <row r="756" spans="2:65" s="12" customFormat="1" ht="11.25">
      <c r="B756" s="149"/>
      <c r="D756" s="150" t="s">
        <v>202</v>
      </c>
      <c r="E756" s="151" t="s">
        <v>44</v>
      </c>
      <c r="F756" s="152" t="s">
        <v>1110</v>
      </c>
      <c r="H756" s="151" t="s">
        <v>44</v>
      </c>
      <c r="I756" s="153"/>
      <c r="L756" s="149"/>
      <c r="M756" s="154"/>
      <c r="T756" s="155"/>
      <c r="AT756" s="151" t="s">
        <v>202</v>
      </c>
      <c r="AU756" s="151" t="s">
        <v>93</v>
      </c>
      <c r="AV756" s="12" t="s">
        <v>90</v>
      </c>
      <c r="AW756" s="12" t="s">
        <v>42</v>
      </c>
      <c r="AX756" s="12" t="s">
        <v>82</v>
      </c>
      <c r="AY756" s="151" t="s">
        <v>192</v>
      </c>
    </row>
    <row r="757" spans="2:65" s="13" customFormat="1" ht="11.25">
      <c r="B757" s="156"/>
      <c r="D757" s="150" t="s">
        <v>202</v>
      </c>
      <c r="E757" s="157" t="s">
        <v>44</v>
      </c>
      <c r="F757" s="158" t="s">
        <v>90</v>
      </c>
      <c r="H757" s="159">
        <v>1</v>
      </c>
      <c r="I757" s="160"/>
      <c r="L757" s="156"/>
      <c r="M757" s="161"/>
      <c r="T757" s="162"/>
      <c r="AT757" s="157" t="s">
        <v>202</v>
      </c>
      <c r="AU757" s="157" t="s">
        <v>93</v>
      </c>
      <c r="AV757" s="13" t="s">
        <v>93</v>
      </c>
      <c r="AW757" s="13" t="s">
        <v>42</v>
      </c>
      <c r="AX757" s="13" t="s">
        <v>82</v>
      </c>
      <c r="AY757" s="157" t="s">
        <v>192</v>
      </c>
    </row>
    <row r="758" spans="2:65" s="12" customFormat="1" ht="11.25">
      <c r="B758" s="149"/>
      <c r="D758" s="150" t="s">
        <v>202</v>
      </c>
      <c r="E758" s="151" t="s">
        <v>44</v>
      </c>
      <c r="F758" s="152" t="s">
        <v>1116</v>
      </c>
      <c r="H758" s="151" t="s">
        <v>44</v>
      </c>
      <c r="I758" s="153"/>
      <c r="L758" s="149"/>
      <c r="M758" s="154"/>
      <c r="T758" s="155"/>
      <c r="AT758" s="151" t="s">
        <v>202</v>
      </c>
      <c r="AU758" s="151" t="s">
        <v>93</v>
      </c>
      <c r="AV758" s="12" t="s">
        <v>90</v>
      </c>
      <c r="AW758" s="12" t="s">
        <v>42</v>
      </c>
      <c r="AX758" s="12" t="s">
        <v>82</v>
      </c>
      <c r="AY758" s="151" t="s">
        <v>192</v>
      </c>
    </row>
    <row r="759" spans="2:65" s="13" customFormat="1" ht="11.25">
      <c r="B759" s="156"/>
      <c r="D759" s="150" t="s">
        <v>202</v>
      </c>
      <c r="E759" s="157" t="s">
        <v>44</v>
      </c>
      <c r="F759" s="158" t="s">
        <v>90</v>
      </c>
      <c r="H759" s="159">
        <v>1</v>
      </c>
      <c r="I759" s="160"/>
      <c r="L759" s="156"/>
      <c r="M759" s="161"/>
      <c r="T759" s="162"/>
      <c r="AT759" s="157" t="s">
        <v>202</v>
      </c>
      <c r="AU759" s="157" t="s">
        <v>93</v>
      </c>
      <c r="AV759" s="13" t="s">
        <v>93</v>
      </c>
      <c r="AW759" s="13" t="s">
        <v>42</v>
      </c>
      <c r="AX759" s="13" t="s">
        <v>82</v>
      </c>
      <c r="AY759" s="157" t="s">
        <v>192</v>
      </c>
    </row>
    <row r="760" spans="2:65" s="12" customFormat="1" ht="11.25">
      <c r="B760" s="149"/>
      <c r="D760" s="150" t="s">
        <v>202</v>
      </c>
      <c r="E760" s="151" t="s">
        <v>44</v>
      </c>
      <c r="F760" s="152" t="s">
        <v>1122</v>
      </c>
      <c r="H760" s="151" t="s">
        <v>44</v>
      </c>
      <c r="I760" s="153"/>
      <c r="L760" s="149"/>
      <c r="M760" s="154"/>
      <c r="T760" s="155"/>
      <c r="AT760" s="151" t="s">
        <v>202</v>
      </c>
      <c r="AU760" s="151" t="s">
        <v>93</v>
      </c>
      <c r="AV760" s="12" t="s">
        <v>90</v>
      </c>
      <c r="AW760" s="12" t="s">
        <v>42</v>
      </c>
      <c r="AX760" s="12" t="s">
        <v>82</v>
      </c>
      <c r="AY760" s="151" t="s">
        <v>192</v>
      </c>
    </row>
    <row r="761" spans="2:65" s="13" customFormat="1" ht="11.25">
      <c r="B761" s="156"/>
      <c r="D761" s="150" t="s">
        <v>202</v>
      </c>
      <c r="E761" s="157" t="s">
        <v>44</v>
      </c>
      <c r="F761" s="158" t="s">
        <v>90</v>
      </c>
      <c r="H761" s="159">
        <v>1</v>
      </c>
      <c r="I761" s="160"/>
      <c r="L761" s="156"/>
      <c r="M761" s="161"/>
      <c r="T761" s="162"/>
      <c r="AT761" s="157" t="s">
        <v>202</v>
      </c>
      <c r="AU761" s="157" t="s">
        <v>93</v>
      </c>
      <c r="AV761" s="13" t="s">
        <v>93</v>
      </c>
      <c r="AW761" s="13" t="s">
        <v>42</v>
      </c>
      <c r="AX761" s="13" t="s">
        <v>82</v>
      </c>
      <c r="AY761" s="157" t="s">
        <v>192</v>
      </c>
    </row>
    <row r="762" spans="2:65" s="12" customFormat="1" ht="11.25">
      <c r="B762" s="149"/>
      <c r="D762" s="150" t="s">
        <v>202</v>
      </c>
      <c r="E762" s="151" t="s">
        <v>44</v>
      </c>
      <c r="F762" s="152" t="s">
        <v>1124</v>
      </c>
      <c r="H762" s="151" t="s">
        <v>44</v>
      </c>
      <c r="I762" s="153"/>
      <c r="L762" s="149"/>
      <c r="M762" s="154"/>
      <c r="T762" s="155"/>
      <c r="AT762" s="151" t="s">
        <v>202</v>
      </c>
      <c r="AU762" s="151" t="s">
        <v>93</v>
      </c>
      <c r="AV762" s="12" t="s">
        <v>90</v>
      </c>
      <c r="AW762" s="12" t="s">
        <v>42</v>
      </c>
      <c r="AX762" s="12" t="s">
        <v>82</v>
      </c>
      <c r="AY762" s="151" t="s">
        <v>192</v>
      </c>
    </row>
    <row r="763" spans="2:65" s="13" customFormat="1" ht="11.25">
      <c r="B763" s="156"/>
      <c r="D763" s="150" t="s">
        <v>202</v>
      </c>
      <c r="E763" s="157" t="s">
        <v>44</v>
      </c>
      <c r="F763" s="158" t="s">
        <v>90</v>
      </c>
      <c r="H763" s="159">
        <v>1</v>
      </c>
      <c r="I763" s="160"/>
      <c r="L763" s="156"/>
      <c r="M763" s="161"/>
      <c r="T763" s="162"/>
      <c r="AT763" s="157" t="s">
        <v>202</v>
      </c>
      <c r="AU763" s="157" t="s">
        <v>93</v>
      </c>
      <c r="AV763" s="13" t="s">
        <v>93</v>
      </c>
      <c r="AW763" s="13" t="s">
        <v>42</v>
      </c>
      <c r="AX763" s="13" t="s">
        <v>82</v>
      </c>
      <c r="AY763" s="157" t="s">
        <v>192</v>
      </c>
    </row>
    <row r="764" spans="2:65" s="14" customFormat="1" ht="11.25">
      <c r="B764" s="163"/>
      <c r="D764" s="150" t="s">
        <v>202</v>
      </c>
      <c r="E764" s="164" t="s">
        <v>44</v>
      </c>
      <c r="F764" s="165" t="s">
        <v>205</v>
      </c>
      <c r="H764" s="166">
        <v>4</v>
      </c>
      <c r="I764" s="167"/>
      <c r="L764" s="163"/>
      <c r="M764" s="168"/>
      <c r="T764" s="169"/>
      <c r="AT764" s="164" t="s">
        <v>202</v>
      </c>
      <c r="AU764" s="164" t="s">
        <v>93</v>
      </c>
      <c r="AV764" s="14" t="s">
        <v>199</v>
      </c>
      <c r="AW764" s="14" t="s">
        <v>42</v>
      </c>
      <c r="AX764" s="14" t="s">
        <v>90</v>
      </c>
      <c r="AY764" s="164" t="s">
        <v>192</v>
      </c>
    </row>
    <row r="765" spans="2:65" s="1" customFormat="1" ht="24.2" customHeight="1">
      <c r="B765" s="33"/>
      <c r="C765" s="170" t="s">
        <v>1505</v>
      </c>
      <c r="D765" s="170" t="s">
        <v>245</v>
      </c>
      <c r="E765" s="171" t="s">
        <v>1506</v>
      </c>
      <c r="F765" s="172" t="s">
        <v>1507</v>
      </c>
      <c r="G765" s="173" t="s">
        <v>747</v>
      </c>
      <c r="H765" s="174">
        <v>1</v>
      </c>
      <c r="I765" s="175"/>
      <c r="J765" s="176">
        <f>ROUND(I765*H765,2)</f>
        <v>0</v>
      </c>
      <c r="K765" s="172" t="s">
        <v>259</v>
      </c>
      <c r="L765" s="177"/>
      <c r="M765" s="178" t="s">
        <v>44</v>
      </c>
      <c r="N765" s="179" t="s">
        <v>53</v>
      </c>
      <c r="P765" s="141">
        <f>O765*H765</f>
        <v>0</v>
      </c>
      <c r="Q765" s="141">
        <v>0</v>
      </c>
      <c r="R765" s="141">
        <f>Q765*H765</f>
        <v>0</v>
      </c>
      <c r="S765" s="141">
        <v>0</v>
      </c>
      <c r="T765" s="142">
        <f>S765*H765</f>
        <v>0</v>
      </c>
      <c r="AR765" s="143" t="s">
        <v>93</v>
      </c>
      <c r="AT765" s="143" t="s">
        <v>245</v>
      </c>
      <c r="AU765" s="143" t="s">
        <v>93</v>
      </c>
      <c r="AY765" s="17" t="s">
        <v>192</v>
      </c>
      <c r="BE765" s="144">
        <f>IF(N765="základní",J765,0)</f>
        <v>0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7" t="s">
        <v>90</v>
      </c>
      <c r="BK765" s="144">
        <f>ROUND(I765*H765,2)</f>
        <v>0</v>
      </c>
      <c r="BL765" s="17" t="s">
        <v>90</v>
      </c>
      <c r="BM765" s="143" t="s">
        <v>1508</v>
      </c>
    </row>
    <row r="766" spans="2:65" s="12" customFormat="1" ht="11.25">
      <c r="B766" s="149"/>
      <c r="D766" s="150" t="s">
        <v>202</v>
      </c>
      <c r="E766" s="151" t="s">
        <v>44</v>
      </c>
      <c r="F766" s="152" t="s">
        <v>583</v>
      </c>
      <c r="H766" s="151" t="s">
        <v>44</v>
      </c>
      <c r="I766" s="153"/>
      <c r="L766" s="149"/>
      <c r="M766" s="154"/>
      <c r="T766" s="155"/>
      <c r="AT766" s="151" t="s">
        <v>202</v>
      </c>
      <c r="AU766" s="151" t="s">
        <v>93</v>
      </c>
      <c r="AV766" s="12" t="s">
        <v>90</v>
      </c>
      <c r="AW766" s="12" t="s">
        <v>42</v>
      </c>
      <c r="AX766" s="12" t="s">
        <v>82</v>
      </c>
      <c r="AY766" s="151" t="s">
        <v>192</v>
      </c>
    </row>
    <row r="767" spans="2:65" s="12" customFormat="1" ht="11.25">
      <c r="B767" s="149"/>
      <c r="D767" s="150" t="s">
        <v>202</v>
      </c>
      <c r="E767" s="151" t="s">
        <v>44</v>
      </c>
      <c r="F767" s="152" t="s">
        <v>1116</v>
      </c>
      <c r="H767" s="151" t="s">
        <v>44</v>
      </c>
      <c r="I767" s="153"/>
      <c r="L767" s="149"/>
      <c r="M767" s="154"/>
      <c r="T767" s="155"/>
      <c r="AT767" s="151" t="s">
        <v>202</v>
      </c>
      <c r="AU767" s="151" t="s">
        <v>93</v>
      </c>
      <c r="AV767" s="12" t="s">
        <v>90</v>
      </c>
      <c r="AW767" s="12" t="s">
        <v>42</v>
      </c>
      <c r="AX767" s="12" t="s">
        <v>82</v>
      </c>
      <c r="AY767" s="151" t="s">
        <v>192</v>
      </c>
    </row>
    <row r="768" spans="2:65" s="13" customFormat="1" ht="11.25">
      <c r="B768" s="156"/>
      <c r="D768" s="150" t="s">
        <v>202</v>
      </c>
      <c r="E768" s="157" t="s">
        <v>44</v>
      </c>
      <c r="F768" s="158" t="s">
        <v>90</v>
      </c>
      <c r="H768" s="159">
        <v>1</v>
      </c>
      <c r="I768" s="160"/>
      <c r="L768" s="156"/>
      <c r="M768" s="161"/>
      <c r="T768" s="162"/>
      <c r="AT768" s="157" t="s">
        <v>202</v>
      </c>
      <c r="AU768" s="157" t="s">
        <v>93</v>
      </c>
      <c r="AV768" s="13" t="s">
        <v>93</v>
      </c>
      <c r="AW768" s="13" t="s">
        <v>42</v>
      </c>
      <c r="AX768" s="13" t="s">
        <v>90</v>
      </c>
      <c r="AY768" s="157" t="s">
        <v>192</v>
      </c>
    </row>
    <row r="769" spans="2:65" s="1" customFormat="1" ht="24.2" customHeight="1">
      <c r="B769" s="33"/>
      <c r="C769" s="170" t="s">
        <v>1509</v>
      </c>
      <c r="D769" s="170" t="s">
        <v>245</v>
      </c>
      <c r="E769" s="171" t="s">
        <v>1510</v>
      </c>
      <c r="F769" s="172" t="s">
        <v>1511</v>
      </c>
      <c r="G769" s="173" t="s">
        <v>747</v>
      </c>
      <c r="H769" s="174">
        <v>1</v>
      </c>
      <c r="I769" s="175"/>
      <c r="J769" s="176">
        <f>ROUND(I769*H769,2)</f>
        <v>0</v>
      </c>
      <c r="K769" s="172" t="s">
        <v>259</v>
      </c>
      <c r="L769" s="177"/>
      <c r="M769" s="178" t="s">
        <v>44</v>
      </c>
      <c r="N769" s="179" t="s">
        <v>53</v>
      </c>
      <c r="P769" s="141">
        <f>O769*H769</f>
        <v>0</v>
      </c>
      <c r="Q769" s="141">
        <v>0</v>
      </c>
      <c r="R769" s="141">
        <f>Q769*H769</f>
        <v>0</v>
      </c>
      <c r="S769" s="141">
        <v>0</v>
      </c>
      <c r="T769" s="142">
        <f>S769*H769</f>
        <v>0</v>
      </c>
      <c r="AR769" s="143" t="s">
        <v>93</v>
      </c>
      <c r="AT769" s="143" t="s">
        <v>245</v>
      </c>
      <c r="AU769" s="143" t="s">
        <v>93</v>
      </c>
      <c r="AY769" s="17" t="s">
        <v>192</v>
      </c>
      <c r="BE769" s="144">
        <f>IF(N769="základní",J769,0)</f>
        <v>0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7" t="s">
        <v>90</v>
      </c>
      <c r="BK769" s="144">
        <f>ROUND(I769*H769,2)</f>
        <v>0</v>
      </c>
      <c r="BL769" s="17" t="s">
        <v>90</v>
      </c>
      <c r="BM769" s="143" t="s">
        <v>1512</v>
      </c>
    </row>
    <row r="770" spans="2:65" s="12" customFormat="1" ht="11.25">
      <c r="B770" s="149"/>
      <c r="D770" s="150" t="s">
        <v>202</v>
      </c>
      <c r="E770" s="151" t="s">
        <v>44</v>
      </c>
      <c r="F770" s="152" t="s">
        <v>583</v>
      </c>
      <c r="H770" s="151" t="s">
        <v>44</v>
      </c>
      <c r="I770" s="153"/>
      <c r="L770" s="149"/>
      <c r="M770" s="154"/>
      <c r="T770" s="155"/>
      <c r="AT770" s="151" t="s">
        <v>202</v>
      </c>
      <c r="AU770" s="151" t="s">
        <v>93</v>
      </c>
      <c r="AV770" s="12" t="s">
        <v>90</v>
      </c>
      <c r="AW770" s="12" t="s">
        <v>42</v>
      </c>
      <c r="AX770" s="12" t="s">
        <v>82</v>
      </c>
      <c r="AY770" s="151" t="s">
        <v>192</v>
      </c>
    </row>
    <row r="771" spans="2:65" s="12" customFormat="1" ht="11.25">
      <c r="B771" s="149"/>
      <c r="D771" s="150" t="s">
        <v>202</v>
      </c>
      <c r="E771" s="151" t="s">
        <v>44</v>
      </c>
      <c r="F771" s="152" t="s">
        <v>1122</v>
      </c>
      <c r="H771" s="151" t="s">
        <v>44</v>
      </c>
      <c r="I771" s="153"/>
      <c r="L771" s="149"/>
      <c r="M771" s="154"/>
      <c r="T771" s="155"/>
      <c r="AT771" s="151" t="s">
        <v>202</v>
      </c>
      <c r="AU771" s="151" t="s">
        <v>93</v>
      </c>
      <c r="AV771" s="12" t="s">
        <v>90</v>
      </c>
      <c r="AW771" s="12" t="s">
        <v>42</v>
      </c>
      <c r="AX771" s="12" t="s">
        <v>82</v>
      </c>
      <c r="AY771" s="151" t="s">
        <v>192</v>
      </c>
    </row>
    <row r="772" spans="2:65" s="13" customFormat="1" ht="11.25">
      <c r="B772" s="156"/>
      <c r="D772" s="150" t="s">
        <v>202</v>
      </c>
      <c r="E772" s="157" t="s">
        <v>44</v>
      </c>
      <c r="F772" s="158" t="s">
        <v>90</v>
      </c>
      <c r="H772" s="159">
        <v>1</v>
      </c>
      <c r="I772" s="160"/>
      <c r="L772" s="156"/>
      <c r="M772" s="161"/>
      <c r="T772" s="162"/>
      <c r="AT772" s="157" t="s">
        <v>202</v>
      </c>
      <c r="AU772" s="157" t="s">
        <v>93</v>
      </c>
      <c r="AV772" s="13" t="s">
        <v>93</v>
      </c>
      <c r="AW772" s="13" t="s">
        <v>42</v>
      </c>
      <c r="AX772" s="13" t="s">
        <v>90</v>
      </c>
      <c r="AY772" s="157" t="s">
        <v>192</v>
      </c>
    </row>
    <row r="773" spans="2:65" s="1" customFormat="1" ht="24.2" customHeight="1">
      <c r="B773" s="33"/>
      <c r="C773" s="170" t="s">
        <v>1513</v>
      </c>
      <c r="D773" s="170" t="s">
        <v>245</v>
      </c>
      <c r="E773" s="171" t="s">
        <v>1514</v>
      </c>
      <c r="F773" s="172" t="s">
        <v>1515</v>
      </c>
      <c r="G773" s="173" t="s">
        <v>747</v>
      </c>
      <c r="H773" s="174">
        <v>1</v>
      </c>
      <c r="I773" s="175"/>
      <c r="J773" s="176">
        <f>ROUND(I773*H773,2)</f>
        <v>0</v>
      </c>
      <c r="K773" s="172" t="s">
        <v>259</v>
      </c>
      <c r="L773" s="177"/>
      <c r="M773" s="178" t="s">
        <v>44</v>
      </c>
      <c r="N773" s="179" t="s">
        <v>53</v>
      </c>
      <c r="P773" s="141">
        <f>O773*H773</f>
        <v>0</v>
      </c>
      <c r="Q773" s="141">
        <v>0</v>
      </c>
      <c r="R773" s="141">
        <f>Q773*H773</f>
        <v>0</v>
      </c>
      <c r="S773" s="141">
        <v>0</v>
      </c>
      <c r="T773" s="142">
        <f>S773*H773</f>
        <v>0</v>
      </c>
      <c r="AR773" s="143" t="s">
        <v>93</v>
      </c>
      <c r="AT773" s="143" t="s">
        <v>245</v>
      </c>
      <c r="AU773" s="143" t="s">
        <v>93</v>
      </c>
      <c r="AY773" s="17" t="s">
        <v>192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7" t="s">
        <v>90</v>
      </c>
      <c r="BK773" s="144">
        <f>ROUND(I773*H773,2)</f>
        <v>0</v>
      </c>
      <c r="BL773" s="17" t="s">
        <v>90</v>
      </c>
      <c r="BM773" s="143" t="s">
        <v>1516</v>
      </c>
    </row>
    <row r="774" spans="2:65" s="12" customFormat="1" ht="11.25">
      <c r="B774" s="149"/>
      <c r="D774" s="150" t="s">
        <v>202</v>
      </c>
      <c r="E774" s="151" t="s">
        <v>44</v>
      </c>
      <c r="F774" s="152" t="s">
        <v>583</v>
      </c>
      <c r="H774" s="151" t="s">
        <v>44</v>
      </c>
      <c r="I774" s="153"/>
      <c r="L774" s="149"/>
      <c r="M774" s="154"/>
      <c r="T774" s="155"/>
      <c r="AT774" s="151" t="s">
        <v>202</v>
      </c>
      <c r="AU774" s="151" t="s">
        <v>93</v>
      </c>
      <c r="AV774" s="12" t="s">
        <v>90</v>
      </c>
      <c r="AW774" s="12" t="s">
        <v>42</v>
      </c>
      <c r="AX774" s="12" t="s">
        <v>82</v>
      </c>
      <c r="AY774" s="151" t="s">
        <v>192</v>
      </c>
    </row>
    <row r="775" spans="2:65" s="12" customFormat="1" ht="11.25">
      <c r="B775" s="149"/>
      <c r="D775" s="150" t="s">
        <v>202</v>
      </c>
      <c r="E775" s="151" t="s">
        <v>44</v>
      </c>
      <c r="F775" s="152" t="s">
        <v>1124</v>
      </c>
      <c r="H775" s="151" t="s">
        <v>44</v>
      </c>
      <c r="I775" s="153"/>
      <c r="L775" s="149"/>
      <c r="M775" s="154"/>
      <c r="T775" s="155"/>
      <c r="AT775" s="151" t="s">
        <v>202</v>
      </c>
      <c r="AU775" s="151" t="s">
        <v>93</v>
      </c>
      <c r="AV775" s="12" t="s">
        <v>90</v>
      </c>
      <c r="AW775" s="12" t="s">
        <v>42</v>
      </c>
      <c r="AX775" s="12" t="s">
        <v>82</v>
      </c>
      <c r="AY775" s="151" t="s">
        <v>192</v>
      </c>
    </row>
    <row r="776" spans="2:65" s="13" customFormat="1" ht="11.25">
      <c r="B776" s="156"/>
      <c r="D776" s="150" t="s">
        <v>202</v>
      </c>
      <c r="E776" s="157" t="s">
        <v>44</v>
      </c>
      <c r="F776" s="158" t="s">
        <v>90</v>
      </c>
      <c r="H776" s="159">
        <v>1</v>
      </c>
      <c r="I776" s="160"/>
      <c r="L776" s="156"/>
      <c r="M776" s="161"/>
      <c r="T776" s="162"/>
      <c r="AT776" s="157" t="s">
        <v>202</v>
      </c>
      <c r="AU776" s="157" t="s">
        <v>93</v>
      </c>
      <c r="AV776" s="13" t="s">
        <v>93</v>
      </c>
      <c r="AW776" s="13" t="s">
        <v>42</v>
      </c>
      <c r="AX776" s="13" t="s">
        <v>90</v>
      </c>
      <c r="AY776" s="157" t="s">
        <v>192</v>
      </c>
    </row>
    <row r="777" spans="2:65" s="1" customFormat="1" ht="24.2" customHeight="1">
      <c r="B777" s="33"/>
      <c r="C777" s="170" t="s">
        <v>1517</v>
      </c>
      <c r="D777" s="170" t="s">
        <v>245</v>
      </c>
      <c r="E777" s="171" t="s">
        <v>1518</v>
      </c>
      <c r="F777" s="172" t="s">
        <v>1519</v>
      </c>
      <c r="G777" s="173" t="s">
        <v>747</v>
      </c>
      <c r="H777" s="174">
        <v>1</v>
      </c>
      <c r="I777" s="175"/>
      <c r="J777" s="176">
        <f>ROUND(I777*H777,2)</f>
        <v>0</v>
      </c>
      <c r="K777" s="172" t="s">
        <v>259</v>
      </c>
      <c r="L777" s="177"/>
      <c r="M777" s="178" t="s">
        <v>44</v>
      </c>
      <c r="N777" s="179" t="s">
        <v>53</v>
      </c>
      <c r="P777" s="141">
        <f>O777*H777</f>
        <v>0</v>
      </c>
      <c r="Q777" s="141">
        <v>0</v>
      </c>
      <c r="R777" s="141">
        <f>Q777*H777</f>
        <v>0</v>
      </c>
      <c r="S777" s="141">
        <v>0</v>
      </c>
      <c r="T777" s="142">
        <f>S777*H777</f>
        <v>0</v>
      </c>
      <c r="AR777" s="143" t="s">
        <v>93</v>
      </c>
      <c r="AT777" s="143" t="s">
        <v>245</v>
      </c>
      <c r="AU777" s="143" t="s">
        <v>93</v>
      </c>
      <c r="AY777" s="17" t="s">
        <v>192</v>
      </c>
      <c r="BE777" s="144">
        <f>IF(N777="základní",J777,0)</f>
        <v>0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7" t="s">
        <v>90</v>
      </c>
      <c r="BK777" s="144">
        <f>ROUND(I777*H777,2)</f>
        <v>0</v>
      </c>
      <c r="BL777" s="17" t="s">
        <v>90</v>
      </c>
      <c r="BM777" s="143" t="s">
        <v>1520</v>
      </c>
    </row>
    <row r="778" spans="2:65" s="12" customFormat="1" ht="11.25">
      <c r="B778" s="149"/>
      <c r="D778" s="150" t="s">
        <v>202</v>
      </c>
      <c r="E778" s="151" t="s">
        <v>44</v>
      </c>
      <c r="F778" s="152" t="s">
        <v>583</v>
      </c>
      <c r="H778" s="151" t="s">
        <v>44</v>
      </c>
      <c r="I778" s="153"/>
      <c r="L778" s="149"/>
      <c r="M778" s="154"/>
      <c r="T778" s="155"/>
      <c r="AT778" s="151" t="s">
        <v>202</v>
      </c>
      <c r="AU778" s="151" t="s">
        <v>93</v>
      </c>
      <c r="AV778" s="12" t="s">
        <v>90</v>
      </c>
      <c r="AW778" s="12" t="s">
        <v>42</v>
      </c>
      <c r="AX778" s="12" t="s">
        <v>82</v>
      </c>
      <c r="AY778" s="151" t="s">
        <v>192</v>
      </c>
    </row>
    <row r="779" spans="2:65" s="12" customFormat="1" ht="11.25">
      <c r="B779" s="149"/>
      <c r="D779" s="150" t="s">
        <v>202</v>
      </c>
      <c r="E779" s="151" t="s">
        <v>44</v>
      </c>
      <c r="F779" s="152" t="s">
        <v>1110</v>
      </c>
      <c r="H779" s="151" t="s">
        <v>44</v>
      </c>
      <c r="I779" s="153"/>
      <c r="L779" s="149"/>
      <c r="M779" s="154"/>
      <c r="T779" s="155"/>
      <c r="AT779" s="151" t="s">
        <v>202</v>
      </c>
      <c r="AU779" s="151" t="s">
        <v>93</v>
      </c>
      <c r="AV779" s="12" t="s">
        <v>90</v>
      </c>
      <c r="AW779" s="12" t="s">
        <v>42</v>
      </c>
      <c r="AX779" s="12" t="s">
        <v>82</v>
      </c>
      <c r="AY779" s="151" t="s">
        <v>192</v>
      </c>
    </row>
    <row r="780" spans="2:65" s="13" customFormat="1" ht="11.25">
      <c r="B780" s="156"/>
      <c r="D780" s="150" t="s">
        <v>202</v>
      </c>
      <c r="E780" s="157" t="s">
        <v>44</v>
      </c>
      <c r="F780" s="158" t="s">
        <v>90</v>
      </c>
      <c r="H780" s="159">
        <v>1</v>
      </c>
      <c r="I780" s="160"/>
      <c r="L780" s="156"/>
      <c r="M780" s="161"/>
      <c r="T780" s="162"/>
      <c r="AT780" s="157" t="s">
        <v>202</v>
      </c>
      <c r="AU780" s="157" t="s">
        <v>93</v>
      </c>
      <c r="AV780" s="13" t="s">
        <v>93</v>
      </c>
      <c r="AW780" s="13" t="s">
        <v>42</v>
      </c>
      <c r="AX780" s="13" t="s">
        <v>90</v>
      </c>
      <c r="AY780" s="157" t="s">
        <v>192</v>
      </c>
    </row>
    <row r="781" spans="2:65" s="1" customFormat="1" ht="16.5" customHeight="1">
      <c r="B781" s="33"/>
      <c r="C781" s="132" t="s">
        <v>1521</v>
      </c>
      <c r="D781" s="132" t="s">
        <v>194</v>
      </c>
      <c r="E781" s="133" t="s">
        <v>1522</v>
      </c>
      <c r="F781" s="134" t="s">
        <v>1523</v>
      </c>
      <c r="G781" s="135" t="s">
        <v>747</v>
      </c>
      <c r="H781" s="136">
        <v>10</v>
      </c>
      <c r="I781" s="137"/>
      <c r="J781" s="138">
        <f>ROUND(I781*H781,2)</f>
        <v>0</v>
      </c>
      <c r="K781" s="134" t="s">
        <v>198</v>
      </c>
      <c r="L781" s="33"/>
      <c r="M781" s="139" t="s">
        <v>44</v>
      </c>
      <c r="N781" s="140" t="s">
        <v>53</v>
      </c>
      <c r="P781" s="141">
        <f>O781*H781</f>
        <v>0</v>
      </c>
      <c r="Q781" s="141">
        <v>0</v>
      </c>
      <c r="R781" s="141">
        <f>Q781*H781</f>
        <v>0</v>
      </c>
      <c r="S781" s="141">
        <v>0</v>
      </c>
      <c r="T781" s="142">
        <f>S781*H781</f>
        <v>0</v>
      </c>
      <c r="AR781" s="143" t="s">
        <v>90</v>
      </c>
      <c r="AT781" s="143" t="s">
        <v>194</v>
      </c>
      <c r="AU781" s="143" t="s">
        <v>93</v>
      </c>
      <c r="AY781" s="17" t="s">
        <v>192</v>
      </c>
      <c r="BE781" s="144">
        <f>IF(N781="základní",J781,0)</f>
        <v>0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7" t="s">
        <v>90</v>
      </c>
      <c r="BK781" s="144">
        <f>ROUND(I781*H781,2)</f>
        <v>0</v>
      </c>
      <c r="BL781" s="17" t="s">
        <v>90</v>
      </c>
      <c r="BM781" s="143" t="s">
        <v>1524</v>
      </c>
    </row>
    <row r="782" spans="2:65" s="1" customFormat="1" ht="11.25">
      <c r="B782" s="33"/>
      <c r="D782" s="145" t="s">
        <v>200</v>
      </c>
      <c r="F782" s="146" t="s">
        <v>1525</v>
      </c>
      <c r="I782" s="147"/>
      <c r="L782" s="33"/>
      <c r="M782" s="148"/>
      <c r="T782" s="54"/>
      <c r="AT782" s="17" t="s">
        <v>200</v>
      </c>
      <c r="AU782" s="17" t="s">
        <v>93</v>
      </c>
    </row>
    <row r="783" spans="2:65" s="12" customFormat="1" ht="11.25">
      <c r="B783" s="149"/>
      <c r="D783" s="150" t="s">
        <v>202</v>
      </c>
      <c r="E783" s="151" t="s">
        <v>44</v>
      </c>
      <c r="F783" s="152" t="s">
        <v>583</v>
      </c>
      <c r="H783" s="151" t="s">
        <v>44</v>
      </c>
      <c r="I783" s="153"/>
      <c r="L783" s="149"/>
      <c r="M783" s="154"/>
      <c r="T783" s="155"/>
      <c r="AT783" s="151" t="s">
        <v>202</v>
      </c>
      <c r="AU783" s="151" t="s">
        <v>93</v>
      </c>
      <c r="AV783" s="12" t="s">
        <v>90</v>
      </c>
      <c r="AW783" s="12" t="s">
        <v>42</v>
      </c>
      <c r="AX783" s="12" t="s">
        <v>82</v>
      </c>
      <c r="AY783" s="151" t="s">
        <v>192</v>
      </c>
    </row>
    <row r="784" spans="2:65" s="12" customFormat="1" ht="11.25">
      <c r="B784" s="149"/>
      <c r="D784" s="150" t="s">
        <v>202</v>
      </c>
      <c r="E784" s="151" t="s">
        <v>44</v>
      </c>
      <c r="F784" s="152" t="s">
        <v>1110</v>
      </c>
      <c r="H784" s="151" t="s">
        <v>44</v>
      </c>
      <c r="I784" s="153"/>
      <c r="L784" s="149"/>
      <c r="M784" s="154"/>
      <c r="T784" s="155"/>
      <c r="AT784" s="151" t="s">
        <v>202</v>
      </c>
      <c r="AU784" s="151" t="s">
        <v>93</v>
      </c>
      <c r="AV784" s="12" t="s">
        <v>90</v>
      </c>
      <c r="AW784" s="12" t="s">
        <v>42</v>
      </c>
      <c r="AX784" s="12" t="s">
        <v>82</v>
      </c>
      <c r="AY784" s="151" t="s">
        <v>192</v>
      </c>
    </row>
    <row r="785" spans="2:51" s="13" customFormat="1" ht="11.25">
      <c r="B785" s="156"/>
      <c r="D785" s="150" t="s">
        <v>202</v>
      </c>
      <c r="E785" s="157" t="s">
        <v>44</v>
      </c>
      <c r="F785" s="158" t="s">
        <v>90</v>
      </c>
      <c r="H785" s="159">
        <v>1</v>
      </c>
      <c r="I785" s="160"/>
      <c r="L785" s="156"/>
      <c r="M785" s="161"/>
      <c r="T785" s="162"/>
      <c r="AT785" s="157" t="s">
        <v>202</v>
      </c>
      <c r="AU785" s="157" t="s">
        <v>93</v>
      </c>
      <c r="AV785" s="13" t="s">
        <v>93</v>
      </c>
      <c r="AW785" s="13" t="s">
        <v>42</v>
      </c>
      <c r="AX785" s="13" t="s">
        <v>82</v>
      </c>
      <c r="AY785" s="157" t="s">
        <v>192</v>
      </c>
    </row>
    <row r="786" spans="2:51" s="12" customFormat="1" ht="11.25">
      <c r="B786" s="149"/>
      <c r="D786" s="150" t="s">
        <v>202</v>
      </c>
      <c r="E786" s="151" t="s">
        <v>44</v>
      </c>
      <c r="F786" s="152" t="s">
        <v>1112</v>
      </c>
      <c r="H786" s="151" t="s">
        <v>44</v>
      </c>
      <c r="I786" s="153"/>
      <c r="L786" s="149"/>
      <c r="M786" s="154"/>
      <c r="T786" s="155"/>
      <c r="AT786" s="151" t="s">
        <v>202</v>
      </c>
      <c r="AU786" s="151" t="s">
        <v>93</v>
      </c>
      <c r="AV786" s="12" t="s">
        <v>90</v>
      </c>
      <c r="AW786" s="12" t="s">
        <v>42</v>
      </c>
      <c r="AX786" s="12" t="s">
        <v>82</v>
      </c>
      <c r="AY786" s="151" t="s">
        <v>192</v>
      </c>
    </row>
    <row r="787" spans="2:51" s="13" customFormat="1" ht="11.25">
      <c r="B787" s="156"/>
      <c r="D787" s="150" t="s">
        <v>202</v>
      </c>
      <c r="E787" s="157" t="s">
        <v>44</v>
      </c>
      <c r="F787" s="158" t="s">
        <v>90</v>
      </c>
      <c r="H787" s="159">
        <v>1</v>
      </c>
      <c r="I787" s="160"/>
      <c r="L787" s="156"/>
      <c r="M787" s="161"/>
      <c r="T787" s="162"/>
      <c r="AT787" s="157" t="s">
        <v>202</v>
      </c>
      <c r="AU787" s="157" t="s">
        <v>93</v>
      </c>
      <c r="AV787" s="13" t="s">
        <v>93</v>
      </c>
      <c r="AW787" s="13" t="s">
        <v>42</v>
      </c>
      <c r="AX787" s="13" t="s">
        <v>82</v>
      </c>
      <c r="AY787" s="157" t="s">
        <v>192</v>
      </c>
    </row>
    <row r="788" spans="2:51" s="12" customFormat="1" ht="11.25">
      <c r="B788" s="149"/>
      <c r="D788" s="150" t="s">
        <v>202</v>
      </c>
      <c r="E788" s="151" t="s">
        <v>44</v>
      </c>
      <c r="F788" s="152" t="s">
        <v>1114</v>
      </c>
      <c r="H788" s="151" t="s">
        <v>44</v>
      </c>
      <c r="I788" s="153"/>
      <c r="L788" s="149"/>
      <c r="M788" s="154"/>
      <c r="T788" s="155"/>
      <c r="AT788" s="151" t="s">
        <v>202</v>
      </c>
      <c r="AU788" s="151" t="s">
        <v>93</v>
      </c>
      <c r="AV788" s="12" t="s">
        <v>90</v>
      </c>
      <c r="AW788" s="12" t="s">
        <v>42</v>
      </c>
      <c r="AX788" s="12" t="s">
        <v>82</v>
      </c>
      <c r="AY788" s="151" t="s">
        <v>192</v>
      </c>
    </row>
    <row r="789" spans="2:51" s="13" customFormat="1" ht="11.25">
      <c r="B789" s="156"/>
      <c r="D789" s="150" t="s">
        <v>202</v>
      </c>
      <c r="E789" s="157" t="s">
        <v>44</v>
      </c>
      <c r="F789" s="158" t="s">
        <v>90</v>
      </c>
      <c r="H789" s="159">
        <v>1</v>
      </c>
      <c r="I789" s="160"/>
      <c r="L789" s="156"/>
      <c r="M789" s="161"/>
      <c r="T789" s="162"/>
      <c r="AT789" s="157" t="s">
        <v>202</v>
      </c>
      <c r="AU789" s="157" t="s">
        <v>93</v>
      </c>
      <c r="AV789" s="13" t="s">
        <v>93</v>
      </c>
      <c r="AW789" s="13" t="s">
        <v>42</v>
      </c>
      <c r="AX789" s="13" t="s">
        <v>82</v>
      </c>
      <c r="AY789" s="157" t="s">
        <v>192</v>
      </c>
    </row>
    <row r="790" spans="2:51" s="12" customFormat="1" ht="11.25">
      <c r="B790" s="149"/>
      <c r="D790" s="150" t="s">
        <v>202</v>
      </c>
      <c r="E790" s="151" t="s">
        <v>44</v>
      </c>
      <c r="F790" s="152" t="s">
        <v>1116</v>
      </c>
      <c r="H790" s="151" t="s">
        <v>44</v>
      </c>
      <c r="I790" s="153"/>
      <c r="L790" s="149"/>
      <c r="M790" s="154"/>
      <c r="T790" s="155"/>
      <c r="AT790" s="151" t="s">
        <v>202</v>
      </c>
      <c r="AU790" s="151" t="s">
        <v>93</v>
      </c>
      <c r="AV790" s="12" t="s">
        <v>90</v>
      </c>
      <c r="AW790" s="12" t="s">
        <v>42</v>
      </c>
      <c r="AX790" s="12" t="s">
        <v>82</v>
      </c>
      <c r="AY790" s="151" t="s">
        <v>192</v>
      </c>
    </row>
    <row r="791" spans="2:51" s="13" customFormat="1" ht="11.25">
      <c r="B791" s="156"/>
      <c r="D791" s="150" t="s">
        <v>202</v>
      </c>
      <c r="E791" s="157" t="s">
        <v>44</v>
      </c>
      <c r="F791" s="158" t="s">
        <v>90</v>
      </c>
      <c r="H791" s="159">
        <v>1</v>
      </c>
      <c r="I791" s="160"/>
      <c r="L791" s="156"/>
      <c r="M791" s="161"/>
      <c r="T791" s="162"/>
      <c r="AT791" s="157" t="s">
        <v>202</v>
      </c>
      <c r="AU791" s="157" t="s">
        <v>93</v>
      </c>
      <c r="AV791" s="13" t="s">
        <v>93</v>
      </c>
      <c r="AW791" s="13" t="s">
        <v>42</v>
      </c>
      <c r="AX791" s="13" t="s">
        <v>82</v>
      </c>
      <c r="AY791" s="157" t="s">
        <v>192</v>
      </c>
    </row>
    <row r="792" spans="2:51" s="12" customFormat="1" ht="11.25">
      <c r="B792" s="149"/>
      <c r="D792" s="150" t="s">
        <v>202</v>
      </c>
      <c r="E792" s="151" t="s">
        <v>44</v>
      </c>
      <c r="F792" s="152" t="s">
        <v>1118</v>
      </c>
      <c r="H792" s="151" t="s">
        <v>44</v>
      </c>
      <c r="I792" s="153"/>
      <c r="L792" s="149"/>
      <c r="M792" s="154"/>
      <c r="T792" s="155"/>
      <c r="AT792" s="151" t="s">
        <v>202</v>
      </c>
      <c r="AU792" s="151" t="s">
        <v>93</v>
      </c>
      <c r="AV792" s="12" t="s">
        <v>90</v>
      </c>
      <c r="AW792" s="12" t="s">
        <v>42</v>
      </c>
      <c r="AX792" s="12" t="s">
        <v>82</v>
      </c>
      <c r="AY792" s="151" t="s">
        <v>192</v>
      </c>
    </row>
    <row r="793" spans="2:51" s="13" customFormat="1" ht="11.25">
      <c r="B793" s="156"/>
      <c r="D793" s="150" t="s">
        <v>202</v>
      </c>
      <c r="E793" s="157" t="s">
        <v>44</v>
      </c>
      <c r="F793" s="158" t="s">
        <v>90</v>
      </c>
      <c r="H793" s="159">
        <v>1</v>
      </c>
      <c r="I793" s="160"/>
      <c r="L793" s="156"/>
      <c r="M793" s="161"/>
      <c r="T793" s="162"/>
      <c r="AT793" s="157" t="s">
        <v>202</v>
      </c>
      <c r="AU793" s="157" t="s">
        <v>93</v>
      </c>
      <c r="AV793" s="13" t="s">
        <v>93</v>
      </c>
      <c r="AW793" s="13" t="s">
        <v>42</v>
      </c>
      <c r="AX793" s="13" t="s">
        <v>82</v>
      </c>
      <c r="AY793" s="157" t="s">
        <v>192</v>
      </c>
    </row>
    <row r="794" spans="2:51" s="12" customFormat="1" ht="11.25">
      <c r="B794" s="149"/>
      <c r="D794" s="150" t="s">
        <v>202</v>
      </c>
      <c r="E794" s="151" t="s">
        <v>44</v>
      </c>
      <c r="F794" s="152" t="s">
        <v>1120</v>
      </c>
      <c r="H794" s="151" t="s">
        <v>44</v>
      </c>
      <c r="I794" s="153"/>
      <c r="L794" s="149"/>
      <c r="M794" s="154"/>
      <c r="T794" s="155"/>
      <c r="AT794" s="151" t="s">
        <v>202</v>
      </c>
      <c r="AU794" s="151" t="s">
        <v>93</v>
      </c>
      <c r="AV794" s="12" t="s">
        <v>90</v>
      </c>
      <c r="AW794" s="12" t="s">
        <v>42</v>
      </c>
      <c r="AX794" s="12" t="s">
        <v>82</v>
      </c>
      <c r="AY794" s="151" t="s">
        <v>192</v>
      </c>
    </row>
    <row r="795" spans="2:51" s="13" customFormat="1" ht="11.25">
      <c r="B795" s="156"/>
      <c r="D795" s="150" t="s">
        <v>202</v>
      </c>
      <c r="E795" s="157" t="s">
        <v>44</v>
      </c>
      <c r="F795" s="158" t="s">
        <v>90</v>
      </c>
      <c r="H795" s="159">
        <v>1</v>
      </c>
      <c r="I795" s="160"/>
      <c r="L795" s="156"/>
      <c r="M795" s="161"/>
      <c r="T795" s="162"/>
      <c r="AT795" s="157" t="s">
        <v>202</v>
      </c>
      <c r="AU795" s="157" t="s">
        <v>93</v>
      </c>
      <c r="AV795" s="13" t="s">
        <v>93</v>
      </c>
      <c r="AW795" s="13" t="s">
        <v>42</v>
      </c>
      <c r="AX795" s="13" t="s">
        <v>82</v>
      </c>
      <c r="AY795" s="157" t="s">
        <v>192</v>
      </c>
    </row>
    <row r="796" spans="2:51" s="12" customFormat="1" ht="11.25">
      <c r="B796" s="149"/>
      <c r="D796" s="150" t="s">
        <v>202</v>
      </c>
      <c r="E796" s="151" t="s">
        <v>44</v>
      </c>
      <c r="F796" s="152" t="s">
        <v>1122</v>
      </c>
      <c r="H796" s="151" t="s">
        <v>44</v>
      </c>
      <c r="I796" s="153"/>
      <c r="L796" s="149"/>
      <c r="M796" s="154"/>
      <c r="T796" s="155"/>
      <c r="AT796" s="151" t="s">
        <v>202</v>
      </c>
      <c r="AU796" s="151" t="s">
        <v>93</v>
      </c>
      <c r="AV796" s="12" t="s">
        <v>90</v>
      </c>
      <c r="AW796" s="12" t="s">
        <v>42</v>
      </c>
      <c r="AX796" s="12" t="s">
        <v>82</v>
      </c>
      <c r="AY796" s="151" t="s">
        <v>192</v>
      </c>
    </row>
    <row r="797" spans="2:51" s="13" customFormat="1" ht="11.25">
      <c r="B797" s="156"/>
      <c r="D797" s="150" t="s">
        <v>202</v>
      </c>
      <c r="E797" s="157" t="s">
        <v>44</v>
      </c>
      <c r="F797" s="158" t="s">
        <v>90</v>
      </c>
      <c r="H797" s="159">
        <v>1</v>
      </c>
      <c r="I797" s="160"/>
      <c r="L797" s="156"/>
      <c r="M797" s="161"/>
      <c r="T797" s="162"/>
      <c r="AT797" s="157" t="s">
        <v>202</v>
      </c>
      <c r="AU797" s="157" t="s">
        <v>93</v>
      </c>
      <c r="AV797" s="13" t="s">
        <v>93</v>
      </c>
      <c r="AW797" s="13" t="s">
        <v>42</v>
      </c>
      <c r="AX797" s="13" t="s">
        <v>82</v>
      </c>
      <c r="AY797" s="157" t="s">
        <v>192</v>
      </c>
    </row>
    <row r="798" spans="2:51" s="12" customFormat="1" ht="11.25">
      <c r="B798" s="149"/>
      <c r="D798" s="150" t="s">
        <v>202</v>
      </c>
      <c r="E798" s="151" t="s">
        <v>44</v>
      </c>
      <c r="F798" s="152" t="s">
        <v>1123</v>
      </c>
      <c r="H798" s="151" t="s">
        <v>44</v>
      </c>
      <c r="I798" s="153"/>
      <c r="L798" s="149"/>
      <c r="M798" s="154"/>
      <c r="T798" s="155"/>
      <c r="AT798" s="151" t="s">
        <v>202</v>
      </c>
      <c r="AU798" s="151" t="s">
        <v>93</v>
      </c>
      <c r="AV798" s="12" t="s">
        <v>90</v>
      </c>
      <c r="AW798" s="12" t="s">
        <v>42</v>
      </c>
      <c r="AX798" s="12" t="s">
        <v>82</v>
      </c>
      <c r="AY798" s="151" t="s">
        <v>192</v>
      </c>
    </row>
    <row r="799" spans="2:51" s="13" customFormat="1" ht="11.25">
      <c r="B799" s="156"/>
      <c r="D799" s="150" t="s">
        <v>202</v>
      </c>
      <c r="E799" s="157" t="s">
        <v>44</v>
      </c>
      <c r="F799" s="158" t="s">
        <v>90</v>
      </c>
      <c r="H799" s="159">
        <v>1</v>
      </c>
      <c r="I799" s="160"/>
      <c r="L799" s="156"/>
      <c r="M799" s="161"/>
      <c r="T799" s="162"/>
      <c r="AT799" s="157" t="s">
        <v>202</v>
      </c>
      <c r="AU799" s="157" t="s">
        <v>93</v>
      </c>
      <c r="AV799" s="13" t="s">
        <v>93</v>
      </c>
      <c r="AW799" s="13" t="s">
        <v>42</v>
      </c>
      <c r="AX799" s="13" t="s">
        <v>82</v>
      </c>
      <c r="AY799" s="157" t="s">
        <v>192</v>
      </c>
    </row>
    <row r="800" spans="2:51" s="12" customFormat="1" ht="11.25">
      <c r="B800" s="149"/>
      <c r="D800" s="150" t="s">
        <v>202</v>
      </c>
      <c r="E800" s="151" t="s">
        <v>44</v>
      </c>
      <c r="F800" s="152" t="s">
        <v>1124</v>
      </c>
      <c r="H800" s="151" t="s">
        <v>44</v>
      </c>
      <c r="I800" s="153"/>
      <c r="L800" s="149"/>
      <c r="M800" s="154"/>
      <c r="T800" s="155"/>
      <c r="AT800" s="151" t="s">
        <v>202</v>
      </c>
      <c r="AU800" s="151" t="s">
        <v>93</v>
      </c>
      <c r="AV800" s="12" t="s">
        <v>90</v>
      </c>
      <c r="AW800" s="12" t="s">
        <v>42</v>
      </c>
      <c r="AX800" s="12" t="s">
        <v>82</v>
      </c>
      <c r="AY800" s="151" t="s">
        <v>192</v>
      </c>
    </row>
    <row r="801" spans="2:65" s="13" customFormat="1" ht="11.25">
      <c r="B801" s="156"/>
      <c r="D801" s="150" t="s">
        <v>202</v>
      </c>
      <c r="E801" s="157" t="s">
        <v>44</v>
      </c>
      <c r="F801" s="158" t="s">
        <v>90</v>
      </c>
      <c r="H801" s="159">
        <v>1</v>
      </c>
      <c r="I801" s="160"/>
      <c r="L801" s="156"/>
      <c r="M801" s="161"/>
      <c r="T801" s="162"/>
      <c r="AT801" s="157" t="s">
        <v>202</v>
      </c>
      <c r="AU801" s="157" t="s">
        <v>93</v>
      </c>
      <c r="AV801" s="13" t="s">
        <v>93</v>
      </c>
      <c r="AW801" s="13" t="s">
        <v>42</v>
      </c>
      <c r="AX801" s="13" t="s">
        <v>82</v>
      </c>
      <c r="AY801" s="157" t="s">
        <v>192</v>
      </c>
    </row>
    <row r="802" spans="2:65" s="12" customFormat="1" ht="11.25">
      <c r="B802" s="149"/>
      <c r="D802" s="150" t="s">
        <v>202</v>
      </c>
      <c r="E802" s="151" t="s">
        <v>44</v>
      </c>
      <c r="F802" s="152" t="s">
        <v>1125</v>
      </c>
      <c r="H802" s="151" t="s">
        <v>44</v>
      </c>
      <c r="I802" s="153"/>
      <c r="L802" s="149"/>
      <c r="M802" s="154"/>
      <c r="T802" s="155"/>
      <c r="AT802" s="151" t="s">
        <v>202</v>
      </c>
      <c r="AU802" s="151" t="s">
        <v>93</v>
      </c>
      <c r="AV802" s="12" t="s">
        <v>90</v>
      </c>
      <c r="AW802" s="12" t="s">
        <v>42</v>
      </c>
      <c r="AX802" s="12" t="s">
        <v>82</v>
      </c>
      <c r="AY802" s="151" t="s">
        <v>192</v>
      </c>
    </row>
    <row r="803" spans="2:65" s="13" customFormat="1" ht="11.25">
      <c r="B803" s="156"/>
      <c r="D803" s="150" t="s">
        <v>202</v>
      </c>
      <c r="E803" s="157" t="s">
        <v>44</v>
      </c>
      <c r="F803" s="158" t="s">
        <v>90</v>
      </c>
      <c r="H803" s="159">
        <v>1</v>
      </c>
      <c r="I803" s="160"/>
      <c r="L803" s="156"/>
      <c r="M803" s="161"/>
      <c r="T803" s="162"/>
      <c r="AT803" s="157" t="s">
        <v>202</v>
      </c>
      <c r="AU803" s="157" t="s">
        <v>93</v>
      </c>
      <c r="AV803" s="13" t="s">
        <v>93</v>
      </c>
      <c r="AW803" s="13" t="s">
        <v>42</v>
      </c>
      <c r="AX803" s="13" t="s">
        <v>82</v>
      </c>
      <c r="AY803" s="157" t="s">
        <v>192</v>
      </c>
    </row>
    <row r="804" spans="2:65" s="14" customFormat="1" ht="11.25">
      <c r="B804" s="163"/>
      <c r="D804" s="150" t="s">
        <v>202</v>
      </c>
      <c r="E804" s="164" t="s">
        <v>44</v>
      </c>
      <c r="F804" s="165" t="s">
        <v>205</v>
      </c>
      <c r="H804" s="166">
        <v>10</v>
      </c>
      <c r="I804" s="167"/>
      <c r="L804" s="163"/>
      <c r="M804" s="168"/>
      <c r="T804" s="169"/>
      <c r="AT804" s="164" t="s">
        <v>202</v>
      </c>
      <c r="AU804" s="164" t="s">
        <v>93</v>
      </c>
      <c r="AV804" s="14" t="s">
        <v>199</v>
      </c>
      <c r="AW804" s="14" t="s">
        <v>42</v>
      </c>
      <c r="AX804" s="14" t="s">
        <v>90</v>
      </c>
      <c r="AY804" s="164" t="s">
        <v>192</v>
      </c>
    </row>
    <row r="805" spans="2:65" s="1" customFormat="1" ht="16.5" customHeight="1">
      <c r="B805" s="33"/>
      <c r="C805" s="170" t="s">
        <v>1526</v>
      </c>
      <c r="D805" s="170" t="s">
        <v>245</v>
      </c>
      <c r="E805" s="171" t="s">
        <v>1527</v>
      </c>
      <c r="F805" s="172" t="s">
        <v>1528</v>
      </c>
      <c r="G805" s="173" t="s">
        <v>747</v>
      </c>
      <c r="H805" s="174">
        <v>10</v>
      </c>
      <c r="I805" s="175"/>
      <c r="J805" s="176">
        <f>ROUND(I805*H805,2)</f>
        <v>0</v>
      </c>
      <c r="K805" s="172" t="s">
        <v>259</v>
      </c>
      <c r="L805" s="177"/>
      <c r="M805" s="178" t="s">
        <v>44</v>
      </c>
      <c r="N805" s="179" t="s">
        <v>53</v>
      </c>
      <c r="P805" s="141">
        <f>O805*H805</f>
        <v>0</v>
      </c>
      <c r="Q805" s="141">
        <v>0</v>
      </c>
      <c r="R805" s="141">
        <f>Q805*H805</f>
        <v>0</v>
      </c>
      <c r="S805" s="141">
        <v>0</v>
      </c>
      <c r="T805" s="142">
        <f>S805*H805</f>
        <v>0</v>
      </c>
      <c r="AR805" s="143" t="s">
        <v>93</v>
      </c>
      <c r="AT805" s="143" t="s">
        <v>245</v>
      </c>
      <c r="AU805" s="143" t="s">
        <v>93</v>
      </c>
      <c r="AY805" s="17" t="s">
        <v>192</v>
      </c>
      <c r="BE805" s="144">
        <f>IF(N805="základní",J805,0)</f>
        <v>0</v>
      </c>
      <c r="BF805" s="144">
        <f>IF(N805="snížená",J805,0)</f>
        <v>0</v>
      </c>
      <c r="BG805" s="144">
        <f>IF(N805="zákl. přenesená",J805,0)</f>
        <v>0</v>
      </c>
      <c r="BH805" s="144">
        <f>IF(N805="sníž. přenesená",J805,0)</f>
        <v>0</v>
      </c>
      <c r="BI805" s="144">
        <f>IF(N805="nulová",J805,0)</f>
        <v>0</v>
      </c>
      <c r="BJ805" s="17" t="s">
        <v>90</v>
      </c>
      <c r="BK805" s="144">
        <f>ROUND(I805*H805,2)</f>
        <v>0</v>
      </c>
      <c r="BL805" s="17" t="s">
        <v>90</v>
      </c>
      <c r="BM805" s="143" t="s">
        <v>1529</v>
      </c>
    </row>
    <row r="806" spans="2:65" s="12" customFormat="1" ht="11.25">
      <c r="B806" s="149"/>
      <c r="D806" s="150" t="s">
        <v>202</v>
      </c>
      <c r="E806" s="151" t="s">
        <v>44</v>
      </c>
      <c r="F806" s="152" t="s">
        <v>583</v>
      </c>
      <c r="H806" s="151" t="s">
        <v>44</v>
      </c>
      <c r="I806" s="153"/>
      <c r="L806" s="149"/>
      <c r="M806" s="154"/>
      <c r="T806" s="155"/>
      <c r="AT806" s="151" t="s">
        <v>202</v>
      </c>
      <c r="AU806" s="151" t="s">
        <v>93</v>
      </c>
      <c r="AV806" s="12" t="s">
        <v>90</v>
      </c>
      <c r="AW806" s="12" t="s">
        <v>42</v>
      </c>
      <c r="AX806" s="12" t="s">
        <v>82</v>
      </c>
      <c r="AY806" s="151" t="s">
        <v>192</v>
      </c>
    </row>
    <row r="807" spans="2:65" s="12" customFormat="1" ht="11.25">
      <c r="B807" s="149"/>
      <c r="D807" s="150" t="s">
        <v>202</v>
      </c>
      <c r="E807" s="151" t="s">
        <v>44</v>
      </c>
      <c r="F807" s="152" t="s">
        <v>1110</v>
      </c>
      <c r="H807" s="151" t="s">
        <v>44</v>
      </c>
      <c r="I807" s="153"/>
      <c r="L807" s="149"/>
      <c r="M807" s="154"/>
      <c r="T807" s="155"/>
      <c r="AT807" s="151" t="s">
        <v>202</v>
      </c>
      <c r="AU807" s="151" t="s">
        <v>93</v>
      </c>
      <c r="AV807" s="12" t="s">
        <v>90</v>
      </c>
      <c r="AW807" s="12" t="s">
        <v>42</v>
      </c>
      <c r="AX807" s="12" t="s">
        <v>82</v>
      </c>
      <c r="AY807" s="151" t="s">
        <v>192</v>
      </c>
    </row>
    <row r="808" spans="2:65" s="13" customFormat="1" ht="11.25">
      <c r="B808" s="156"/>
      <c r="D808" s="150" t="s">
        <v>202</v>
      </c>
      <c r="E808" s="157" t="s">
        <v>44</v>
      </c>
      <c r="F808" s="158" t="s">
        <v>90</v>
      </c>
      <c r="H808" s="159">
        <v>1</v>
      </c>
      <c r="I808" s="160"/>
      <c r="L808" s="156"/>
      <c r="M808" s="161"/>
      <c r="T808" s="162"/>
      <c r="AT808" s="157" t="s">
        <v>202</v>
      </c>
      <c r="AU808" s="157" t="s">
        <v>93</v>
      </c>
      <c r="AV808" s="13" t="s">
        <v>93</v>
      </c>
      <c r="AW808" s="13" t="s">
        <v>42</v>
      </c>
      <c r="AX808" s="13" t="s">
        <v>82</v>
      </c>
      <c r="AY808" s="157" t="s">
        <v>192</v>
      </c>
    </row>
    <row r="809" spans="2:65" s="12" customFormat="1" ht="11.25">
      <c r="B809" s="149"/>
      <c r="D809" s="150" t="s">
        <v>202</v>
      </c>
      <c r="E809" s="151" t="s">
        <v>44</v>
      </c>
      <c r="F809" s="152" t="s">
        <v>1112</v>
      </c>
      <c r="H809" s="151" t="s">
        <v>44</v>
      </c>
      <c r="I809" s="153"/>
      <c r="L809" s="149"/>
      <c r="M809" s="154"/>
      <c r="T809" s="155"/>
      <c r="AT809" s="151" t="s">
        <v>202</v>
      </c>
      <c r="AU809" s="151" t="s">
        <v>93</v>
      </c>
      <c r="AV809" s="12" t="s">
        <v>90</v>
      </c>
      <c r="AW809" s="12" t="s">
        <v>42</v>
      </c>
      <c r="AX809" s="12" t="s">
        <v>82</v>
      </c>
      <c r="AY809" s="151" t="s">
        <v>192</v>
      </c>
    </row>
    <row r="810" spans="2:65" s="13" customFormat="1" ht="11.25">
      <c r="B810" s="156"/>
      <c r="D810" s="150" t="s">
        <v>202</v>
      </c>
      <c r="E810" s="157" t="s">
        <v>44</v>
      </c>
      <c r="F810" s="158" t="s">
        <v>90</v>
      </c>
      <c r="H810" s="159">
        <v>1</v>
      </c>
      <c r="I810" s="160"/>
      <c r="L810" s="156"/>
      <c r="M810" s="161"/>
      <c r="T810" s="162"/>
      <c r="AT810" s="157" t="s">
        <v>202</v>
      </c>
      <c r="AU810" s="157" t="s">
        <v>93</v>
      </c>
      <c r="AV810" s="13" t="s">
        <v>93</v>
      </c>
      <c r="AW810" s="13" t="s">
        <v>42</v>
      </c>
      <c r="AX810" s="13" t="s">
        <v>82</v>
      </c>
      <c r="AY810" s="157" t="s">
        <v>192</v>
      </c>
    </row>
    <row r="811" spans="2:65" s="12" customFormat="1" ht="11.25">
      <c r="B811" s="149"/>
      <c r="D811" s="150" t="s">
        <v>202</v>
      </c>
      <c r="E811" s="151" t="s">
        <v>44</v>
      </c>
      <c r="F811" s="152" t="s">
        <v>1114</v>
      </c>
      <c r="H811" s="151" t="s">
        <v>44</v>
      </c>
      <c r="I811" s="153"/>
      <c r="L811" s="149"/>
      <c r="M811" s="154"/>
      <c r="T811" s="155"/>
      <c r="AT811" s="151" t="s">
        <v>202</v>
      </c>
      <c r="AU811" s="151" t="s">
        <v>93</v>
      </c>
      <c r="AV811" s="12" t="s">
        <v>90</v>
      </c>
      <c r="AW811" s="12" t="s">
        <v>42</v>
      </c>
      <c r="AX811" s="12" t="s">
        <v>82</v>
      </c>
      <c r="AY811" s="151" t="s">
        <v>192</v>
      </c>
    </row>
    <row r="812" spans="2:65" s="13" customFormat="1" ht="11.25">
      <c r="B812" s="156"/>
      <c r="D812" s="150" t="s">
        <v>202</v>
      </c>
      <c r="E812" s="157" t="s">
        <v>44</v>
      </c>
      <c r="F812" s="158" t="s">
        <v>90</v>
      </c>
      <c r="H812" s="159">
        <v>1</v>
      </c>
      <c r="I812" s="160"/>
      <c r="L812" s="156"/>
      <c r="M812" s="161"/>
      <c r="T812" s="162"/>
      <c r="AT812" s="157" t="s">
        <v>202</v>
      </c>
      <c r="AU812" s="157" t="s">
        <v>93</v>
      </c>
      <c r="AV812" s="13" t="s">
        <v>93</v>
      </c>
      <c r="AW812" s="13" t="s">
        <v>42</v>
      </c>
      <c r="AX812" s="13" t="s">
        <v>82</v>
      </c>
      <c r="AY812" s="157" t="s">
        <v>192</v>
      </c>
    </row>
    <row r="813" spans="2:65" s="12" customFormat="1" ht="11.25">
      <c r="B813" s="149"/>
      <c r="D813" s="150" t="s">
        <v>202</v>
      </c>
      <c r="E813" s="151" t="s">
        <v>44</v>
      </c>
      <c r="F813" s="152" t="s">
        <v>1116</v>
      </c>
      <c r="H813" s="151" t="s">
        <v>44</v>
      </c>
      <c r="I813" s="153"/>
      <c r="L813" s="149"/>
      <c r="M813" s="154"/>
      <c r="T813" s="155"/>
      <c r="AT813" s="151" t="s">
        <v>202</v>
      </c>
      <c r="AU813" s="151" t="s">
        <v>93</v>
      </c>
      <c r="AV813" s="12" t="s">
        <v>90</v>
      </c>
      <c r="AW813" s="12" t="s">
        <v>42</v>
      </c>
      <c r="AX813" s="12" t="s">
        <v>82</v>
      </c>
      <c r="AY813" s="151" t="s">
        <v>192</v>
      </c>
    </row>
    <row r="814" spans="2:65" s="13" customFormat="1" ht="11.25">
      <c r="B814" s="156"/>
      <c r="D814" s="150" t="s">
        <v>202</v>
      </c>
      <c r="E814" s="157" t="s">
        <v>44</v>
      </c>
      <c r="F814" s="158" t="s">
        <v>90</v>
      </c>
      <c r="H814" s="159">
        <v>1</v>
      </c>
      <c r="I814" s="160"/>
      <c r="L814" s="156"/>
      <c r="M814" s="161"/>
      <c r="T814" s="162"/>
      <c r="AT814" s="157" t="s">
        <v>202</v>
      </c>
      <c r="AU814" s="157" t="s">
        <v>93</v>
      </c>
      <c r="AV814" s="13" t="s">
        <v>93</v>
      </c>
      <c r="AW814" s="13" t="s">
        <v>42</v>
      </c>
      <c r="AX814" s="13" t="s">
        <v>82</v>
      </c>
      <c r="AY814" s="157" t="s">
        <v>192</v>
      </c>
    </row>
    <row r="815" spans="2:65" s="12" customFormat="1" ht="11.25">
      <c r="B815" s="149"/>
      <c r="D815" s="150" t="s">
        <v>202</v>
      </c>
      <c r="E815" s="151" t="s">
        <v>44</v>
      </c>
      <c r="F815" s="152" t="s">
        <v>1118</v>
      </c>
      <c r="H815" s="151" t="s">
        <v>44</v>
      </c>
      <c r="I815" s="153"/>
      <c r="L815" s="149"/>
      <c r="M815" s="154"/>
      <c r="T815" s="155"/>
      <c r="AT815" s="151" t="s">
        <v>202</v>
      </c>
      <c r="AU815" s="151" t="s">
        <v>93</v>
      </c>
      <c r="AV815" s="12" t="s">
        <v>90</v>
      </c>
      <c r="AW815" s="12" t="s">
        <v>42</v>
      </c>
      <c r="AX815" s="12" t="s">
        <v>82</v>
      </c>
      <c r="AY815" s="151" t="s">
        <v>192</v>
      </c>
    </row>
    <row r="816" spans="2:65" s="13" customFormat="1" ht="11.25">
      <c r="B816" s="156"/>
      <c r="D816" s="150" t="s">
        <v>202</v>
      </c>
      <c r="E816" s="157" t="s">
        <v>44</v>
      </c>
      <c r="F816" s="158" t="s">
        <v>90</v>
      </c>
      <c r="H816" s="159">
        <v>1</v>
      </c>
      <c r="I816" s="160"/>
      <c r="L816" s="156"/>
      <c r="M816" s="161"/>
      <c r="T816" s="162"/>
      <c r="AT816" s="157" t="s">
        <v>202</v>
      </c>
      <c r="AU816" s="157" t="s">
        <v>93</v>
      </c>
      <c r="AV816" s="13" t="s">
        <v>93</v>
      </c>
      <c r="AW816" s="13" t="s">
        <v>42</v>
      </c>
      <c r="AX816" s="13" t="s">
        <v>82</v>
      </c>
      <c r="AY816" s="157" t="s">
        <v>192</v>
      </c>
    </row>
    <row r="817" spans="2:65" s="12" customFormat="1" ht="11.25">
      <c r="B817" s="149"/>
      <c r="D817" s="150" t="s">
        <v>202</v>
      </c>
      <c r="E817" s="151" t="s">
        <v>44</v>
      </c>
      <c r="F817" s="152" t="s">
        <v>1120</v>
      </c>
      <c r="H817" s="151" t="s">
        <v>44</v>
      </c>
      <c r="I817" s="153"/>
      <c r="L817" s="149"/>
      <c r="M817" s="154"/>
      <c r="T817" s="155"/>
      <c r="AT817" s="151" t="s">
        <v>202</v>
      </c>
      <c r="AU817" s="151" t="s">
        <v>93</v>
      </c>
      <c r="AV817" s="12" t="s">
        <v>90</v>
      </c>
      <c r="AW817" s="12" t="s">
        <v>42</v>
      </c>
      <c r="AX817" s="12" t="s">
        <v>82</v>
      </c>
      <c r="AY817" s="151" t="s">
        <v>192</v>
      </c>
    </row>
    <row r="818" spans="2:65" s="13" customFormat="1" ht="11.25">
      <c r="B818" s="156"/>
      <c r="D818" s="150" t="s">
        <v>202</v>
      </c>
      <c r="E818" s="157" t="s">
        <v>44</v>
      </c>
      <c r="F818" s="158" t="s">
        <v>90</v>
      </c>
      <c r="H818" s="159">
        <v>1</v>
      </c>
      <c r="I818" s="160"/>
      <c r="L818" s="156"/>
      <c r="M818" s="161"/>
      <c r="T818" s="162"/>
      <c r="AT818" s="157" t="s">
        <v>202</v>
      </c>
      <c r="AU818" s="157" t="s">
        <v>93</v>
      </c>
      <c r="AV818" s="13" t="s">
        <v>93</v>
      </c>
      <c r="AW818" s="13" t="s">
        <v>42</v>
      </c>
      <c r="AX818" s="13" t="s">
        <v>82</v>
      </c>
      <c r="AY818" s="157" t="s">
        <v>192</v>
      </c>
    </row>
    <row r="819" spans="2:65" s="12" customFormat="1" ht="11.25">
      <c r="B819" s="149"/>
      <c r="D819" s="150" t="s">
        <v>202</v>
      </c>
      <c r="E819" s="151" t="s">
        <v>44</v>
      </c>
      <c r="F819" s="152" t="s">
        <v>1122</v>
      </c>
      <c r="H819" s="151" t="s">
        <v>44</v>
      </c>
      <c r="I819" s="153"/>
      <c r="L819" s="149"/>
      <c r="M819" s="154"/>
      <c r="T819" s="155"/>
      <c r="AT819" s="151" t="s">
        <v>202</v>
      </c>
      <c r="AU819" s="151" t="s">
        <v>93</v>
      </c>
      <c r="AV819" s="12" t="s">
        <v>90</v>
      </c>
      <c r="AW819" s="12" t="s">
        <v>42</v>
      </c>
      <c r="AX819" s="12" t="s">
        <v>82</v>
      </c>
      <c r="AY819" s="151" t="s">
        <v>192</v>
      </c>
    </row>
    <row r="820" spans="2:65" s="13" customFormat="1" ht="11.25">
      <c r="B820" s="156"/>
      <c r="D820" s="150" t="s">
        <v>202</v>
      </c>
      <c r="E820" s="157" t="s">
        <v>44</v>
      </c>
      <c r="F820" s="158" t="s">
        <v>90</v>
      </c>
      <c r="H820" s="159">
        <v>1</v>
      </c>
      <c r="I820" s="160"/>
      <c r="L820" s="156"/>
      <c r="M820" s="161"/>
      <c r="T820" s="162"/>
      <c r="AT820" s="157" t="s">
        <v>202</v>
      </c>
      <c r="AU820" s="157" t="s">
        <v>93</v>
      </c>
      <c r="AV820" s="13" t="s">
        <v>93</v>
      </c>
      <c r="AW820" s="13" t="s">
        <v>42</v>
      </c>
      <c r="AX820" s="13" t="s">
        <v>82</v>
      </c>
      <c r="AY820" s="157" t="s">
        <v>192</v>
      </c>
    </row>
    <row r="821" spans="2:65" s="12" customFormat="1" ht="11.25">
      <c r="B821" s="149"/>
      <c r="D821" s="150" t="s">
        <v>202</v>
      </c>
      <c r="E821" s="151" t="s">
        <v>44</v>
      </c>
      <c r="F821" s="152" t="s">
        <v>1123</v>
      </c>
      <c r="H821" s="151" t="s">
        <v>44</v>
      </c>
      <c r="I821" s="153"/>
      <c r="L821" s="149"/>
      <c r="M821" s="154"/>
      <c r="T821" s="155"/>
      <c r="AT821" s="151" t="s">
        <v>202</v>
      </c>
      <c r="AU821" s="151" t="s">
        <v>93</v>
      </c>
      <c r="AV821" s="12" t="s">
        <v>90</v>
      </c>
      <c r="AW821" s="12" t="s">
        <v>42</v>
      </c>
      <c r="AX821" s="12" t="s">
        <v>82</v>
      </c>
      <c r="AY821" s="151" t="s">
        <v>192</v>
      </c>
    </row>
    <row r="822" spans="2:65" s="13" customFormat="1" ht="11.25">
      <c r="B822" s="156"/>
      <c r="D822" s="150" t="s">
        <v>202</v>
      </c>
      <c r="E822" s="157" t="s">
        <v>44</v>
      </c>
      <c r="F822" s="158" t="s">
        <v>90</v>
      </c>
      <c r="H822" s="159">
        <v>1</v>
      </c>
      <c r="I822" s="160"/>
      <c r="L822" s="156"/>
      <c r="M822" s="161"/>
      <c r="T822" s="162"/>
      <c r="AT822" s="157" t="s">
        <v>202</v>
      </c>
      <c r="AU822" s="157" t="s">
        <v>93</v>
      </c>
      <c r="AV822" s="13" t="s">
        <v>93</v>
      </c>
      <c r="AW822" s="13" t="s">
        <v>42</v>
      </c>
      <c r="AX822" s="13" t="s">
        <v>82</v>
      </c>
      <c r="AY822" s="157" t="s">
        <v>192</v>
      </c>
    </row>
    <row r="823" spans="2:65" s="12" customFormat="1" ht="11.25">
      <c r="B823" s="149"/>
      <c r="D823" s="150" t="s">
        <v>202</v>
      </c>
      <c r="E823" s="151" t="s">
        <v>44</v>
      </c>
      <c r="F823" s="152" t="s">
        <v>1124</v>
      </c>
      <c r="H823" s="151" t="s">
        <v>44</v>
      </c>
      <c r="I823" s="153"/>
      <c r="L823" s="149"/>
      <c r="M823" s="154"/>
      <c r="T823" s="155"/>
      <c r="AT823" s="151" t="s">
        <v>202</v>
      </c>
      <c r="AU823" s="151" t="s">
        <v>93</v>
      </c>
      <c r="AV823" s="12" t="s">
        <v>90</v>
      </c>
      <c r="AW823" s="12" t="s">
        <v>42</v>
      </c>
      <c r="AX823" s="12" t="s">
        <v>82</v>
      </c>
      <c r="AY823" s="151" t="s">
        <v>192</v>
      </c>
    </row>
    <row r="824" spans="2:65" s="13" customFormat="1" ht="11.25">
      <c r="B824" s="156"/>
      <c r="D824" s="150" t="s">
        <v>202</v>
      </c>
      <c r="E824" s="157" t="s">
        <v>44</v>
      </c>
      <c r="F824" s="158" t="s">
        <v>90</v>
      </c>
      <c r="H824" s="159">
        <v>1</v>
      </c>
      <c r="I824" s="160"/>
      <c r="L824" s="156"/>
      <c r="M824" s="161"/>
      <c r="T824" s="162"/>
      <c r="AT824" s="157" t="s">
        <v>202</v>
      </c>
      <c r="AU824" s="157" t="s">
        <v>93</v>
      </c>
      <c r="AV824" s="13" t="s">
        <v>93</v>
      </c>
      <c r="AW824" s="13" t="s">
        <v>42</v>
      </c>
      <c r="AX824" s="13" t="s">
        <v>82</v>
      </c>
      <c r="AY824" s="157" t="s">
        <v>192</v>
      </c>
    </row>
    <row r="825" spans="2:65" s="12" customFormat="1" ht="11.25">
      <c r="B825" s="149"/>
      <c r="D825" s="150" t="s">
        <v>202</v>
      </c>
      <c r="E825" s="151" t="s">
        <v>44</v>
      </c>
      <c r="F825" s="152" t="s">
        <v>1125</v>
      </c>
      <c r="H825" s="151" t="s">
        <v>44</v>
      </c>
      <c r="I825" s="153"/>
      <c r="L825" s="149"/>
      <c r="M825" s="154"/>
      <c r="T825" s="155"/>
      <c r="AT825" s="151" t="s">
        <v>202</v>
      </c>
      <c r="AU825" s="151" t="s">
        <v>93</v>
      </c>
      <c r="AV825" s="12" t="s">
        <v>90</v>
      </c>
      <c r="AW825" s="12" t="s">
        <v>42</v>
      </c>
      <c r="AX825" s="12" t="s">
        <v>82</v>
      </c>
      <c r="AY825" s="151" t="s">
        <v>192</v>
      </c>
    </row>
    <row r="826" spans="2:65" s="13" customFormat="1" ht="11.25">
      <c r="B826" s="156"/>
      <c r="D826" s="150" t="s">
        <v>202</v>
      </c>
      <c r="E826" s="157" t="s">
        <v>44</v>
      </c>
      <c r="F826" s="158" t="s">
        <v>90</v>
      </c>
      <c r="H826" s="159">
        <v>1</v>
      </c>
      <c r="I826" s="160"/>
      <c r="L826" s="156"/>
      <c r="M826" s="161"/>
      <c r="T826" s="162"/>
      <c r="AT826" s="157" t="s">
        <v>202</v>
      </c>
      <c r="AU826" s="157" t="s">
        <v>93</v>
      </c>
      <c r="AV826" s="13" t="s">
        <v>93</v>
      </c>
      <c r="AW826" s="13" t="s">
        <v>42</v>
      </c>
      <c r="AX826" s="13" t="s">
        <v>82</v>
      </c>
      <c r="AY826" s="157" t="s">
        <v>192</v>
      </c>
    </row>
    <row r="827" spans="2:65" s="14" customFormat="1" ht="11.25">
      <c r="B827" s="163"/>
      <c r="D827" s="150" t="s">
        <v>202</v>
      </c>
      <c r="E827" s="164" t="s">
        <v>44</v>
      </c>
      <c r="F827" s="165" t="s">
        <v>205</v>
      </c>
      <c r="H827" s="166">
        <v>10</v>
      </c>
      <c r="I827" s="167"/>
      <c r="L827" s="163"/>
      <c r="M827" s="168"/>
      <c r="T827" s="169"/>
      <c r="AT827" s="164" t="s">
        <v>202</v>
      </c>
      <c r="AU827" s="164" t="s">
        <v>93</v>
      </c>
      <c r="AV827" s="14" t="s">
        <v>199</v>
      </c>
      <c r="AW827" s="14" t="s">
        <v>42</v>
      </c>
      <c r="AX827" s="14" t="s">
        <v>90</v>
      </c>
      <c r="AY827" s="164" t="s">
        <v>192</v>
      </c>
    </row>
    <row r="828" spans="2:65" s="1" customFormat="1" ht="76.349999999999994" customHeight="1">
      <c r="B828" s="33"/>
      <c r="C828" s="132" t="s">
        <v>1530</v>
      </c>
      <c r="D828" s="132" t="s">
        <v>194</v>
      </c>
      <c r="E828" s="133" t="s">
        <v>1531</v>
      </c>
      <c r="F828" s="134" t="s">
        <v>1532</v>
      </c>
      <c r="G828" s="135" t="s">
        <v>747</v>
      </c>
      <c r="H828" s="136">
        <v>10</v>
      </c>
      <c r="I828" s="137"/>
      <c r="J828" s="138">
        <f>ROUND(I828*H828,2)</f>
        <v>0</v>
      </c>
      <c r="K828" s="134" t="s">
        <v>198</v>
      </c>
      <c r="L828" s="33"/>
      <c r="M828" s="139" t="s">
        <v>44</v>
      </c>
      <c r="N828" s="140" t="s">
        <v>53</v>
      </c>
      <c r="P828" s="141">
        <f>O828*H828</f>
        <v>0</v>
      </c>
      <c r="Q828" s="141">
        <v>0</v>
      </c>
      <c r="R828" s="141">
        <f>Q828*H828</f>
        <v>0</v>
      </c>
      <c r="S828" s="141">
        <v>0</v>
      </c>
      <c r="T828" s="142">
        <f>S828*H828</f>
        <v>0</v>
      </c>
      <c r="AR828" s="143" t="s">
        <v>90</v>
      </c>
      <c r="AT828" s="143" t="s">
        <v>194</v>
      </c>
      <c r="AU828" s="143" t="s">
        <v>93</v>
      </c>
      <c r="AY828" s="17" t="s">
        <v>192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7" t="s">
        <v>90</v>
      </c>
      <c r="BK828" s="144">
        <f>ROUND(I828*H828,2)</f>
        <v>0</v>
      </c>
      <c r="BL828" s="17" t="s">
        <v>90</v>
      </c>
      <c r="BM828" s="143" t="s">
        <v>1533</v>
      </c>
    </row>
    <row r="829" spans="2:65" s="1" customFormat="1" ht="11.25">
      <c r="B829" s="33"/>
      <c r="D829" s="145" t="s">
        <v>200</v>
      </c>
      <c r="F829" s="146" t="s">
        <v>1534</v>
      </c>
      <c r="I829" s="147"/>
      <c r="L829" s="33"/>
      <c r="M829" s="148"/>
      <c r="T829" s="54"/>
      <c r="AT829" s="17" t="s">
        <v>200</v>
      </c>
      <c r="AU829" s="17" t="s">
        <v>93</v>
      </c>
    </row>
    <row r="830" spans="2:65" s="12" customFormat="1" ht="11.25">
      <c r="B830" s="149"/>
      <c r="D830" s="150" t="s">
        <v>202</v>
      </c>
      <c r="E830" s="151" t="s">
        <v>44</v>
      </c>
      <c r="F830" s="152" t="s">
        <v>583</v>
      </c>
      <c r="H830" s="151" t="s">
        <v>44</v>
      </c>
      <c r="I830" s="153"/>
      <c r="L830" s="149"/>
      <c r="M830" s="154"/>
      <c r="T830" s="155"/>
      <c r="AT830" s="151" t="s">
        <v>202</v>
      </c>
      <c r="AU830" s="151" t="s">
        <v>93</v>
      </c>
      <c r="AV830" s="12" t="s">
        <v>90</v>
      </c>
      <c r="AW830" s="12" t="s">
        <v>42</v>
      </c>
      <c r="AX830" s="12" t="s">
        <v>82</v>
      </c>
      <c r="AY830" s="151" t="s">
        <v>192</v>
      </c>
    </row>
    <row r="831" spans="2:65" s="12" customFormat="1" ht="11.25">
      <c r="B831" s="149"/>
      <c r="D831" s="150" t="s">
        <v>202</v>
      </c>
      <c r="E831" s="151" t="s">
        <v>44</v>
      </c>
      <c r="F831" s="152" t="s">
        <v>1110</v>
      </c>
      <c r="H831" s="151" t="s">
        <v>44</v>
      </c>
      <c r="I831" s="153"/>
      <c r="L831" s="149"/>
      <c r="M831" s="154"/>
      <c r="T831" s="155"/>
      <c r="AT831" s="151" t="s">
        <v>202</v>
      </c>
      <c r="AU831" s="151" t="s">
        <v>93</v>
      </c>
      <c r="AV831" s="12" t="s">
        <v>90</v>
      </c>
      <c r="AW831" s="12" t="s">
        <v>42</v>
      </c>
      <c r="AX831" s="12" t="s">
        <v>82</v>
      </c>
      <c r="AY831" s="151" t="s">
        <v>192</v>
      </c>
    </row>
    <row r="832" spans="2:65" s="13" customFormat="1" ht="11.25">
      <c r="B832" s="156"/>
      <c r="D832" s="150" t="s">
        <v>202</v>
      </c>
      <c r="E832" s="157" t="s">
        <v>44</v>
      </c>
      <c r="F832" s="158" t="s">
        <v>93</v>
      </c>
      <c r="H832" s="159">
        <v>2</v>
      </c>
      <c r="I832" s="160"/>
      <c r="L832" s="156"/>
      <c r="M832" s="161"/>
      <c r="T832" s="162"/>
      <c r="AT832" s="157" t="s">
        <v>202</v>
      </c>
      <c r="AU832" s="157" t="s">
        <v>93</v>
      </c>
      <c r="AV832" s="13" t="s">
        <v>93</v>
      </c>
      <c r="AW832" s="13" t="s">
        <v>42</v>
      </c>
      <c r="AX832" s="13" t="s">
        <v>82</v>
      </c>
      <c r="AY832" s="157" t="s">
        <v>192</v>
      </c>
    </row>
    <row r="833" spans="2:51" s="12" customFormat="1" ht="11.25">
      <c r="B833" s="149"/>
      <c r="D833" s="150" t="s">
        <v>202</v>
      </c>
      <c r="E833" s="151" t="s">
        <v>44</v>
      </c>
      <c r="F833" s="152" t="s">
        <v>1114</v>
      </c>
      <c r="H833" s="151" t="s">
        <v>44</v>
      </c>
      <c r="I833" s="153"/>
      <c r="L833" s="149"/>
      <c r="M833" s="154"/>
      <c r="T833" s="155"/>
      <c r="AT833" s="151" t="s">
        <v>202</v>
      </c>
      <c r="AU833" s="151" t="s">
        <v>93</v>
      </c>
      <c r="AV833" s="12" t="s">
        <v>90</v>
      </c>
      <c r="AW833" s="12" t="s">
        <v>42</v>
      </c>
      <c r="AX833" s="12" t="s">
        <v>82</v>
      </c>
      <c r="AY833" s="151" t="s">
        <v>192</v>
      </c>
    </row>
    <row r="834" spans="2:51" s="13" customFormat="1" ht="11.25">
      <c r="B834" s="156"/>
      <c r="D834" s="150" t="s">
        <v>202</v>
      </c>
      <c r="E834" s="157" t="s">
        <v>44</v>
      </c>
      <c r="F834" s="158" t="s">
        <v>90</v>
      </c>
      <c r="H834" s="159">
        <v>1</v>
      </c>
      <c r="I834" s="160"/>
      <c r="L834" s="156"/>
      <c r="M834" s="161"/>
      <c r="T834" s="162"/>
      <c r="AT834" s="157" t="s">
        <v>202</v>
      </c>
      <c r="AU834" s="157" t="s">
        <v>93</v>
      </c>
      <c r="AV834" s="13" t="s">
        <v>93</v>
      </c>
      <c r="AW834" s="13" t="s">
        <v>42</v>
      </c>
      <c r="AX834" s="13" t="s">
        <v>82</v>
      </c>
      <c r="AY834" s="157" t="s">
        <v>192</v>
      </c>
    </row>
    <row r="835" spans="2:51" s="12" customFormat="1" ht="11.25">
      <c r="B835" s="149"/>
      <c r="D835" s="150" t="s">
        <v>202</v>
      </c>
      <c r="E835" s="151" t="s">
        <v>44</v>
      </c>
      <c r="F835" s="152" t="s">
        <v>1116</v>
      </c>
      <c r="H835" s="151" t="s">
        <v>44</v>
      </c>
      <c r="I835" s="153"/>
      <c r="L835" s="149"/>
      <c r="M835" s="154"/>
      <c r="T835" s="155"/>
      <c r="AT835" s="151" t="s">
        <v>202</v>
      </c>
      <c r="AU835" s="151" t="s">
        <v>93</v>
      </c>
      <c r="AV835" s="12" t="s">
        <v>90</v>
      </c>
      <c r="AW835" s="12" t="s">
        <v>42</v>
      </c>
      <c r="AX835" s="12" t="s">
        <v>82</v>
      </c>
      <c r="AY835" s="151" t="s">
        <v>192</v>
      </c>
    </row>
    <row r="836" spans="2:51" s="13" customFormat="1" ht="11.25">
      <c r="B836" s="156"/>
      <c r="D836" s="150" t="s">
        <v>202</v>
      </c>
      <c r="E836" s="157" t="s">
        <v>44</v>
      </c>
      <c r="F836" s="158" t="s">
        <v>90</v>
      </c>
      <c r="H836" s="159">
        <v>1</v>
      </c>
      <c r="I836" s="160"/>
      <c r="L836" s="156"/>
      <c r="M836" s="161"/>
      <c r="T836" s="162"/>
      <c r="AT836" s="157" t="s">
        <v>202</v>
      </c>
      <c r="AU836" s="157" t="s">
        <v>93</v>
      </c>
      <c r="AV836" s="13" t="s">
        <v>93</v>
      </c>
      <c r="AW836" s="13" t="s">
        <v>42</v>
      </c>
      <c r="AX836" s="13" t="s">
        <v>82</v>
      </c>
      <c r="AY836" s="157" t="s">
        <v>192</v>
      </c>
    </row>
    <row r="837" spans="2:51" s="12" customFormat="1" ht="11.25">
      <c r="B837" s="149"/>
      <c r="D837" s="150" t="s">
        <v>202</v>
      </c>
      <c r="E837" s="151" t="s">
        <v>44</v>
      </c>
      <c r="F837" s="152" t="s">
        <v>1118</v>
      </c>
      <c r="H837" s="151" t="s">
        <v>44</v>
      </c>
      <c r="I837" s="153"/>
      <c r="L837" s="149"/>
      <c r="M837" s="154"/>
      <c r="T837" s="155"/>
      <c r="AT837" s="151" t="s">
        <v>202</v>
      </c>
      <c r="AU837" s="151" t="s">
        <v>93</v>
      </c>
      <c r="AV837" s="12" t="s">
        <v>90</v>
      </c>
      <c r="AW837" s="12" t="s">
        <v>42</v>
      </c>
      <c r="AX837" s="12" t="s">
        <v>82</v>
      </c>
      <c r="AY837" s="151" t="s">
        <v>192</v>
      </c>
    </row>
    <row r="838" spans="2:51" s="13" customFormat="1" ht="11.25">
      <c r="B838" s="156"/>
      <c r="D838" s="150" t="s">
        <v>202</v>
      </c>
      <c r="E838" s="157" t="s">
        <v>44</v>
      </c>
      <c r="F838" s="158" t="s">
        <v>90</v>
      </c>
      <c r="H838" s="159">
        <v>1</v>
      </c>
      <c r="I838" s="160"/>
      <c r="L838" s="156"/>
      <c r="M838" s="161"/>
      <c r="T838" s="162"/>
      <c r="AT838" s="157" t="s">
        <v>202</v>
      </c>
      <c r="AU838" s="157" t="s">
        <v>93</v>
      </c>
      <c r="AV838" s="13" t="s">
        <v>93</v>
      </c>
      <c r="AW838" s="13" t="s">
        <v>42</v>
      </c>
      <c r="AX838" s="13" t="s">
        <v>82</v>
      </c>
      <c r="AY838" s="157" t="s">
        <v>192</v>
      </c>
    </row>
    <row r="839" spans="2:51" s="12" customFormat="1" ht="11.25">
      <c r="B839" s="149"/>
      <c r="D839" s="150" t="s">
        <v>202</v>
      </c>
      <c r="E839" s="151" t="s">
        <v>44</v>
      </c>
      <c r="F839" s="152" t="s">
        <v>1120</v>
      </c>
      <c r="H839" s="151" t="s">
        <v>44</v>
      </c>
      <c r="I839" s="153"/>
      <c r="L839" s="149"/>
      <c r="M839" s="154"/>
      <c r="T839" s="155"/>
      <c r="AT839" s="151" t="s">
        <v>202</v>
      </c>
      <c r="AU839" s="151" t="s">
        <v>93</v>
      </c>
      <c r="AV839" s="12" t="s">
        <v>90</v>
      </c>
      <c r="AW839" s="12" t="s">
        <v>42</v>
      </c>
      <c r="AX839" s="12" t="s">
        <v>82</v>
      </c>
      <c r="AY839" s="151" t="s">
        <v>192</v>
      </c>
    </row>
    <row r="840" spans="2:51" s="13" customFormat="1" ht="11.25">
      <c r="B840" s="156"/>
      <c r="D840" s="150" t="s">
        <v>202</v>
      </c>
      <c r="E840" s="157" t="s">
        <v>44</v>
      </c>
      <c r="F840" s="158" t="s">
        <v>90</v>
      </c>
      <c r="H840" s="159">
        <v>1</v>
      </c>
      <c r="I840" s="160"/>
      <c r="L840" s="156"/>
      <c r="M840" s="161"/>
      <c r="T840" s="162"/>
      <c r="AT840" s="157" t="s">
        <v>202</v>
      </c>
      <c r="AU840" s="157" t="s">
        <v>93</v>
      </c>
      <c r="AV840" s="13" t="s">
        <v>93</v>
      </c>
      <c r="AW840" s="13" t="s">
        <v>42</v>
      </c>
      <c r="AX840" s="13" t="s">
        <v>82</v>
      </c>
      <c r="AY840" s="157" t="s">
        <v>192</v>
      </c>
    </row>
    <row r="841" spans="2:51" s="12" customFormat="1" ht="11.25">
      <c r="B841" s="149"/>
      <c r="D841" s="150" t="s">
        <v>202</v>
      </c>
      <c r="E841" s="151" t="s">
        <v>44</v>
      </c>
      <c r="F841" s="152" t="s">
        <v>1122</v>
      </c>
      <c r="H841" s="151" t="s">
        <v>44</v>
      </c>
      <c r="I841" s="153"/>
      <c r="L841" s="149"/>
      <c r="M841" s="154"/>
      <c r="T841" s="155"/>
      <c r="AT841" s="151" t="s">
        <v>202</v>
      </c>
      <c r="AU841" s="151" t="s">
        <v>93</v>
      </c>
      <c r="AV841" s="12" t="s">
        <v>90</v>
      </c>
      <c r="AW841" s="12" t="s">
        <v>42</v>
      </c>
      <c r="AX841" s="12" t="s">
        <v>82</v>
      </c>
      <c r="AY841" s="151" t="s">
        <v>192</v>
      </c>
    </row>
    <row r="842" spans="2:51" s="13" customFormat="1" ht="11.25">
      <c r="B842" s="156"/>
      <c r="D842" s="150" t="s">
        <v>202</v>
      </c>
      <c r="E842" s="157" t="s">
        <v>44</v>
      </c>
      <c r="F842" s="158" t="s">
        <v>90</v>
      </c>
      <c r="H842" s="159">
        <v>1</v>
      </c>
      <c r="I842" s="160"/>
      <c r="L842" s="156"/>
      <c r="M842" s="161"/>
      <c r="T842" s="162"/>
      <c r="AT842" s="157" t="s">
        <v>202</v>
      </c>
      <c r="AU842" s="157" t="s">
        <v>93</v>
      </c>
      <c r="AV842" s="13" t="s">
        <v>93</v>
      </c>
      <c r="AW842" s="13" t="s">
        <v>42</v>
      </c>
      <c r="AX842" s="13" t="s">
        <v>82</v>
      </c>
      <c r="AY842" s="157" t="s">
        <v>192</v>
      </c>
    </row>
    <row r="843" spans="2:51" s="12" customFormat="1" ht="11.25">
      <c r="B843" s="149"/>
      <c r="D843" s="150" t="s">
        <v>202</v>
      </c>
      <c r="E843" s="151" t="s">
        <v>44</v>
      </c>
      <c r="F843" s="152" t="s">
        <v>1123</v>
      </c>
      <c r="H843" s="151" t="s">
        <v>44</v>
      </c>
      <c r="I843" s="153"/>
      <c r="L843" s="149"/>
      <c r="M843" s="154"/>
      <c r="T843" s="155"/>
      <c r="AT843" s="151" t="s">
        <v>202</v>
      </c>
      <c r="AU843" s="151" t="s">
        <v>93</v>
      </c>
      <c r="AV843" s="12" t="s">
        <v>90</v>
      </c>
      <c r="AW843" s="12" t="s">
        <v>42</v>
      </c>
      <c r="AX843" s="12" t="s">
        <v>82</v>
      </c>
      <c r="AY843" s="151" t="s">
        <v>192</v>
      </c>
    </row>
    <row r="844" spans="2:51" s="13" customFormat="1" ht="11.25">
      <c r="B844" s="156"/>
      <c r="D844" s="150" t="s">
        <v>202</v>
      </c>
      <c r="E844" s="157" t="s">
        <v>44</v>
      </c>
      <c r="F844" s="158" t="s">
        <v>90</v>
      </c>
      <c r="H844" s="159">
        <v>1</v>
      </c>
      <c r="I844" s="160"/>
      <c r="L844" s="156"/>
      <c r="M844" s="161"/>
      <c r="T844" s="162"/>
      <c r="AT844" s="157" t="s">
        <v>202</v>
      </c>
      <c r="AU844" s="157" t="s">
        <v>93</v>
      </c>
      <c r="AV844" s="13" t="s">
        <v>93</v>
      </c>
      <c r="AW844" s="13" t="s">
        <v>42</v>
      </c>
      <c r="AX844" s="13" t="s">
        <v>82</v>
      </c>
      <c r="AY844" s="157" t="s">
        <v>192</v>
      </c>
    </row>
    <row r="845" spans="2:51" s="12" customFormat="1" ht="11.25">
      <c r="B845" s="149"/>
      <c r="D845" s="150" t="s">
        <v>202</v>
      </c>
      <c r="E845" s="151" t="s">
        <v>44</v>
      </c>
      <c r="F845" s="152" t="s">
        <v>1124</v>
      </c>
      <c r="H845" s="151" t="s">
        <v>44</v>
      </c>
      <c r="I845" s="153"/>
      <c r="L845" s="149"/>
      <c r="M845" s="154"/>
      <c r="T845" s="155"/>
      <c r="AT845" s="151" t="s">
        <v>202</v>
      </c>
      <c r="AU845" s="151" t="s">
        <v>93</v>
      </c>
      <c r="AV845" s="12" t="s">
        <v>90</v>
      </c>
      <c r="AW845" s="12" t="s">
        <v>42</v>
      </c>
      <c r="AX845" s="12" t="s">
        <v>82</v>
      </c>
      <c r="AY845" s="151" t="s">
        <v>192</v>
      </c>
    </row>
    <row r="846" spans="2:51" s="13" customFormat="1" ht="11.25">
      <c r="B846" s="156"/>
      <c r="D846" s="150" t="s">
        <v>202</v>
      </c>
      <c r="E846" s="157" t="s">
        <v>44</v>
      </c>
      <c r="F846" s="158" t="s">
        <v>90</v>
      </c>
      <c r="H846" s="159">
        <v>1</v>
      </c>
      <c r="I846" s="160"/>
      <c r="L846" s="156"/>
      <c r="M846" s="161"/>
      <c r="T846" s="162"/>
      <c r="AT846" s="157" t="s">
        <v>202</v>
      </c>
      <c r="AU846" s="157" t="s">
        <v>93</v>
      </c>
      <c r="AV846" s="13" t="s">
        <v>93</v>
      </c>
      <c r="AW846" s="13" t="s">
        <v>42</v>
      </c>
      <c r="AX846" s="13" t="s">
        <v>82</v>
      </c>
      <c r="AY846" s="157" t="s">
        <v>192</v>
      </c>
    </row>
    <row r="847" spans="2:51" s="12" customFormat="1" ht="11.25">
      <c r="B847" s="149"/>
      <c r="D847" s="150" t="s">
        <v>202</v>
      </c>
      <c r="E847" s="151" t="s">
        <v>44</v>
      </c>
      <c r="F847" s="152" t="s">
        <v>1125</v>
      </c>
      <c r="H847" s="151" t="s">
        <v>44</v>
      </c>
      <c r="I847" s="153"/>
      <c r="L847" s="149"/>
      <c r="M847" s="154"/>
      <c r="T847" s="155"/>
      <c r="AT847" s="151" t="s">
        <v>202</v>
      </c>
      <c r="AU847" s="151" t="s">
        <v>93</v>
      </c>
      <c r="AV847" s="12" t="s">
        <v>90</v>
      </c>
      <c r="AW847" s="12" t="s">
        <v>42</v>
      </c>
      <c r="AX847" s="12" t="s">
        <v>82</v>
      </c>
      <c r="AY847" s="151" t="s">
        <v>192</v>
      </c>
    </row>
    <row r="848" spans="2:51" s="13" customFormat="1" ht="11.25">
      <c r="B848" s="156"/>
      <c r="D848" s="150" t="s">
        <v>202</v>
      </c>
      <c r="E848" s="157" t="s">
        <v>44</v>
      </c>
      <c r="F848" s="158" t="s">
        <v>90</v>
      </c>
      <c r="H848" s="159">
        <v>1</v>
      </c>
      <c r="I848" s="160"/>
      <c r="L848" s="156"/>
      <c r="M848" s="161"/>
      <c r="T848" s="162"/>
      <c r="AT848" s="157" t="s">
        <v>202</v>
      </c>
      <c r="AU848" s="157" t="s">
        <v>93</v>
      </c>
      <c r="AV848" s="13" t="s">
        <v>93</v>
      </c>
      <c r="AW848" s="13" t="s">
        <v>42</v>
      </c>
      <c r="AX848" s="13" t="s">
        <v>82</v>
      </c>
      <c r="AY848" s="157" t="s">
        <v>192</v>
      </c>
    </row>
    <row r="849" spans="2:65" s="14" customFormat="1" ht="11.25">
      <c r="B849" s="163"/>
      <c r="D849" s="150" t="s">
        <v>202</v>
      </c>
      <c r="E849" s="164" t="s">
        <v>44</v>
      </c>
      <c r="F849" s="165" t="s">
        <v>205</v>
      </c>
      <c r="H849" s="166">
        <v>10</v>
      </c>
      <c r="I849" s="167"/>
      <c r="L849" s="163"/>
      <c r="M849" s="168"/>
      <c r="T849" s="169"/>
      <c r="AT849" s="164" t="s">
        <v>202</v>
      </c>
      <c r="AU849" s="164" t="s">
        <v>93</v>
      </c>
      <c r="AV849" s="14" t="s">
        <v>199</v>
      </c>
      <c r="AW849" s="14" t="s">
        <v>42</v>
      </c>
      <c r="AX849" s="14" t="s">
        <v>90</v>
      </c>
      <c r="AY849" s="164" t="s">
        <v>192</v>
      </c>
    </row>
    <row r="850" spans="2:65" s="1" customFormat="1" ht="62.65" customHeight="1">
      <c r="B850" s="33"/>
      <c r="C850" s="132" t="s">
        <v>1535</v>
      </c>
      <c r="D850" s="132" t="s">
        <v>194</v>
      </c>
      <c r="E850" s="133" t="s">
        <v>1536</v>
      </c>
      <c r="F850" s="134" t="s">
        <v>1537</v>
      </c>
      <c r="G850" s="135" t="s">
        <v>747</v>
      </c>
      <c r="H850" s="136">
        <v>10</v>
      </c>
      <c r="I850" s="137"/>
      <c r="J850" s="138">
        <f>ROUND(I850*H850,2)</f>
        <v>0</v>
      </c>
      <c r="K850" s="134" t="s">
        <v>198</v>
      </c>
      <c r="L850" s="33"/>
      <c r="M850" s="139" t="s">
        <v>44</v>
      </c>
      <c r="N850" s="140" t="s">
        <v>53</v>
      </c>
      <c r="P850" s="141">
        <f>O850*H850</f>
        <v>0</v>
      </c>
      <c r="Q850" s="141">
        <v>0</v>
      </c>
      <c r="R850" s="141">
        <f>Q850*H850</f>
        <v>0</v>
      </c>
      <c r="S850" s="141">
        <v>0</v>
      </c>
      <c r="T850" s="142">
        <f>S850*H850</f>
        <v>0</v>
      </c>
      <c r="AR850" s="143" t="s">
        <v>90</v>
      </c>
      <c r="AT850" s="143" t="s">
        <v>194</v>
      </c>
      <c r="AU850" s="143" t="s">
        <v>93</v>
      </c>
      <c r="AY850" s="17" t="s">
        <v>192</v>
      </c>
      <c r="BE850" s="144">
        <f>IF(N850="základní",J850,0)</f>
        <v>0</v>
      </c>
      <c r="BF850" s="144">
        <f>IF(N850="snížená",J850,0)</f>
        <v>0</v>
      </c>
      <c r="BG850" s="144">
        <f>IF(N850="zákl. přenesená",J850,0)</f>
        <v>0</v>
      </c>
      <c r="BH850" s="144">
        <f>IF(N850="sníž. přenesená",J850,0)</f>
        <v>0</v>
      </c>
      <c r="BI850" s="144">
        <f>IF(N850="nulová",J850,0)</f>
        <v>0</v>
      </c>
      <c r="BJ850" s="17" t="s">
        <v>90</v>
      </c>
      <c r="BK850" s="144">
        <f>ROUND(I850*H850,2)</f>
        <v>0</v>
      </c>
      <c r="BL850" s="17" t="s">
        <v>90</v>
      </c>
      <c r="BM850" s="143" t="s">
        <v>1538</v>
      </c>
    </row>
    <row r="851" spans="2:65" s="1" customFormat="1" ht="11.25">
      <c r="B851" s="33"/>
      <c r="D851" s="145" t="s">
        <v>200</v>
      </c>
      <c r="F851" s="146" t="s">
        <v>1539</v>
      </c>
      <c r="I851" s="147"/>
      <c r="L851" s="33"/>
      <c r="M851" s="148"/>
      <c r="T851" s="54"/>
      <c r="AT851" s="17" t="s">
        <v>200</v>
      </c>
      <c r="AU851" s="17" t="s">
        <v>93</v>
      </c>
    </row>
    <row r="852" spans="2:65" s="12" customFormat="1" ht="11.25">
      <c r="B852" s="149"/>
      <c r="D852" s="150" t="s">
        <v>202</v>
      </c>
      <c r="E852" s="151" t="s">
        <v>44</v>
      </c>
      <c r="F852" s="152" t="s">
        <v>583</v>
      </c>
      <c r="H852" s="151" t="s">
        <v>44</v>
      </c>
      <c r="I852" s="153"/>
      <c r="L852" s="149"/>
      <c r="M852" s="154"/>
      <c r="T852" s="155"/>
      <c r="AT852" s="151" t="s">
        <v>202</v>
      </c>
      <c r="AU852" s="151" t="s">
        <v>93</v>
      </c>
      <c r="AV852" s="12" t="s">
        <v>90</v>
      </c>
      <c r="AW852" s="12" t="s">
        <v>42</v>
      </c>
      <c r="AX852" s="12" t="s">
        <v>82</v>
      </c>
      <c r="AY852" s="151" t="s">
        <v>192</v>
      </c>
    </row>
    <row r="853" spans="2:65" s="12" customFormat="1" ht="11.25">
      <c r="B853" s="149"/>
      <c r="D853" s="150" t="s">
        <v>202</v>
      </c>
      <c r="E853" s="151" t="s">
        <v>44</v>
      </c>
      <c r="F853" s="152" t="s">
        <v>1110</v>
      </c>
      <c r="H853" s="151" t="s">
        <v>44</v>
      </c>
      <c r="I853" s="153"/>
      <c r="L853" s="149"/>
      <c r="M853" s="154"/>
      <c r="T853" s="155"/>
      <c r="AT853" s="151" t="s">
        <v>202</v>
      </c>
      <c r="AU853" s="151" t="s">
        <v>93</v>
      </c>
      <c r="AV853" s="12" t="s">
        <v>90</v>
      </c>
      <c r="AW853" s="12" t="s">
        <v>42</v>
      </c>
      <c r="AX853" s="12" t="s">
        <v>82</v>
      </c>
      <c r="AY853" s="151" t="s">
        <v>192</v>
      </c>
    </row>
    <row r="854" spans="2:65" s="13" customFormat="1" ht="11.25">
      <c r="B854" s="156"/>
      <c r="D854" s="150" t="s">
        <v>202</v>
      </c>
      <c r="E854" s="157" t="s">
        <v>44</v>
      </c>
      <c r="F854" s="158" t="s">
        <v>93</v>
      </c>
      <c r="H854" s="159">
        <v>2</v>
      </c>
      <c r="I854" s="160"/>
      <c r="L854" s="156"/>
      <c r="M854" s="161"/>
      <c r="T854" s="162"/>
      <c r="AT854" s="157" t="s">
        <v>202</v>
      </c>
      <c r="AU854" s="157" t="s">
        <v>93</v>
      </c>
      <c r="AV854" s="13" t="s">
        <v>93</v>
      </c>
      <c r="AW854" s="13" t="s">
        <v>42</v>
      </c>
      <c r="AX854" s="13" t="s">
        <v>82</v>
      </c>
      <c r="AY854" s="157" t="s">
        <v>192</v>
      </c>
    </row>
    <row r="855" spans="2:65" s="12" customFormat="1" ht="11.25">
      <c r="B855" s="149"/>
      <c r="D855" s="150" t="s">
        <v>202</v>
      </c>
      <c r="E855" s="151" t="s">
        <v>44</v>
      </c>
      <c r="F855" s="152" t="s">
        <v>1114</v>
      </c>
      <c r="H855" s="151" t="s">
        <v>44</v>
      </c>
      <c r="I855" s="153"/>
      <c r="L855" s="149"/>
      <c r="M855" s="154"/>
      <c r="T855" s="155"/>
      <c r="AT855" s="151" t="s">
        <v>202</v>
      </c>
      <c r="AU855" s="151" t="s">
        <v>93</v>
      </c>
      <c r="AV855" s="12" t="s">
        <v>90</v>
      </c>
      <c r="AW855" s="12" t="s">
        <v>42</v>
      </c>
      <c r="AX855" s="12" t="s">
        <v>82</v>
      </c>
      <c r="AY855" s="151" t="s">
        <v>192</v>
      </c>
    </row>
    <row r="856" spans="2:65" s="13" customFormat="1" ht="11.25">
      <c r="B856" s="156"/>
      <c r="D856" s="150" t="s">
        <v>202</v>
      </c>
      <c r="E856" s="157" t="s">
        <v>44</v>
      </c>
      <c r="F856" s="158" t="s">
        <v>90</v>
      </c>
      <c r="H856" s="159">
        <v>1</v>
      </c>
      <c r="I856" s="160"/>
      <c r="L856" s="156"/>
      <c r="M856" s="161"/>
      <c r="T856" s="162"/>
      <c r="AT856" s="157" t="s">
        <v>202</v>
      </c>
      <c r="AU856" s="157" t="s">
        <v>93</v>
      </c>
      <c r="AV856" s="13" t="s">
        <v>93</v>
      </c>
      <c r="AW856" s="13" t="s">
        <v>42</v>
      </c>
      <c r="AX856" s="13" t="s">
        <v>82</v>
      </c>
      <c r="AY856" s="157" t="s">
        <v>192</v>
      </c>
    </row>
    <row r="857" spans="2:65" s="12" customFormat="1" ht="11.25">
      <c r="B857" s="149"/>
      <c r="D857" s="150" t="s">
        <v>202</v>
      </c>
      <c r="E857" s="151" t="s">
        <v>44</v>
      </c>
      <c r="F857" s="152" t="s">
        <v>1116</v>
      </c>
      <c r="H857" s="151" t="s">
        <v>44</v>
      </c>
      <c r="I857" s="153"/>
      <c r="L857" s="149"/>
      <c r="M857" s="154"/>
      <c r="T857" s="155"/>
      <c r="AT857" s="151" t="s">
        <v>202</v>
      </c>
      <c r="AU857" s="151" t="s">
        <v>93</v>
      </c>
      <c r="AV857" s="12" t="s">
        <v>90</v>
      </c>
      <c r="AW857" s="12" t="s">
        <v>42</v>
      </c>
      <c r="AX857" s="12" t="s">
        <v>82</v>
      </c>
      <c r="AY857" s="151" t="s">
        <v>192</v>
      </c>
    </row>
    <row r="858" spans="2:65" s="13" customFormat="1" ht="11.25">
      <c r="B858" s="156"/>
      <c r="D858" s="150" t="s">
        <v>202</v>
      </c>
      <c r="E858" s="157" t="s">
        <v>44</v>
      </c>
      <c r="F858" s="158" t="s">
        <v>90</v>
      </c>
      <c r="H858" s="159">
        <v>1</v>
      </c>
      <c r="I858" s="160"/>
      <c r="L858" s="156"/>
      <c r="M858" s="161"/>
      <c r="T858" s="162"/>
      <c r="AT858" s="157" t="s">
        <v>202</v>
      </c>
      <c r="AU858" s="157" t="s">
        <v>93</v>
      </c>
      <c r="AV858" s="13" t="s">
        <v>93</v>
      </c>
      <c r="AW858" s="13" t="s">
        <v>42</v>
      </c>
      <c r="AX858" s="13" t="s">
        <v>82</v>
      </c>
      <c r="AY858" s="157" t="s">
        <v>192</v>
      </c>
    </row>
    <row r="859" spans="2:65" s="12" customFormat="1" ht="11.25">
      <c r="B859" s="149"/>
      <c r="D859" s="150" t="s">
        <v>202</v>
      </c>
      <c r="E859" s="151" t="s">
        <v>44</v>
      </c>
      <c r="F859" s="152" t="s">
        <v>1118</v>
      </c>
      <c r="H859" s="151" t="s">
        <v>44</v>
      </c>
      <c r="I859" s="153"/>
      <c r="L859" s="149"/>
      <c r="M859" s="154"/>
      <c r="T859" s="155"/>
      <c r="AT859" s="151" t="s">
        <v>202</v>
      </c>
      <c r="AU859" s="151" t="s">
        <v>93</v>
      </c>
      <c r="AV859" s="12" t="s">
        <v>90</v>
      </c>
      <c r="AW859" s="12" t="s">
        <v>42</v>
      </c>
      <c r="AX859" s="12" t="s">
        <v>82</v>
      </c>
      <c r="AY859" s="151" t="s">
        <v>192</v>
      </c>
    </row>
    <row r="860" spans="2:65" s="13" customFormat="1" ht="11.25">
      <c r="B860" s="156"/>
      <c r="D860" s="150" t="s">
        <v>202</v>
      </c>
      <c r="E860" s="157" t="s">
        <v>44</v>
      </c>
      <c r="F860" s="158" t="s">
        <v>90</v>
      </c>
      <c r="H860" s="159">
        <v>1</v>
      </c>
      <c r="I860" s="160"/>
      <c r="L860" s="156"/>
      <c r="M860" s="161"/>
      <c r="T860" s="162"/>
      <c r="AT860" s="157" t="s">
        <v>202</v>
      </c>
      <c r="AU860" s="157" t="s">
        <v>93</v>
      </c>
      <c r="AV860" s="13" t="s">
        <v>93</v>
      </c>
      <c r="AW860" s="13" t="s">
        <v>42</v>
      </c>
      <c r="AX860" s="13" t="s">
        <v>82</v>
      </c>
      <c r="AY860" s="157" t="s">
        <v>192</v>
      </c>
    </row>
    <row r="861" spans="2:65" s="12" customFormat="1" ht="11.25">
      <c r="B861" s="149"/>
      <c r="D861" s="150" t="s">
        <v>202</v>
      </c>
      <c r="E861" s="151" t="s">
        <v>44</v>
      </c>
      <c r="F861" s="152" t="s">
        <v>1120</v>
      </c>
      <c r="H861" s="151" t="s">
        <v>44</v>
      </c>
      <c r="I861" s="153"/>
      <c r="L861" s="149"/>
      <c r="M861" s="154"/>
      <c r="T861" s="155"/>
      <c r="AT861" s="151" t="s">
        <v>202</v>
      </c>
      <c r="AU861" s="151" t="s">
        <v>93</v>
      </c>
      <c r="AV861" s="12" t="s">
        <v>90</v>
      </c>
      <c r="AW861" s="12" t="s">
        <v>42</v>
      </c>
      <c r="AX861" s="12" t="s">
        <v>82</v>
      </c>
      <c r="AY861" s="151" t="s">
        <v>192</v>
      </c>
    </row>
    <row r="862" spans="2:65" s="13" customFormat="1" ht="11.25">
      <c r="B862" s="156"/>
      <c r="D862" s="150" t="s">
        <v>202</v>
      </c>
      <c r="E862" s="157" t="s">
        <v>44</v>
      </c>
      <c r="F862" s="158" t="s">
        <v>90</v>
      </c>
      <c r="H862" s="159">
        <v>1</v>
      </c>
      <c r="I862" s="160"/>
      <c r="L862" s="156"/>
      <c r="M862" s="161"/>
      <c r="T862" s="162"/>
      <c r="AT862" s="157" t="s">
        <v>202</v>
      </c>
      <c r="AU862" s="157" t="s">
        <v>93</v>
      </c>
      <c r="AV862" s="13" t="s">
        <v>93</v>
      </c>
      <c r="AW862" s="13" t="s">
        <v>42</v>
      </c>
      <c r="AX862" s="13" t="s">
        <v>82</v>
      </c>
      <c r="AY862" s="157" t="s">
        <v>192</v>
      </c>
    </row>
    <row r="863" spans="2:65" s="12" customFormat="1" ht="11.25">
      <c r="B863" s="149"/>
      <c r="D863" s="150" t="s">
        <v>202</v>
      </c>
      <c r="E863" s="151" t="s">
        <v>44</v>
      </c>
      <c r="F863" s="152" t="s">
        <v>1122</v>
      </c>
      <c r="H863" s="151" t="s">
        <v>44</v>
      </c>
      <c r="I863" s="153"/>
      <c r="L863" s="149"/>
      <c r="M863" s="154"/>
      <c r="T863" s="155"/>
      <c r="AT863" s="151" t="s">
        <v>202</v>
      </c>
      <c r="AU863" s="151" t="s">
        <v>93</v>
      </c>
      <c r="AV863" s="12" t="s">
        <v>90</v>
      </c>
      <c r="AW863" s="12" t="s">
        <v>42</v>
      </c>
      <c r="AX863" s="12" t="s">
        <v>82</v>
      </c>
      <c r="AY863" s="151" t="s">
        <v>192</v>
      </c>
    </row>
    <row r="864" spans="2:65" s="13" customFormat="1" ht="11.25">
      <c r="B864" s="156"/>
      <c r="D864" s="150" t="s">
        <v>202</v>
      </c>
      <c r="E864" s="157" t="s">
        <v>44</v>
      </c>
      <c r="F864" s="158" t="s">
        <v>90</v>
      </c>
      <c r="H864" s="159">
        <v>1</v>
      </c>
      <c r="I864" s="160"/>
      <c r="L864" s="156"/>
      <c r="M864" s="161"/>
      <c r="T864" s="162"/>
      <c r="AT864" s="157" t="s">
        <v>202</v>
      </c>
      <c r="AU864" s="157" t="s">
        <v>93</v>
      </c>
      <c r="AV864" s="13" t="s">
        <v>93</v>
      </c>
      <c r="AW864" s="13" t="s">
        <v>42</v>
      </c>
      <c r="AX864" s="13" t="s">
        <v>82</v>
      </c>
      <c r="AY864" s="157" t="s">
        <v>192</v>
      </c>
    </row>
    <row r="865" spans="2:65" s="12" customFormat="1" ht="11.25">
      <c r="B865" s="149"/>
      <c r="D865" s="150" t="s">
        <v>202</v>
      </c>
      <c r="E865" s="151" t="s">
        <v>44</v>
      </c>
      <c r="F865" s="152" t="s">
        <v>1123</v>
      </c>
      <c r="H865" s="151" t="s">
        <v>44</v>
      </c>
      <c r="I865" s="153"/>
      <c r="L865" s="149"/>
      <c r="M865" s="154"/>
      <c r="T865" s="155"/>
      <c r="AT865" s="151" t="s">
        <v>202</v>
      </c>
      <c r="AU865" s="151" t="s">
        <v>93</v>
      </c>
      <c r="AV865" s="12" t="s">
        <v>90</v>
      </c>
      <c r="AW865" s="12" t="s">
        <v>42</v>
      </c>
      <c r="AX865" s="12" t="s">
        <v>82</v>
      </c>
      <c r="AY865" s="151" t="s">
        <v>192</v>
      </c>
    </row>
    <row r="866" spans="2:65" s="13" customFormat="1" ht="11.25">
      <c r="B866" s="156"/>
      <c r="D866" s="150" t="s">
        <v>202</v>
      </c>
      <c r="E866" s="157" t="s">
        <v>44</v>
      </c>
      <c r="F866" s="158" t="s">
        <v>90</v>
      </c>
      <c r="H866" s="159">
        <v>1</v>
      </c>
      <c r="I866" s="160"/>
      <c r="L866" s="156"/>
      <c r="M866" s="161"/>
      <c r="T866" s="162"/>
      <c r="AT866" s="157" t="s">
        <v>202</v>
      </c>
      <c r="AU866" s="157" t="s">
        <v>93</v>
      </c>
      <c r="AV866" s="13" t="s">
        <v>93</v>
      </c>
      <c r="AW866" s="13" t="s">
        <v>42</v>
      </c>
      <c r="AX866" s="13" t="s">
        <v>82</v>
      </c>
      <c r="AY866" s="157" t="s">
        <v>192</v>
      </c>
    </row>
    <row r="867" spans="2:65" s="12" customFormat="1" ht="11.25">
      <c r="B867" s="149"/>
      <c r="D867" s="150" t="s">
        <v>202</v>
      </c>
      <c r="E867" s="151" t="s">
        <v>44</v>
      </c>
      <c r="F867" s="152" t="s">
        <v>1124</v>
      </c>
      <c r="H867" s="151" t="s">
        <v>44</v>
      </c>
      <c r="I867" s="153"/>
      <c r="L867" s="149"/>
      <c r="M867" s="154"/>
      <c r="T867" s="155"/>
      <c r="AT867" s="151" t="s">
        <v>202</v>
      </c>
      <c r="AU867" s="151" t="s">
        <v>93</v>
      </c>
      <c r="AV867" s="12" t="s">
        <v>90</v>
      </c>
      <c r="AW867" s="12" t="s">
        <v>42</v>
      </c>
      <c r="AX867" s="12" t="s">
        <v>82</v>
      </c>
      <c r="AY867" s="151" t="s">
        <v>192</v>
      </c>
    </row>
    <row r="868" spans="2:65" s="13" customFormat="1" ht="11.25">
      <c r="B868" s="156"/>
      <c r="D868" s="150" t="s">
        <v>202</v>
      </c>
      <c r="E868" s="157" t="s">
        <v>44</v>
      </c>
      <c r="F868" s="158" t="s">
        <v>90</v>
      </c>
      <c r="H868" s="159">
        <v>1</v>
      </c>
      <c r="I868" s="160"/>
      <c r="L868" s="156"/>
      <c r="M868" s="161"/>
      <c r="T868" s="162"/>
      <c r="AT868" s="157" t="s">
        <v>202</v>
      </c>
      <c r="AU868" s="157" t="s">
        <v>93</v>
      </c>
      <c r="AV868" s="13" t="s">
        <v>93</v>
      </c>
      <c r="AW868" s="13" t="s">
        <v>42</v>
      </c>
      <c r="AX868" s="13" t="s">
        <v>82</v>
      </c>
      <c r="AY868" s="157" t="s">
        <v>192</v>
      </c>
    </row>
    <row r="869" spans="2:65" s="12" customFormat="1" ht="11.25">
      <c r="B869" s="149"/>
      <c r="D869" s="150" t="s">
        <v>202</v>
      </c>
      <c r="E869" s="151" t="s">
        <v>44</v>
      </c>
      <c r="F869" s="152" t="s">
        <v>1125</v>
      </c>
      <c r="H869" s="151" t="s">
        <v>44</v>
      </c>
      <c r="I869" s="153"/>
      <c r="L869" s="149"/>
      <c r="M869" s="154"/>
      <c r="T869" s="155"/>
      <c r="AT869" s="151" t="s">
        <v>202</v>
      </c>
      <c r="AU869" s="151" t="s">
        <v>93</v>
      </c>
      <c r="AV869" s="12" t="s">
        <v>90</v>
      </c>
      <c r="AW869" s="12" t="s">
        <v>42</v>
      </c>
      <c r="AX869" s="12" t="s">
        <v>82</v>
      </c>
      <c r="AY869" s="151" t="s">
        <v>192</v>
      </c>
    </row>
    <row r="870" spans="2:65" s="13" customFormat="1" ht="11.25">
      <c r="B870" s="156"/>
      <c r="D870" s="150" t="s">
        <v>202</v>
      </c>
      <c r="E870" s="157" t="s">
        <v>44</v>
      </c>
      <c r="F870" s="158" t="s">
        <v>90</v>
      </c>
      <c r="H870" s="159">
        <v>1</v>
      </c>
      <c r="I870" s="160"/>
      <c r="L870" s="156"/>
      <c r="M870" s="161"/>
      <c r="T870" s="162"/>
      <c r="AT870" s="157" t="s">
        <v>202</v>
      </c>
      <c r="AU870" s="157" t="s">
        <v>93</v>
      </c>
      <c r="AV870" s="13" t="s">
        <v>93</v>
      </c>
      <c r="AW870" s="13" t="s">
        <v>42</v>
      </c>
      <c r="AX870" s="13" t="s">
        <v>82</v>
      </c>
      <c r="AY870" s="157" t="s">
        <v>192</v>
      </c>
    </row>
    <row r="871" spans="2:65" s="14" customFormat="1" ht="11.25">
      <c r="B871" s="163"/>
      <c r="D871" s="150" t="s">
        <v>202</v>
      </c>
      <c r="E871" s="164" t="s">
        <v>44</v>
      </c>
      <c r="F871" s="165" t="s">
        <v>205</v>
      </c>
      <c r="H871" s="166">
        <v>10</v>
      </c>
      <c r="I871" s="167"/>
      <c r="L871" s="163"/>
      <c r="M871" s="168"/>
      <c r="T871" s="169"/>
      <c r="AT871" s="164" t="s">
        <v>202</v>
      </c>
      <c r="AU871" s="164" t="s">
        <v>93</v>
      </c>
      <c r="AV871" s="14" t="s">
        <v>199</v>
      </c>
      <c r="AW871" s="14" t="s">
        <v>42</v>
      </c>
      <c r="AX871" s="14" t="s">
        <v>90</v>
      </c>
      <c r="AY871" s="164" t="s">
        <v>192</v>
      </c>
    </row>
    <row r="872" spans="2:65" s="1" customFormat="1" ht="24.2" customHeight="1">
      <c r="B872" s="33"/>
      <c r="C872" s="170" t="s">
        <v>1540</v>
      </c>
      <c r="D872" s="170" t="s">
        <v>245</v>
      </c>
      <c r="E872" s="171" t="s">
        <v>1541</v>
      </c>
      <c r="F872" s="172" t="s">
        <v>1542</v>
      </c>
      <c r="G872" s="173" t="s">
        <v>747</v>
      </c>
      <c r="H872" s="174">
        <v>4</v>
      </c>
      <c r="I872" s="175"/>
      <c r="J872" s="176">
        <f>ROUND(I872*H872,2)</f>
        <v>0</v>
      </c>
      <c r="K872" s="172" t="s">
        <v>259</v>
      </c>
      <c r="L872" s="177"/>
      <c r="M872" s="178" t="s">
        <v>44</v>
      </c>
      <c r="N872" s="179" t="s">
        <v>53</v>
      </c>
      <c r="P872" s="141">
        <f>O872*H872</f>
        <v>0</v>
      </c>
      <c r="Q872" s="141">
        <v>0</v>
      </c>
      <c r="R872" s="141">
        <f>Q872*H872</f>
        <v>0</v>
      </c>
      <c r="S872" s="141">
        <v>0</v>
      </c>
      <c r="T872" s="142">
        <f>S872*H872</f>
        <v>0</v>
      </c>
      <c r="AR872" s="143" t="s">
        <v>93</v>
      </c>
      <c r="AT872" s="143" t="s">
        <v>245</v>
      </c>
      <c r="AU872" s="143" t="s">
        <v>93</v>
      </c>
      <c r="AY872" s="17" t="s">
        <v>192</v>
      </c>
      <c r="BE872" s="144">
        <f>IF(N872="základní",J872,0)</f>
        <v>0</v>
      </c>
      <c r="BF872" s="144">
        <f>IF(N872="snížená",J872,0)</f>
        <v>0</v>
      </c>
      <c r="BG872" s="144">
        <f>IF(N872="zákl. přenesená",J872,0)</f>
        <v>0</v>
      </c>
      <c r="BH872" s="144">
        <f>IF(N872="sníž. přenesená",J872,0)</f>
        <v>0</v>
      </c>
      <c r="BI872" s="144">
        <f>IF(N872="nulová",J872,0)</f>
        <v>0</v>
      </c>
      <c r="BJ872" s="17" t="s">
        <v>90</v>
      </c>
      <c r="BK872" s="144">
        <f>ROUND(I872*H872,2)</f>
        <v>0</v>
      </c>
      <c r="BL872" s="17" t="s">
        <v>90</v>
      </c>
      <c r="BM872" s="143" t="s">
        <v>1543</v>
      </c>
    </row>
    <row r="873" spans="2:65" s="12" customFormat="1" ht="11.25">
      <c r="B873" s="149"/>
      <c r="D873" s="150" t="s">
        <v>202</v>
      </c>
      <c r="E873" s="151" t="s">
        <v>44</v>
      </c>
      <c r="F873" s="152" t="s">
        <v>583</v>
      </c>
      <c r="H873" s="151" t="s">
        <v>44</v>
      </c>
      <c r="I873" s="153"/>
      <c r="L873" s="149"/>
      <c r="M873" s="154"/>
      <c r="T873" s="155"/>
      <c r="AT873" s="151" t="s">
        <v>202</v>
      </c>
      <c r="AU873" s="151" t="s">
        <v>93</v>
      </c>
      <c r="AV873" s="12" t="s">
        <v>90</v>
      </c>
      <c r="AW873" s="12" t="s">
        <v>42</v>
      </c>
      <c r="AX873" s="12" t="s">
        <v>82</v>
      </c>
      <c r="AY873" s="151" t="s">
        <v>192</v>
      </c>
    </row>
    <row r="874" spans="2:65" s="12" customFormat="1" ht="11.25">
      <c r="B874" s="149"/>
      <c r="D874" s="150" t="s">
        <v>202</v>
      </c>
      <c r="E874" s="151" t="s">
        <v>44</v>
      </c>
      <c r="F874" s="152" t="s">
        <v>1114</v>
      </c>
      <c r="H874" s="151" t="s">
        <v>44</v>
      </c>
      <c r="I874" s="153"/>
      <c r="L874" s="149"/>
      <c r="M874" s="154"/>
      <c r="T874" s="155"/>
      <c r="AT874" s="151" t="s">
        <v>202</v>
      </c>
      <c r="AU874" s="151" t="s">
        <v>93</v>
      </c>
      <c r="AV874" s="12" t="s">
        <v>90</v>
      </c>
      <c r="AW874" s="12" t="s">
        <v>42</v>
      </c>
      <c r="AX874" s="12" t="s">
        <v>82</v>
      </c>
      <c r="AY874" s="151" t="s">
        <v>192</v>
      </c>
    </row>
    <row r="875" spans="2:65" s="13" customFormat="1" ht="11.25">
      <c r="B875" s="156"/>
      <c r="D875" s="150" t="s">
        <v>202</v>
      </c>
      <c r="E875" s="157" t="s">
        <v>44</v>
      </c>
      <c r="F875" s="158" t="s">
        <v>90</v>
      </c>
      <c r="H875" s="159">
        <v>1</v>
      </c>
      <c r="I875" s="160"/>
      <c r="L875" s="156"/>
      <c r="M875" s="161"/>
      <c r="T875" s="162"/>
      <c r="AT875" s="157" t="s">
        <v>202</v>
      </c>
      <c r="AU875" s="157" t="s">
        <v>93</v>
      </c>
      <c r="AV875" s="13" t="s">
        <v>93</v>
      </c>
      <c r="AW875" s="13" t="s">
        <v>42</v>
      </c>
      <c r="AX875" s="13" t="s">
        <v>82</v>
      </c>
      <c r="AY875" s="157" t="s">
        <v>192</v>
      </c>
    </row>
    <row r="876" spans="2:65" s="12" customFormat="1" ht="11.25">
      <c r="B876" s="149"/>
      <c r="D876" s="150" t="s">
        <v>202</v>
      </c>
      <c r="E876" s="151" t="s">
        <v>44</v>
      </c>
      <c r="F876" s="152" t="s">
        <v>1118</v>
      </c>
      <c r="H876" s="151" t="s">
        <v>44</v>
      </c>
      <c r="I876" s="153"/>
      <c r="L876" s="149"/>
      <c r="M876" s="154"/>
      <c r="T876" s="155"/>
      <c r="AT876" s="151" t="s">
        <v>202</v>
      </c>
      <c r="AU876" s="151" t="s">
        <v>93</v>
      </c>
      <c r="AV876" s="12" t="s">
        <v>90</v>
      </c>
      <c r="AW876" s="12" t="s">
        <v>42</v>
      </c>
      <c r="AX876" s="12" t="s">
        <v>82</v>
      </c>
      <c r="AY876" s="151" t="s">
        <v>192</v>
      </c>
    </row>
    <row r="877" spans="2:65" s="13" customFormat="1" ht="11.25">
      <c r="B877" s="156"/>
      <c r="D877" s="150" t="s">
        <v>202</v>
      </c>
      <c r="E877" s="157" t="s">
        <v>44</v>
      </c>
      <c r="F877" s="158" t="s">
        <v>90</v>
      </c>
      <c r="H877" s="159">
        <v>1</v>
      </c>
      <c r="I877" s="160"/>
      <c r="L877" s="156"/>
      <c r="M877" s="161"/>
      <c r="T877" s="162"/>
      <c r="AT877" s="157" t="s">
        <v>202</v>
      </c>
      <c r="AU877" s="157" t="s">
        <v>93</v>
      </c>
      <c r="AV877" s="13" t="s">
        <v>93</v>
      </c>
      <c r="AW877" s="13" t="s">
        <v>42</v>
      </c>
      <c r="AX877" s="13" t="s">
        <v>82</v>
      </c>
      <c r="AY877" s="157" t="s">
        <v>192</v>
      </c>
    </row>
    <row r="878" spans="2:65" s="12" customFormat="1" ht="11.25">
      <c r="B878" s="149"/>
      <c r="D878" s="150" t="s">
        <v>202</v>
      </c>
      <c r="E878" s="151" t="s">
        <v>44</v>
      </c>
      <c r="F878" s="152" t="s">
        <v>1123</v>
      </c>
      <c r="H878" s="151" t="s">
        <v>44</v>
      </c>
      <c r="I878" s="153"/>
      <c r="L878" s="149"/>
      <c r="M878" s="154"/>
      <c r="T878" s="155"/>
      <c r="AT878" s="151" t="s">
        <v>202</v>
      </c>
      <c r="AU878" s="151" t="s">
        <v>93</v>
      </c>
      <c r="AV878" s="12" t="s">
        <v>90</v>
      </c>
      <c r="AW878" s="12" t="s">
        <v>42</v>
      </c>
      <c r="AX878" s="12" t="s">
        <v>82</v>
      </c>
      <c r="AY878" s="151" t="s">
        <v>192</v>
      </c>
    </row>
    <row r="879" spans="2:65" s="13" customFormat="1" ht="11.25">
      <c r="B879" s="156"/>
      <c r="D879" s="150" t="s">
        <v>202</v>
      </c>
      <c r="E879" s="157" t="s">
        <v>44</v>
      </c>
      <c r="F879" s="158" t="s">
        <v>90</v>
      </c>
      <c r="H879" s="159">
        <v>1</v>
      </c>
      <c r="I879" s="160"/>
      <c r="L879" s="156"/>
      <c r="M879" s="161"/>
      <c r="T879" s="162"/>
      <c r="AT879" s="157" t="s">
        <v>202</v>
      </c>
      <c r="AU879" s="157" t="s">
        <v>93</v>
      </c>
      <c r="AV879" s="13" t="s">
        <v>93</v>
      </c>
      <c r="AW879" s="13" t="s">
        <v>42</v>
      </c>
      <c r="AX879" s="13" t="s">
        <v>82</v>
      </c>
      <c r="AY879" s="157" t="s">
        <v>192</v>
      </c>
    </row>
    <row r="880" spans="2:65" s="12" customFormat="1" ht="11.25">
      <c r="B880" s="149"/>
      <c r="D880" s="150" t="s">
        <v>202</v>
      </c>
      <c r="E880" s="151" t="s">
        <v>44</v>
      </c>
      <c r="F880" s="152" t="s">
        <v>1125</v>
      </c>
      <c r="H880" s="151" t="s">
        <v>44</v>
      </c>
      <c r="I880" s="153"/>
      <c r="L880" s="149"/>
      <c r="M880" s="154"/>
      <c r="T880" s="155"/>
      <c r="AT880" s="151" t="s">
        <v>202</v>
      </c>
      <c r="AU880" s="151" t="s">
        <v>93</v>
      </c>
      <c r="AV880" s="12" t="s">
        <v>90</v>
      </c>
      <c r="AW880" s="12" t="s">
        <v>42</v>
      </c>
      <c r="AX880" s="12" t="s">
        <v>82</v>
      </c>
      <c r="AY880" s="151" t="s">
        <v>192</v>
      </c>
    </row>
    <row r="881" spans="2:65" s="13" customFormat="1" ht="11.25">
      <c r="B881" s="156"/>
      <c r="D881" s="150" t="s">
        <v>202</v>
      </c>
      <c r="E881" s="157" t="s">
        <v>44</v>
      </c>
      <c r="F881" s="158" t="s">
        <v>90</v>
      </c>
      <c r="H881" s="159">
        <v>1</v>
      </c>
      <c r="I881" s="160"/>
      <c r="L881" s="156"/>
      <c r="M881" s="161"/>
      <c r="T881" s="162"/>
      <c r="AT881" s="157" t="s">
        <v>202</v>
      </c>
      <c r="AU881" s="157" t="s">
        <v>93</v>
      </c>
      <c r="AV881" s="13" t="s">
        <v>93</v>
      </c>
      <c r="AW881" s="13" t="s">
        <v>42</v>
      </c>
      <c r="AX881" s="13" t="s">
        <v>82</v>
      </c>
      <c r="AY881" s="157" t="s">
        <v>192</v>
      </c>
    </row>
    <row r="882" spans="2:65" s="14" customFormat="1" ht="11.25">
      <c r="B882" s="163"/>
      <c r="D882" s="150" t="s">
        <v>202</v>
      </c>
      <c r="E882" s="164" t="s">
        <v>44</v>
      </c>
      <c r="F882" s="165" t="s">
        <v>205</v>
      </c>
      <c r="H882" s="166">
        <v>4</v>
      </c>
      <c r="I882" s="167"/>
      <c r="L882" s="163"/>
      <c r="M882" s="168"/>
      <c r="T882" s="169"/>
      <c r="AT882" s="164" t="s">
        <v>202</v>
      </c>
      <c r="AU882" s="164" t="s">
        <v>93</v>
      </c>
      <c r="AV882" s="14" t="s">
        <v>199</v>
      </c>
      <c r="AW882" s="14" t="s">
        <v>42</v>
      </c>
      <c r="AX882" s="14" t="s">
        <v>90</v>
      </c>
      <c r="AY882" s="164" t="s">
        <v>192</v>
      </c>
    </row>
    <row r="883" spans="2:65" s="1" customFormat="1" ht="16.5" customHeight="1">
      <c r="B883" s="33"/>
      <c r="C883" s="170" t="s">
        <v>1217</v>
      </c>
      <c r="D883" s="170" t="s">
        <v>245</v>
      </c>
      <c r="E883" s="171" t="s">
        <v>1544</v>
      </c>
      <c r="F883" s="172" t="s">
        <v>1545</v>
      </c>
      <c r="G883" s="173" t="s">
        <v>747</v>
      </c>
      <c r="H883" s="174">
        <v>4</v>
      </c>
      <c r="I883" s="175"/>
      <c r="J883" s="176">
        <f>ROUND(I883*H883,2)</f>
        <v>0</v>
      </c>
      <c r="K883" s="172" t="s">
        <v>259</v>
      </c>
      <c r="L883" s="177"/>
      <c r="M883" s="178" t="s">
        <v>44</v>
      </c>
      <c r="N883" s="179" t="s">
        <v>53</v>
      </c>
      <c r="P883" s="141">
        <f>O883*H883</f>
        <v>0</v>
      </c>
      <c r="Q883" s="141">
        <v>0</v>
      </c>
      <c r="R883" s="141">
        <f>Q883*H883</f>
        <v>0</v>
      </c>
      <c r="S883" s="141">
        <v>0</v>
      </c>
      <c r="T883" s="142">
        <f>S883*H883</f>
        <v>0</v>
      </c>
      <c r="AR883" s="143" t="s">
        <v>93</v>
      </c>
      <c r="AT883" s="143" t="s">
        <v>245</v>
      </c>
      <c r="AU883" s="143" t="s">
        <v>93</v>
      </c>
      <c r="AY883" s="17" t="s">
        <v>192</v>
      </c>
      <c r="BE883" s="144">
        <f>IF(N883="základní",J883,0)</f>
        <v>0</v>
      </c>
      <c r="BF883" s="144">
        <f>IF(N883="snížená",J883,0)</f>
        <v>0</v>
      </c>
      <c r="BG883" s="144">
        <f>IF(N883="zákl. přenesená",J883,0)</f>
        <v>0</v>
      </c>
      <c r="BH883" s="144">
        <f>IF(N883="sníž. přenesená",J883,0)</f>
        <v>0</v>
      </c>
      <c r="BI883" s="144">
        <f>IF(N883="nulová",J883,0)</f>
        <v>0</v>
      </c>
      <c r="BJ883" s="17" t="s">
        <v>90</v>
      </c>
      <c r="BK883" s="144">
        <f>ROUND(I883*H883,2)</f>
        <v>0</v>
      </c>
      <c r="BL883" s="17" t="s">
        <v>90</v>
      </c>
      <c r="BM883" s="143" t="s">
        <v>1546</v>
      </c>
    </row>
    <row r="884" spans="2:65" s="12" customFormat="1" ht="11.25">
      <c r="B884" s="149"/>
      <c r="D884" s="150" t="s">
        <v>202</v>
      </c>
      <c r="E884" s="151" t="s">
        <v>44</v>
      </c>
      <c r="F884" s="152" t="s">
        <v>583</v>
      </c>
      <c r="H884" s="151" t="s">
        <v>44</v>
      </c>
      <c r="I884" s="153"/>
      <c r="L884" s="149"/>
      <c r="M884" s="154"/>
      <c r="T884" s="155"/>
      <c r="AT884" s="151" t="s">
        <v>202</v>
      </c>
      <c r="AU884" s="151" t="s">
        <v>93</v>
      </c>
      <c r="AV884" s="12" t="s">
        <v>90</v>
      </c>
      <c r="AW884" s="12" t="s">
        <v>42</v>
      </c>
      <c r="AX884" s="12" t="s">
        <v>82</v>
      </c>
      <c r="AY884" s="151" t="s">
        <v>192</v>
      </c>
    </row>
    <row r="885" spans="2:65" s="12" customFormat="1" ht="11.25">
      <c r="B885" s="149"/>
      <c r="D885" s="150" t="s">
        <v>202</v>
      </c>
      <c r="E885" s="151" t="s">
        <v>44</v>
      </c>
      <c r="F885" s="152" t="s">
        <v>1114</v>
      </c>
      <c r="H885" s="151" t="s">
        <v>44</v>
      </c>
      <c r="I885" s="153"/>
      <c r="L885" s="149"/>
      <c r="M885" s="154"/>
      <c r="T885" s="155"/>
      <c r="AT885" s="151" t="s">
        <v>202</v>
      </c>
      <c r="AU885" s="151" t="s">
        <v>93</v>
      </c>
      <c r="AV885" s="12" t="s">
        <v>90</v>
      </c>
      <c r="AW885" s="12" t="s">
        <v>42</v>
      </c>
      <c r="AX885" s="12" t="s">
        <v>82</v>
      </c>
      <c r="AY885" s="151" t="s">
        <v>192</v>
      </c>
    </row>
    <row r="886" spans="2:65" s="13" customFormat="1" ht="11.25">
      <c r="B886" s="156"/>
      <c r="D886" s="150" t="s">
        <v>202</v>
      </c>
      <c r="E886" s="157" t="s">
        <v>44</v>
      </c>
      <c r="F886" s="158" t="s">
        <v>90</v>
      </c>
      <c r="H886" s="159">
        <v>1</v>
      </c>
      <c r="I886" s="160"/>
      <c r="L886" s="156"/>
      <c r="M886" s="161"/>
      <c r="T886" s="162"/>
      <c r="AT886" s="157" t="s">
        <v>202</v>
      </c>
      <c r="AU886" s="157" t="s">
        <v>93</v>
      </c>
      <c r="AV886" s="13" t="s">
        <v>93</v>
      </c>
      <c r="AW886" s="13" t="s">
        <v>42</v>
      </c>
      <c r="AX886" s="13" t="s">
        <v>82</v>
      </c>
      <c r="AY886" s="157" t="s">
        <v>192</v>
      </c>
    </row>
    <row r="887" spans="2:65" s="12" customFormat="1" ht="11.25">
      <c r="B887" s="149"/>
      <c r="D887" s="150" t="s">
        <v>202</v>
      </c>
      <c r="E887" s="151" t="s">
        <v>44</v>
      </c>
      <c r="F887" s="152" t="s">
        <v>1118</v>
      </c>
      <c r="H887" s="151" t="s">
        <v>44</v>
      </c>
      <c r="I887" s="153"/>
      <c r="L887" s="149"/>
      <c r="M887" s="154"/>
      <c r="T887" s="155"/>
      <c r="AT887" s="151" t="s">
        <v>202</v>
      </c>
      <c r="AU887" s="151" t="s">
        <v>93</v>
      </c>
      <c r="AV887" s="12" t="s">
        <v>90</v>
      </c>
      <c r="AW887" s="12" t="s">
        <v>42</v>
      </c>
      <c r="AX887" s="12" t="s">
        <v>82</v>
      </c>
      <c r="AY887" s="151" t="s">
        <v>192</v>
      </c>
    </row>
    <row r="888" spans="2:65" s="13" customFormat="1" ht="11.25">
      <c r="B888" s="156"/>
      <c r="D888" s="150" t="s">
        <v>202</v>
      </c>
      <c r="E888" s="157" t="s">
        <v>44</v>
      </c>
      <c r="F888" s="158" t="s">
        <v>90</v>
      </c>
      <c r="H888" s="159">
        <v>1</v>
      </c>
      <c r="I888" s="160"/>
      <c r="L888" s="156"/>
      <c r="M888" s="161"/>
      <c r="T888" s="162"/>
      <c r="AT888" s="157" t="s">
        <v>202</v>
      </c>
      <c r="AU888" s="157" t="s">
        <v>93</v>
      </c>
      <c r="AV888" s="13" t="s">
        <v>93</v>
      </c>
      <c r="AW888" s="13" t="s">
        <v>42</v>
      </c>
      <c r="AX888" s="13" t="s">
        <v>82</v>
      </c>
      <c r="AY888" s="157" t="s">
        <v>192</v>
      </c>
    </row>
    <row r="889" spans="2:65" s="12" customFormat="1" ht="11.25">
      <c r="B889" s="149"/>
      <c r="D889" s="150" t="s">
        <v>202</v>
      </c>
      <c r="E889" s="151" t="s">
        <v>44</v>
      </c>
      <c r="F889" s="152" t="s">
        <v>1123</v>
      </c>
      <c r="H889" s="151" t="s">
        <v>44</v>
      </c>
      <c r="I889" s="153"/>
      <c r="L889" s="149"/>
      <c r="M889" s="154"/>
      <c r="T889" s="155"/>
      <c r="AT889" s="151" t="s">
        <v>202</v>
      </c>
      <c r="AU889" s="151" t="s">
        <v>93</v>
      </c>
      <c r="AV889" s="12" t="s">
        <v>90</v>
      </c>
      <c r="AW889" s="12" t="s">
        <v>42</v>
      </c>
      <c r="AX889" s="12" t="s">
        <v>82</v>
      </c>
      <c r="AY889" s="151" t="s">
        <v>192</v>
      </c>
    </row>
    <row r="890" spans="2:65" s="13" customFormat="1" ht="11.25">
      <c r="B890" s="156"/>
      <c r="D890" s="150" t="s">
        <v>202</v>
      </c>
      <c r="E890" s="157" t="s">
        <v>44</v>
      </c>
      <c r="F890" s="158" t="s">
        <v>90</v>
      </c>
      <c r="H890" s="159">
        <v>1</v>
      </c>
      <c r="I890" s="160"/>
      <c r="L890" s="156"/>
      <c r="M890" s="161"/>
      <c r="T890" s="162"/>
      <c r="AT890" s="157" t="s">
        <v>202</v>
      </c>
      <c r="AU890" s="157" t="s">
        <v>93</v>
      </c>
      <c r="AV890" s="13" t="s">
        <v>93</v>
      </c>
      <c r="AW890" s="13" t="s">
        <v>42</v>
      </c>
      <c r="AX890" s="13" t="s">
        <v>82</v>
      </c>
      <c r="AY890" s="157" t="s">
        <v>192</v>
      </c>
    </row>
    <row r="891" spans="2:65" s="12" customFormat="1" ht="11.25">
      <c r="B891" s="149"/>
      <c r="D891" s="150" t="s">
        <v>202</v>
      </c>
      <c r="E891" s="151" t="s">
        <v>44</v>
      </c>
      <c r="F891" s="152" t="s">
        <v>1125</v>
      </c>
      <c r="H891" s="151" t="s">
        <v>44</v>
      </c>
      <c r="I891" s="153"/>
      <c r="L891" s="149"/>
      <c r="M891" s="154"/>
      <c r="T891" s="155"/>
      <c r="AT891" s="151" t="s">
        <v>202</v>
      </c>
      <c r="AU891" s="151" t="s">
        <v>93</v>
      </c>
      <c r="AV891" s="12" t="s">
        <v>90</v>
      </c>
      <c r="AW891" s="12" t="s">
        <v>42</v>
      </c>
      <c r="AX891" s="12" t="s">
        <v>82</v>
      </c>
      <c r="AY891" s="151" t="s">
        <v>192</v>
      </c>
    </row>
    <row r="892" spans="2:65" s="13" customFormat="1" ht="11.25">
      <c r="B892" s="156"/>
      <c r="D892" s="150" t="s">
        <v>202</v>
      </c>
      <c r="E892" s="157" t="s">
        <v>44</v>
      </c>
      <c r="F892" s="158" t="s">
        <v>90</v>
      </c>
      <c r="H892" s="159">
        <v>1</v>
      </c>
      <c r="I892" s="160"/>
      <c r="L892" s="156"/>
      <c r="M892" s="161"/>
      <c r="T892" s="162"/>
      <c r="AT892" s="157" t="s">
        <v>202</v>
      </c>
      <c r="AU892" s="157" t="s">
        <v>93</v>
      </c>
      <c r="AV892" s="13" t="s">
        <v>93</v>
      </c>
      <c r="AW892" s="13" t="s">
        <v>42</v>
      </c>
      <c r="AX892" s="13" t="s">
        <v>82</v>
      </c>
      <c r="AY892" s="157" t="s">
        <v>192</v>
      </c>
    </row>
    <row r="893" spans="2:65" s="14" customFormat="1" ht="11.25">
      <c r="B893" s="163"/>
      <c r="D893" s="150" t="s">
        <v>202</v>
      </c>
      <c r="E893" s="164" t="s">
        <v>44</v>
      </c>
      <c r="F893" s="165" t="s">
        <v>205</v>
      </c>
      <c r="H893" s="166">
        <v>4</v>
      </c>
      <c r="I893" s="167"/>
      <c r="L893" s="163"/>
      <c r="M893" s="168"/>
      <c r="T893" s="169"/>
      <c r="AT893" s="164" t="s">
        <v>202</v>
      </c>
      <c r="AU893" s="164" t="s">
        <v>93</v>
      </c>
      <c r="AV893" s="14" t="s">
        <v>199</v>
      </c>
      <c r="AW893" s="14" t="s">
        <v>42</v>
      </c>
      <c r="AX893" s="14" t="s">
        <v>90</v>
      </c>
      <c r="AY893" s="164" t="s">
        <v>192</v>
      </c>
    </row>
    <row r="894" spans="2:65" s="1" customFormat="1" ht="24.2" customHeight="1">
      <c r="B894" s="33"/>
      <c r="C894" s="170" t="s">
        <v>1547</v>
      </c>
      <c r="D894" s="170" t="s">
        <v>245</v>
      </c>
      <c r="E894" s="171" t="s">
        <v>1548</v>
      </c>
      <c r="F894" s="172" t="s">
        <v>1549</v>
      </c>
      <c r="G894" s="173" t="s">
        <v>747</v>
      </c>
      <c r="H894" s="174">
        <v>6</v>
      </c>
      <c r="I894" s="175"/>
      <c r="J894" s="176">
        <f>ROUND(I894*H894,2)</f>
        <v>0</v>
      </c>
      <c r="K894" s="172" t="s">
        <v>259</v>
      </c>
      <c r="L894" s="177"/>
      <c r="M894" s="178" t="s">
        <v>44</v>
      </c>
      <c r="N894" s="179" t="s">
        <v>53</v>
      </c>
      <c r="P894" s="141">
        <f>O894*H894</f>
        <v>0</v>
      </c>
      <c r="Q894" s="141">
        <v>0</v>
      </c>
      <c r="R894" s="141">
        <f>Q894*H894</f>
        <v>0</v>
      </c>
      <c r="S894" s="141">
        <v>0</v>
      </c>
      <c r="T894" s="142">
        <f>S894*H894</f>
        <v>0</v>
      </c>
      <c r="AR894" s="143" t="s">
        <v>93</v>
      </c>
      <c r="AT894" s="143" t="s">
        <v>245</v>
      </c>
      <c r="AU894" s="143" t="s">
        <v>93</v>
      </c>
      <c r="AY894" s="17" t="s">
        <v>192</v>
      </c>
      <c r="BE894" s="144">
        <f>IF(N894="základní",J894,0)</f>
        <v>0</v>
      </c>
      <c r="BF894" s="144">
        <f>IF(N894="snížená",J894,0)</f>
        <v>0</v>
      </c>
      <c r="BG894" s="144">
        <f>IF(N894="zákl. přenesená",J894,0)</f>
        <v>0</v>
      </c>
      <c r="BH894" s="144">
        <f>IF(N894="sníž. přenesená",J894,0)</f>
        <v>0</v>
      </c>
      <c r="BI894" s="144">
        <f>IF(N894="nulová",J894,0)</f>
        <v>0</v>
      </c>
      <c r="BJ894" s="17" t="s">
        <v>90</v>
      </c>
      <c r="BK894" s="144">
        <f>ROUND(I894*H894,2)</f>
        <v>0</v>
      </c>
      <c r="BL894" s="17" t="s">
        <v>90</v>
      </c>
      <c r="BM894" s="143" t="s">
        <v>1550</v>
      </c>
    </row>
    <row r="895" spans="2:65" s="12" customFormat="1" ht="11.25">
      <c r="B895" s="149"/>
      <c r="D895" s="150" t="s">
        <v>202</v>
      </c>
      <c r="E895" s="151" t="s">
        <v>44</v>
      </c>
      <c r="F895" s="152" t="s">
        <v>583</v>
      </c>
      <c r="H895" s="151" t="s">
        <v>44</v>
      </c>
      <c r="I895" s="153"/>
      <c r="L895" s="149"/>
      <c r="M895" s="154"/>
      <c r="T895" s="155"/>
      <c r="AT895" s="151" t="s">
        <v>202</v>
      </c>
      <c r="AU895" s="151" t="s">
        <v>93</v>
      </c>
      <c r="AV895" s="12" t="s">
        <v>90</v>
      </c>
      <c r="AW895" s="12" t="s">
        <v>42</v>
      </c>
      <c r="AX895" s="12" t="s">
        <v>82</v>
      </c>
      <c r="AY895" s="151" t="s">
        <v>192</v>
      </c>
    </row>
    <row r="896" spans="2:65" s="12" customFormat="1" ht="11.25">
      <c r="B896" s="149"/>
      <c r="D896" s="150" t="s">
        <v>202</v>
      </c>
      <c r="E896" s="151" t="s">
        <v>44</v>
      </c>
      <c r="F896" s="152" t="s">
        <v>1110</v>
      </c>
      <c r="H896" s="151" t="s">
        <v>44</v>
      </c>
      <c r="I896" s="153"/>
      <c r="L896" s="149"/>
      <c r="M896" s="154"/>
      <c r="T896" s="155"/>
      <c r="AT896" s="151" t="s">
        <v>202</v>
      </c>
      <c r="AU896" s="151" t="s">
        <v>93</v>
      </c>
      <c r="AV896" s="12" t="s">
        <v>90</v>
      </c>
      <c r="AW896" s="12" t="s">
        <v>42</v>
      </c>
      <c r="AX896" s="12" t="s">
        <v>82</v>
      </c>
      <c r="AY896" s="151" t="s">
        <v>192</v>
      </c>
    </row>
    <row r="897" spans="2:65" s="13" customFormat="1" ht="11.25">
      <c r="B897" s="156"/>
      <c r="D897" s="150" t="s">
        <v>202</v>
      </c>
      <c r="E897" s="157" t="s">
        <v>44</v>
      </c>
      <c r="F897" s="158" t="s">
        <v>93</v>
      </c>
      <c r="H897" s="159">
        <v>2</v>
      </c>
      <c r="I897" s="160"/>
      <c r="L897" s="156"/>
      <c r="M897" s="161"/>
      <c r="T897" s="162"/>
      <c r="AT897" s="157" t="s">
        <v>202</v>
      </c>
      <c r="AU897" s="157" t="s">
        <v>93</v>
      </c>
      <c r="AV897" s="13" t="s">
        <v>93</v>
      </c>
      <c r="AW897" s="13" t="s">
        <v>42</v>
      </c>
      <c r="AX897" s="13" t="s">
        <v>82</v>
      </c>
      <c r="AY897" s="157" t="s">
        <v>192</v>
      </c>
    </row>
    <row r="898" spans="2:65" s="12" customFormat="1" ht="11.25">
      <c r="B898" s="149"/>
      <c r="D898" s="150" t="s">
        <v>202</v>
      </c>
      <c r="E898" s="151" t="s">
        <v>44</v>
      </c>
      <c r="F898" s="152" t="s">
        <v>1116</v>
      </c>
      <c r="H898" s="151" t="s">
        <v>44</v>
      </c>
      <c r="I898" s="153"/>
      <c r="L898" s="149"/>
      <c r="M898" s="154"/>
      <c r="T898" s="155"/>
      <c r="AT898" s="151" t="s">
        <v>202</v>
      </c>
      <c r="AU898" s="151" t="s">
        <v>93</v>
      </c>
      <c r="AV898" s="12" t="s">
        <v>90</v>
      </c>
      <c r="AW898" s="12" t="s">
        <v>42</v>
      </c>
      <c r="AX898" s="12" t="s">
        <v>82</v>
      </c>
      <c r="AY898" s="151" t="s">
        <v>192</v>
      </c>
    </row>
    <row r="899" spans="2:65" s="13" customFormat="1" ht="11.25">
      <c r="B899" s="156"/>
      <c r="D899" s="150" t="s">
        <v>202</v>
      </c>
      <c r="E899" s="157" t="s">
        <v>44</v>
      </c>
      <c r="F899" s="158" t="s">
        <v>90</v>
      </c>
      <c r="H899" s="159">
        <v>1</v>
      </c>
      <c r="I899" s="160"/>
      <c r="L899" s="156"/>
      <c r="M899" s="161"/>
      <c r="T899" s="162"/>
      <c r="AT899" s="157" t="s">
        <v>202</v>
      </c>
      <c r="AU899" s="157" t="s">
        <v>93</v>
      </c>
      <c r="AV899" s="13" t="s">
        <v>93</v>
      </c>
      <c r="AW899" s="13" t="s">
        <v>42</v>
      </c>
      <c r="AX899" s="13" t="s">
        <v>82</v>
      </c>
      <c r="AY899" s="157" t="s">
        <v>192</v>
      </c>
    </row>
    <row r="900" spans="2:65" s="12" customFormat="1" ht="11.25">
      <c r="B900" s="149"/>
      <c r="D900" s="150" t="s">
        <v>202</v>
      </c>
      <c r="E900" s="151" t="s">
        <v>44</v>
      </c>
      <c r="F900" s="152" t="s">
        <v>1120</v>
      </c>
      <c r="H900" s="151" t="s">
        <v>44</v>
      </c>
      <c r="I900" s="153"/>
      <c r="L900" s="149"/>
      <c r="M900" s="154"/>
      <c r="T900" s="155"/>
      <c r="AT900" s="151" t="s">
        <v>202</v>
      </c>
      <c r="AU900" s="151" t="s">
        <v>93</v>
      </c>
      <c r="AV900" s="12" t="s">
        <v>90</v>
      </c>
      <c r="AW900" s="12" t="s">
        <v>42</v>
      </c>
      <c r="AX900" s="12" t="s">
        <v>82</v>
      </c>
      <c r="AY900" s="151" t="s">
        <v>192</v>
      </c>
    </row>
    <row r="901" spans="2:65" s="13" customFormat="1" ht="11.25">
      <c r="B901" s="156"/>
      <c r="D901" s="150" t="s">
        <v>202</v>
      </c>
      <c r="E901" s="157" t="s">
        <v>44</v>
      </c>
      <c r="F901" s="158" t="s">
        <v>90</v>
      </c>
      <c r="H901" s="159">
        <v>1</v>
      </c>
      <c r="I901" s="160"/>
      <c r="L901" s="156"/>
      <c r="M901" s="161"/>
      <c r="T901" s="162"/>
      <c r="AT901" s="157" t="s">
        <v>202</v>
      </c>
      <c r="AU901" s="157" t="s">
        <v>93</v>
      </c>
      <c r="AV901" s="13" t="s">
        <v>93</v>
      </c>
      <c r="AW901" s="13" t="s">
        <v>42</v>
      </c>
      <c r="AX901" s="13" t="s">
        <v>82</v>
      </c>
      <c r="AY901" s="157" t="s">
        <v>192</v>
      </c>
    </row>
    <row r="902" spans="2:65" s="12" customFormat="1" ht="11.25">
      <c r="B902" s="149"/>
      <c r="D902" s="150" t="s">
        <v>202</v>
      </c>
      <c r="E902" s="151" t="s">
        <v>44</v>
      </c>
      <c r="F902" s="152" t="s">
        <v>1122</v>
      </c>
      <c r="H902" s="151" t="s">
        <v>44</v>
      </c>
      <c r="I902" s="153"/>
      <c r="L902" s="149"/>
      <c r="M902" s="154"/>
      <c r="T902" s="155"/>
      <c r="AT902" s="151" t="s">
        <v>202</v>
      </c>
      <c r="AU902" s="151" t="s">
        <v>93</v>
      </c>
      <c r="AV902" s="12" t="s">
        <v>90</v>
      </c>
      <c r="AW902" s="12" t="s">
        <v>42</v>
      </c>
      <c r="AX902" s="12" t="s">
        <v>82</v>
      </c>
      <c r="AY902" s="151" t="s">
        <v>192</v>
      </c>
    </row>
    <row r="903" spans="2:65" s="13" customFormat="1" ht="11.25">
      <c r="B903" s="156"/>
      <c r="D903" s="150" t="s">
        <v>202</v>
      </c>
      <c r="E903" s="157" t="s">
        <v>44</v>
      </c>
      <c r="F903" s="158" t="s">
        <v>90</v>
      </c>
      <c r="H903" s="159">
        <v>1</v>
      </c>
      <c r="I903" s="160"/>
      <c r="L903" s="156"/>
      <c r="M903" s="161"/>
      <c r="T903" s="162"/>
      <c r="AT903" s="157" t="s">
        <v>202</v>
      </c>
      <c r="AU903" s="157" t="s">
        <v>93</v>
      </c>
      <c r="AV903" s="13" t="s">
        <v>93</v>
      </c>
      <c r="AW903" s="13" t="s">
        <v>42</v>
      </c>
      <c r="AX903" s="13" t="s">
        <v>82</v>
      </c>
      <c r="AY903" s="157" t="s">
        <v>192</v>
      </c>
    </row>
    <row r="904" spans="2:65" s="12" customFormat="1" ht="11.25">
      <c r="B904" s="149"/>
      <c r="D904" s="150" t="s">
        <v>202</v>
      </c>
      <c r="E904" s="151" t="s">
        <v>44</v>
      </c>
      <c r="F904" s="152" t="s">
        <v>1124</v>
      </c>
      <c r="H904" s="151" t="s">
        <v>44</v>
      </c>
      <c r="I904" s="153"/>
      <c r="L904" s="149"/>
      <c r="M904" s="154"/>
      <c r="T904" s="155"/>
      <c r="AT904" s="151" t="s">
        <v>202</v>
      </c>
      <c r="AU904" s="151" t="s">
        <v>93</v>
      </c>
      <c r="AV904" s="12" t="s">
        <v>90</v>
      </c>
      <c r="AW904" s="12" t="s">
        <v>42</v>
      </c>
      <c r="AX904" s="12" t="s">
        <v>82</v>
      </c>
      <c r="AY904" s="151" t="s">
        <v>192</v>
      </c>
    </row>
    <row r="905" spans="2:65" s="13" customFormat="1" ht="11.25">
      <c r="B905" s="156"/>
      <c r="D905" s="150" t="s">
        <v>202</v>
      </c>
      <c r="E905" s="157" t="s">
        <v>44</v>
      </c>
      <c r="F905" s="158" t="s">
        <v>90</v>
      </c>
      <c r="H905" s="159">
        <v>1</v>
      </c>
      <c r="I905" s="160"/>
      <c r="L905" s="156"/>
      <c r="M905" s="161"/>
      <c r="T905" s="162"/>
      <c r="AT905" s="157" t="s">
        <v>202</v>
      </c>
      <c r="AU905" s="157" t="s">
        <v>93</v>
      </c>
      <c r="AV905" s="13" t="s">
        <v>93</v>
      </c>
      <c r="AW905" s="13" t="s">
        <v>42</v>
      </c>
      <c r="AX905" s="13" t="s">
        <v>82</v>
      </c>
      <c r="AY905" s="157" t="s">
        <v>192</v>
      </c>
    </row>
    <row r="906" spans="2:65" s="14" customFormat="1" ht="11.25">
      <c r="B906" s="163"/>
      <c r="D906" s="150" t="s">
        <v>202</v>
      </c>
      <c r="E906" s="164" t="s">
        <v>44</v>
      </c>
      <c r="F906" s="165" t="s">
        <v>205</v>
      </c>
      <c r="H906" s="166">
        <v>6</v>
      </c>
      <c r="I906" s="167"/>
      <c r="L906" s="163"/>
      <c r="M906" s="168"/>
      <c r="T906" s="169"/>
      <c r="AT906" s="164" t="s">
        <v>202</v>
      </c>
      <c r="AU906" s="164" t="s">
        <v>93</v>
      </c>
      <c r="AV906" s="14" t="s">
        <v>199</v>
      </c>
      <c r="AW906" s="14" t="s">
        <v>42</v>
      </c>
      <c r="AX906" s="14" t="s">
        <v>90</v>
      </c>
      <c r="AY906" s="164" t="s">
        <v>192</v>
      </c>
    </row>
    <row r="907" spans="2:65" s="1" customFormat="1" ht="16.5" customHeight="1">
      <c r="B907" s="33"/>
      <c r="C907" s="170" t="s">
        <v>1551</v>
      </c>
      <c r="D907" s="170" t="s">
        <v>245</v>
      </c>
      <c r="E907" s="171" t="s">
        <v>1552</v>
      </c>
      <c r="F907" s="172" t="s">
        <v>1553</v>
      </c>
      <c r="G907" s="173" t="s">
        <v>747</v>
      </c>
      <c r="H907" s="174">
        <v>6</v>
      </c>
      <c r="I907" s="175"/>
      <c r="J907" s="176">
        <f>ROUND(I907*H907,2)</f>
        <v>0</v>
      </c>
      <c r="K907" s="172" t="s">
        <v>259</v>
      </c>
      <c r="L907" s="177"/>
      <c r="M907" s="178" t="s">
        <v>44</v>
      </c>
      <c r="N907" s="179" t="s">
        <v>53</v>
      </c>
      <c r="P907" s="141">
        <f>O907*H907</f>
        <v>0</v>
      </c>
      <c r="Q907" s="141">
        <v>0</v>
      </c>
      <c r="R907" s="141">
        <f>Q907*H907</f>
        <v>0</v>
      </c>
      <c r="S907" s="141">
        <v>0</v>
      </c>
      <c r="T907" s="142">
        <f>S907*H907</f>
        <v>0</v>
      </c>
      <c r="AR907" s="143" t="s">
        <v>93</v>
      </c>
      <c r="AT907" s="143" t="s">
        <v>245</v>
      </c>
      <c r="AU907" s="143" t="s">
        <v>93</v>
      </c>
      <c r="AY907" s="17" t="s">
        <v>192</v>
      </c>
      <c r="BE907" s="144">
        <f>IF(N907="základní",J907,0)</f>
        <v>0</v>
      </c>
      <c r="BF907" s="144">
        <f>IF(N907="snížená",J907,0)</f>
        <v>0</v>
      </c>
      <c r="BG907" s="144">
        <f>IF(N907="zákl. přenesená",J907,0)</f>
        <v>0</v>
      </c>
      <c r="BH907" s="144">
        <f>IF(N907="sníž. přenesená",J907,0)</f>
        <v>0</v>
      </c>
      <c r="BI907" s="144">
        <f>IF(N907="nulová",J907,0)</f>
        <v>0</v>
      </c>
      <c r="BJ907" s="17" t="s">
        <v>90</v>
      </c>
      <c r="BK907" s="144">
        <f>ROUND(I907*H907,2)</f>
        <v>0</v>
      </c>
      <c r="BL907" s="17" t="s">
        <v>90</v>
      </c>
      <c r="BM907" s="143" t="s">
        <v>1554</v>
      </c>
    </row>
    <row r="908" spans="2:65" s="12" customFormat="1" ht="11.25">
      <c r="B908" s="149"/>
      <c r="D908" s="150" t="s">
        <v>202</v>
      </c>
      <c r="E908" s="151" t="s">
        <v>44</v>
      </c>
      <c r="F908" s="152" t="s">
        <v>583</v>
      </c>
      <c r="H908" s="151" t="s">
        <v>44</v>
      </c>
      <c r="I908" s="153"/>
      <c r="L908" s="149"/>
      <c r="M908" s="154"/>
      <c r="T908" s="155"/>
      <c r="AT908" s="151" t="s">
        <v>202</v>
      </c>
      <c r="AU908" s="151" t="s">
        <v>93</v>
      </c>
      <c r="AV908" s="12" t="s">
        <v>90</v>
      </c>
      <c r="AW908" s="12" t="s">
        <v>42</v>
      </c>
      <c r="AX908" s="12" t="s">
        <v>82</v>
      </c>
      <c r="AY908" s="151" t="s">
        <v>192</v>
      </c>
    </row>
    <row r="909" spans="2:65" s="12" customFormat="1" ht="11.25">
      <c r="B909" s="149"/>
      <c r="D909" s="150" t="s">
        <v>202</v>
      </c>
      <c r="E909" s="151" t="s">
        <v>44</v>
      </c>
      <c r="F909" s="152" t="s">
        <v>1110</v>
      </c>
      <c r="H909" s="151" t="s">
        <v>44</v>
      </c>
      <c r="I909" s="153"/>
      <c r="L909" s="149"/>
      <c r="M909" s="154"/>
      <c r="T909" s="155"/>
      <c r="AT909" s="151" t="s">
        <v>202</v>
      </c>
      <c r="AU909" s="151" t="s">
        <v>93</v>
      </c>
      <c r="AV909" s="12" t="s">
        <v>90</v>
      </c>
      <c r="AW909" s="12" t="s">
        <v>42</v>
      </c>
      <c r="AX909" s="12" t="s">
        <v>82</v>
      </c>
      <c r="AY909" s="151" t="s">
        <v>192</v>
      </c>
    </row>
    <row r="910" spans="2:65" s="13" customFormat="1" ht="11.25">
      <c r="B910" s="156"/>
      <c r="D910" s="150" t="s">
        <v>202</v>
      </c>
      <c r="E910" s="157" t="s">
        <v>44</v>
      </c>
      <c r="F910" s="158" t="s">
        <v>93</v>
      </c>
      <c r="H910" s="159">
        <v>2</v>
      </c>
      <c r="I910" s="160"/>
      <c r="L910" s="156"/>
      <c r="M910" s="161"/>
      <c r="T910" s="162"/>
      <c r="AT910" s="157" t="s">
        <v>202</v>
      </c>
      <c r="AU910" s="157" t="s">
        <v>93</v>
      </c>
      <c r="AV910" s="13" t="s">
        <v>93</v>
      </c>
      <c r="AW910" s="13" t="s">
        <v>42</v>
      </c>
      <c r="AX910" s="13" t="s">
        <v>82</v>
      </c>
      <c r="AY910" s="157" t="s">
        <v>192</v>
      </c>
    </row>
    <row r="911" spans="2:65" s="12" customFormat="1" ht="11.25">
      <c r="B911" s="149"/>
      <c r="D911" s="150" t="s">
        <v>202</v>
      </c>
      <c r="E911" s="151" t="s">
        <v>44</v>
      </c>
      <c r="F911" s="152" t="s">
        <v>1116</v>
      </c>
      <c r="H911" s="151" t="s">
        <v>44</v>
      </c>
      <c r="I911" s="153"/>
      <c r="L911" s="149"/>
      <c r="M911" s="154"/>
      <c r="T911" s="155"/>
      <c r="AT911" s="151" t="s">
        <v>202</v>
      </c>
      <c r="AU911" s="151" t="s">
        <v>93</v>
      </c>
      <c r="AV911" s="12" t="s">
        <v>90</v>
      </c>
      <c r="AW911" s="12" t="s">
        <v>42</v>
      </c>
      <c r="AX911" s="12" t="s">
        <v>82</v>
      </c>
      <c r="AY911" s="151" t="s">
        <v>192</v>
      </c>
    </row>
    <row r="912" spans="2:65" s="13" customFormat="1" ht="11.25">
      <c r="B912" s="156"/>
      <c r="D912" s="150" t="s">
        <v>202</v>
      </c>
      <c r="E912" s="157" t="s">
        <v>44</v>
      </c>
      <c r="F912" s="158" t="s">
        <v>90</v>
      </c>
      <c r="H912" s="159">
        <v>1</v>
      </c>
      <c r="I912" s="160"/>
      <c r="L912" s="156"/>
      <c r="M912" s="161"/>
      <c r="T912" s="162"/>
      <c r="AT912" s="157" t="s">
        <v>202</v>
      </c>
      <c r="AU912" s="157" t="s">
        <v>93</v>
      </c>
      <c r="AV912" s="13" t="s">
        <v>93</v>
      </c>
      <c r="AW912" s="13" t="s">
        <v>42</v>
      </c>
      <c r="AX912" s="13" t="s">
        <v>82</v>
      </c>
      <c r="AY912" s="157" t="s">
        <v>192</v>
      </c>
    </row>
    <row r="913" spans="2:65" s="12" customFormat="1" ht="11.25">
      <c r="B913" s="149"/>
      <c r="D913" s="150" t="s">
        <v>202</v>
      </c>
      <c r="E913" s="151" t="s">
        <v>44</v>
      </c>
      <c r="F913" s="152" t="s">
        <v>1120</v>
      </c>
      <c r="H913" s="151" t="s">
        <v>44</v>
      </c>
      <c r="I913" s="153"/>
      <c r="L913" s="149"/>
      <c r="M913" s="154"/>
      <c r="T913" s="155"/>
      <c r="AT913" s="151" t="s">
        <v>202</v>
      </c>
      <c r="AU913" s="151" t="s">
        <v>93</v>
      </c>
      <c r="AV913" s="12" t="s">
        <v>90</v>
      </c>
      <c r="AW913" s="12" t="s">
        <v>42</v>
      </c>
      <c r="AX913" s="12" t="s">
        <v>82</v>
      </c>
      <c r="AY913" s="151" t="s">
        <v>192</v>
      </c>
    </row>
    <row r="914" spans="2:65" s="13" customFormat="1" ht="11.25">
      <c r="B914" s="156"/>
      <c r="D914" s="150" t="s">
        <v>202</v>
      </c>
      <c r="E914" s="157" t="s">
        <v>44</v>
      </c>
      <c r="F914" s="158" t="s">
        <v>90</v>
      </c>
      <c r="H914" s="159">
        <v>1</v>
      </c>
      <c r="I914" s="160"/>
      <c r="L914" s="156"/>
      <c r="M914" s="161"/>
      <c r="T914" s="162"/>
      <c r="AT914" s="157" t="s">
        <v>202</v>
      </c>
      <c r="AU914" s="157" t="s">
        <v>93</v>
      </c>
      <c r="AV914" s="13" t="s">
        <v>93</v>
      </c>
      <c r="AW914" s="13" t="s">
        <v>42</v>
      </c>
      <c r="AX914" s="13" t="s">
        <v>82</v>
      </c>
      <c r="AY914" s="157" t="s">
        <v>192</v>
      </c>
    </row>
    <row r="915" spans="2:65" s="12" customFormat="1" ht="11.25">
      <c r="B915" s="149"/>
      <c r="D915" s="150" t="s">
        <v>202</v>
      </c>
      <c r="E915" s="151" t="s">
        <v>44</v>
      </c>
      <c r="F915" s="152" t="s">
        <v>1122</v>
      </c>
      <c r="H915" s="151" t="s">
        <v>44</v>
      </c>
      <c r="I915" s="153"/>
      <c r="L915" s="149"/>
      <c r="M915" s="154"/>
      <c r="T915" s="155"/>
      <c r="AT915" s="151" t="s">
        <v>202</v>
      </c>
      <c r="AU915" s="151" t="s">
        <v>93</v>
      </c>
      <c r="AV915" s="12" t="s">
        <v>90</v>
      </c>
      <c r="AW915" s="12" t="s">
        <v>42</v>
      </c>
      <c r="AX915" s="12" t="s">
        <v>82</v>
      </c>
      <c r="AY915" s="151" t="s">
        <v>192</v>
      </c>
    </row>
    <row r="916" spans="2:65" s="13" customFormat="1" ht="11.25">
      <c r="B916" s="156"/>
      <c r="D916" s="150" t="s">
        <v>202</v>
      </c>
      <c r="E916" s="157" t="s">
        <v>44</v>
      </c>
      <c r="F916" s="158" t="s">
        <v>90</v>
      </c>
      <c r="H916" s="159">
        <v>1</v>
      </c>
      <c r="I916" s="160"/>
      <c r="L916" s="156"/>
      <c r="M916" s="161"/>
      <c r="T916" s="162"/>
      <c r="AT916" s="157" t="s">
        <v>202</v>
      </c>
      <c r="AU916" s="157" t="s">
        <v>93</v>
      </c>
      <c r="AV916" s="13" t="s">
        <v>93</v>
      </c>
      <c r="AW916" s="13" t="s">
        <v>42</v>
      </c>
      <c r="AX916" s="13" t="s">
        <v>82</v>
      </c>
      <c r="AY916" s="157" t="s">
        <v>192</v>
      </c>
    </row>
    <row r="917" spans="2:65" s="12" customFormat="1" ht="11.25">
      <c r="B917" s="149"/>
      <c r="D917" s="150" t="s">
        <v>202</v>
      </c>
      <c r="E917" s="151" t="s">
        <v>44</v>
      </c>
      <c r="F917" s="152" t="s">
        <v>1124</v>
      </c>
      <c r="H917" s="151" t="s">
        <v>44</v>
      </c>
      <c r="I917" s="153"/>
      <c r="L917" s="149"/>
      <c r="M917" s="154"/>
      <c r="T917" s="155"/>
      <c r="AT917" s="151" t="s">
        <v>202</v>
      </c>
      <c r="AU917" s="151" t="s">
        <v>93</v>
      </c>
      <c r="AV917" s="12" t="s">
        <v>90</v>
      </c>
      <c r="AW917" s="12" t="s">
        <v>42</v>
      </c>
      <c r="AX917" s="12" t="s">
        <v>82</v>
      </c>
      <c r="AY917" s="151" t="s">
        <v>192</v>
      </c>
    </row>
    <row r="918" spans="2:65" s="13" customFormat="1" ht="11.25">
      <c r="B918" s="156"/>
      <c r="D918" s="150" t="s">
        <v>202</v>
      </c>
      <c r="E918" s="157" t="s">
        <v>44</v>
      </c>
      <c r="F918" s="158" t="s">
        <v>90</v>
      </c>
      <c r="H918" s="159">
        <v>1</v>
      </c>
      <c r="I918" s="160"/>
      <c r="L918" s="156"/>
      <c r="M918" s="161"/>
      <c r="T918" s="162"/>
      <c r="AT918" s="157" t="s">
        <v>202</v>
      </c>
      <c r="AU918" s="157" t="s">
        <v>93</v>
      </c>
      <c r="AV918" s="13" t="s">
        <v>93</v>
      </c>
      <c r="AW918" s="13" t="s">
        <v>42</v>
      </c>
      <c r="AX918" s="13" t="s">
        <v>82</v>
      </c>
      <c r="AY918" s="157" t="s">
        <v>192</v>
      </c>
    </row>
    <row r="919" spans="2:65" s="14" customFormat="1" ht="11.25">
      <c r="B919" s="163"/>
      <c r="D919" s="150" t="s">
        <v>202</v>
      </c>
      <c r="E919" s="164" t="s">
        <v>44</v>
      </c>
      <c r="F919" s="165" t="s">
        <v>205</v>
      </c>
      <c r="H919" s="166">
        <v>6</v>
      </c>
      <c r="I919" s="167"/>
      <c r="L919" s="163"/>
      <c r="M919" s="168"/>
      <c r="T919" s="169"/>
      <c r="AT919" s="164" t="s">
        <v>202</v>
      </c>
      <c r="AU919" s="164" t="s">
        <v>93</v>
      </c>
      <c r="AV919" s="14" t="s">
        <v>199</v>
      </c>
      <c r="AW919" s="14" t="s">
        <v>42</v>
      </c>
      <c r="AX919" s="14" t="s">
        <v>90</v>
      </c>
      <c r="AY919" s="164" t="s">
        <v>192</v>
      </c>
    </row>
    <row r="920" spans="2:65" s="1" customFormat="1" ht="16.5" customHeight="1">
      <c r="B920" s="33"/>
      <c r="C920" s="170" t="s">
        <v>1555</v>
      </c>
      <c r="D920" s="170" t="s">
        <v>245</v>
      </c>
      <c r="E920" s="171" t="s">
        <v>1556</v>
      </c>
      <c r="F920" s="172" t="s">
        <v>1557</v>
      </c>
      <c r="G920" s="173" t="s">
        <v>747</v>
      </c>
      <c r="H920" s="174">
        <v>5</v>
      </c>
      <c r="I920" s="175"/>
      <c r="J920" s="176">
        <f>ROUND(I920*H920,2)</f>
        <v>0</v>
      </c>
      <c r="K920" s="172" t="s">
        <v>259</v>
      </c>
      <c r="L920" s="177"/>
      <c r="M920" s="178" t="s">
        <v>44</v>
      </c>
      <c r="N920" s="179" t="s">
        <v>53</v>
      </c>
      <c r="P920" s="141">
        <f>O920*H920</f>
        <v>0</v>
      </c>
      <c r="Q920" s="141">
        <v>0</v>
      </c>
      <c r="R920" s="141">
        <f>Q920*H920</f>
        <v>0</v>
      </c>
      <c r="S920" s="141">
        <v>0</v>
      </c>
      <c r="T920" s="142">
        <f>S920*H920</f>
        <v>0</v>
      </c>
      <c r="AR920" s="143" t="s">
        <v>93</v>
      </c>
      <c r="AT920" s="143" t="s">
        <v>245</v>
      </c>
      <c r="AU920" s="143" t="s">
        <v>93</v>
      </c>
      <c r="AY920" s="17" t="s">
        <v>192</v>
      </c>
      <c r="BE920" s="144">
        <f>IF(N920="základní",J920,0)</f>
        <v>0</v>
      </c>
      <c r="BF920" s="144">
        <f>IF(N920="snížená",J920,0)</f>
        <v>0</v>
      </c>
      <c r="BG920" s="144">
        <f>IF(N920="zákl. přenesená",J920,0)</f>
        <v>0</v>
      </c>
      <c r="BH920" s="144">
        <f>IF(N920="sníž. přenesená",J920,0)</f>
        <v>0</v>
      </c>
      <c r="BI920" s="144">
        <f>IF(N920="nulová",J920,0)</f>
        <v>0</v>
      </c>
      <c r="BJ920" s="17" t="s">
        <v>90</v>
      </c>
      <c r="BK920" s="144">
        <f>ROUND(I920*H920,2)</f>
        <v>0</v>
      </c>
      <c r="BL920" s="17" t="s">
        <v>90</v>
      </c>
      <c r="BM920" s="143" t="s">
        <v>1558</v>
      </c>
    </row>
    <row r="921" spans="2:65" s="12" customFormat="1" ht="11.25">
      <c r="B921" s="149"/>
      <c r="D921" s="150" t="s">
        <v>202</v>
      </c>
      <c r="E921" s="151" t="s">
        <v>44</v>
      </c>
      <c r="F921" s="152" t="s">
        <v>583</v>
      </c>
      <c r="H921" s="151" t="s">
        <v>44</v>
      </c>
      <c r="I921" s="153"/>
      <c r="L921" s="149"/>
      <c r="M921" s="154"/>
      <c r="T921" s="155"/>
      <c r="AT921" s="151" t="s">
        <v>202</v>
      </c>
      <c r="AU921" s="151" t="s">
        <v>93</v>
      </c>
      <c r="AV921" s="12" t="s">
        <v>90</v>
      </c>
      <c r="AW921" s="12" t="s">
        <v>42</v>
      </c>
      <c r="AX921" s="12" t="s">
        <v>82</v>
      </c>
      <c r="AY921" s="151" t="s">
        <v>192</v>
      </c>
    </row>
    <row r="922" spans="2:65" s="12" customFormat="1" ht="11.25">
      <c r="B922" s="149"/>
      <c r="D922" s="150" t="s">
        <v>202</v>
      </c>
      <c r="E922" s="151" t="s">
        <v>44</v>
      </c>
      <c r="F922" s="152" t="s">
        <v>1114</v>
      </c>
      <c r="H922" s="151" t="s">
        <v>44</v>
      </c>
      <c r="I922" s="153"/>
      <c r="L922" s="149"/>
      <c r="M922" s="154"/>
      <c r="T922" s="155"/>
      <c r="AT922" s="151" t="s">
        <v>202</v>
      </c>
      <c r="AU922" s="151" t="s">
        <v>93</v>
      </c>
      <c r="AV922" s="12" t="s">
        <v>90</v>
      </c>
      <c r="AW922" s="12" t="s">
        <v>42</v>
      </c>
      <c r="AX922" s="12" t="s">
        <v>82</v>
      </c>
      <c r="AY922" s="151" t="s">
        <v>192</v>
      </c>
    </row>
    <row r="923" spans="2:65" s="13" customFormat="1" ht="11.25">
      <c r="B923" s="156"/>
      <c r="D923" s="150" t="s">
        <v>202</v>
      </c>
      <c r="E923" s="157" t="s">
        <v>44</v>
      </c>
      <c r="F923" s="158" t="s">
        <v>90</v>
      </c>
      <c r="H923" s="159">
        <v>1</v>
      </c>
      <c r="I923" s="160"/>
      <c r="L923" s="156"/>
      <c r="M923" s="161"/>
      <c r="T923" s="162"/>
      <c r="AT923" s="157" t="s">
        <v>202</v>
      </c>
      <c r="AU923" s="157" t="s">
        <v>93</v>
      </c>
      <c r="AV923" s="13" t="s">
        <v>93</v>
      </c>
      <c r="AW923" s="13" t="s">
        <v>42</v>
      </c>
      <c r="AX923" s="13" t="s">
        <v>82</v>
      </c>
      <c r="AY923" s="157" t="s">
        <v>192</v>
      </c>
    </row>
    <row r="924" spans="2:65" s="12" customFormat="1" ht="11.25">
      <c r="B924" s="149"/>
      <c r="D924" s="150" t="s">
        <v>202</v>
      </c>
      <c r="E924" s="151" t="s">
        <v>44</v>
      </c>
      <c r="F924" s="152" t="s">
        <v>1118</v>
      </c>
      <c r="H924" s="151" t="s">
        <v>44</v>
      </c>
      <c r="I924" s="153"/>
      <c r="L924" s="149"/>
      <c r="M924" s="154"/>
      <c r="T924" s="155"/>
      <c r="AT924" s="151" t="s">
        <v>202</v>
      </c>
      <c r="AU924" s="151" t="s">
        <v>93</v>
      </c>
      <c r="AV924" s="12" t="s">
        <v>90</v>
      </c>
      <c r="AW924" s="12" t="s">
        <v>42</v>
      </c>
      <c r="AX924" s="12" t="s">
        <v>82</v>
      </c>
      <c r="AY924" s="151" t="s">
        <v>192</v>
      </c>
    </row>
    <row r="925" spans="2:65" s="13" customFormat="1" ht="11.25">
      <c r="B925" s="156"/>
      <c r="D925" s="150" t="s">
        <v>202</v>
      </c>
      <c r="E925" s="157" t="s">
        <v>44</v>
      </c>
      <c r="F925" s="158" t="s">
        <v>90</v>
      </c>
      <c r="H925" s="159">
        <v>1</v>
      </c>
      <c r="I925" s="160"/>
      <c r="L925" s="156"/>
      <c r="M925" s="161"/>
      <c r="T925" s="162"/>
      <c r="AT925" s="157" t="s">
        <v>202</v>
      </c>
      <c r="AU925" s="157" t="s">
        <v>93</v>
      </c>
      <c r="AV925" s="13" t="s">
        <v>93</v>
      </c>
      <c r="AW925" s="13" t="s">
        <v>42</v>
      </c>
      <c r="AX925" s="13" t="s">
        <v>82</v>
      </c>
      <c r="AY925" s="157" t="s">
        <v>192</v>
      </c>
    </row>
    <row r="926" spans="2:65" s="12" customFormat="1" ht="11.25">
      <c r="B926" s="149"/>
      <c r="D926" s="150" t="s">
        <v>202</v>
      </c>
      <c r="E926" s="151" t="s">
        <v>44</v>
      </c>
      <c r="F926" s="152" t="s">
        <v>1120</v>
      </c>
      <c r="H926" s="151" t="s">
        <v>44</v>
      </c>
      <c r="I926" s="153"/>
      <c r="L926" s="149"/>
      <c r="M926" s="154"/>
      <c r="T926" s="155"/>
      <c r="AT926" s="151" t="s">
        <v>202</v>
      </c>
      <c r="AU926" s="151" t="s">
        <v>93</v>
      </c>
      <c r="AV926" s="12" t="s">
        <v>90</v>
      </c>
      <c r="AW926" s="12" t="s">
        <v>42</v>
      </c>
      <c r="AX926" s="12" t="s">
        <v>82</v>
      </c>
      <c r="AY926" s="151" t="s">
        <v>192</v>
      </c>
    </row>
    <row r="927" spans="2:65" s="13" customFormat="1" ht="11.25">
      <c r="B927" s="156"/>
      <c r="D927" s="150" t="s">
        <v>202</v>
      </c>
      <c r="E927" s="157" t="s">
        <v>44</v>
      </c>
      <c r="F927" s="158" t="s">
        <v>90</v>
      </c>
      <c r="H927" s="159">
        <v>1</v>
      </c>
      <c r="I927" s="160"/>
      <c r="L927" s="156"/>
      <c r="M927" s="161"/>
      <c r="T927" s="162"/>
      <c r="AT927" s="157" t="s">
        <v>202</v>
      </c>
      <c r="AU927" s="157" t="s">
        <v>93</v>
      </c>
      <c r="AV927" s="13" t="s">
        <v>93</v>
      </c>
      <c r="AW927" s="13" t="s">
        <v>42</v>
      </c>
      <c r="AX927" s="13" t="s">
        <v>82</v>
      </c>
      <c r="AY927" s="157" t="s">
        <v>192</v>
      </c>
    </row>
    <row r="928" spans="2:65" s="12" customFormat="1" ht="11.25">
      <c r="B928" s="149"/>
      <c r="D928" s="150" t="s">
        <v>202</v>
      </c>
      <c r="E928" s="151" t="s">
        <v>44</v>
      </c>
      <c r="F928" s="152" t="s">
        <v>1123</v>
      </c>
      <c r="H928" s="151" t="s">
        <v>44</v>
      </c>
      <c r="I928" s="153"/>
      <c r="L928" s="149"/>
      <c r="M928" s="154"/>
      <c r="T928" s="155"/>
      <c r="AT928" s="151" t="s">
        <v>202</v>
      </c>
      <c r="AU928" s="151" t="s">
        <v>93</v>
      </c>
      <c r="AV928" s="12" t="s">
        <v>90</v>
      </c>
      <c r="AW928" s="12" t="s">
        <v>42</v>
      </c>
      <c r="AX928" s="12" t="s">
        <v>82</v>
      </c>
      <c r="AY928" s="151" t="s">
        <v>192</v>
      </c>
    </row>
    <row r="929" spans="2:65" s="13" customFormat="1" ht="11.25">
      <c r="B929" s="156"/>
      <c r="D929" s="150" t="s">
        <v>202</v>
      </c>
      <c r="E929" s="157" t="s">
        <v>44</v>
      </c>
      <c r="F929" s="158" t="s">
        <v>90</v>
      </c>
      <c r="H929" s="159">
        <v>1</v>
      </c>
      <c r="I929" s="160"/>
      <c r="L929" s="156"/>
      <c r="M929" s="161"/>
      <c r="T929" s="162"/>
      <c r="AT929" s="157" t="s">
        <v>202</v>
      </c>
      <c r="AU929" s="157" t="s">
        <v>93</v>
      </c>
      <c r="AV929" s="13" t="s">
        <v>93</v>
      </c>
      <c r="AW929" s="13" t="s">
        <v>42</v>
      </c>
      <c r="AX929" s="13" t="s">
        <v>82</v>
      </c>
      <c r="AY929" s="157" t="s">
        <v>192</v>
      </c>
    </row>
    <row r="930" spans="2:65" s="12" customFormat="1" ht="11.25">
      <c r="B930" s="149"/>
      <c r="D930" s="150" t="s">
        <v>202</v>
      </c>
      <c r="E930" s="151" t="s">
        <v>44</v>
      </c>
      <c r="F930" s="152" t="s">
        <v>1125</v>
      </c>
      <c r="H930" s="151" t="s">
        <v>44</v>
      </c>
      <c r="I930" s="153"/>
      <c r="L930" s="149"/>
      <c r="M930" s="154"/>
      <c r="T930" s="155"/>
      <c r="AT930" s="151" t="s">
        <v>202</v>
      </c>
      <c r="AU930" s="151" t="s">
        <v>93</v>
      </c>
      <c r="AV930" s="12" t="s">
        <v>90</v>
      </c>
      <c r="AW930" s="12" t="s">
        <v>42</v>
      </c>
      <c r="AX930" s="12" t="s">
        <v>82</v>
      </c>
      <c r="AY930" s="151" t="s">
        <v>192</v>
      </c>
    </row>
    <row r="931" spans="2:65" s="13" customFormat="1" ht="11.25">
      <c r="B931" s="156"/>
      <c r="D931" s="150" t="s">
        <v>202</v>
      </c>
      <c r="E931" s="157" t="s">
        <v>44</v>
      </c>
      <c r="F931" s="158" t="s">
        <v>90</v>
      </c>
      <c r="H931" s="159">
        <v>1</v>
      </c>
      <c r="I931" s="160"/>
      <c r="L931" s="156"/>
      <c r="M931" s="161"/>
      <c r="T931" s="162"/>
      <c r="AT931" s="157" t="s">
        <v>202</v>
      </c>
      <c r="AU931" s="157" t="s">
        <v>93</v>
      </c>
      <c r="AV931" s="13" t="s">
        <v>93</v>
      </c>
      <c r="AW931" s="13" t="s">
        <v>42</v>
      </c>
      <c r="AX931" s="13" t="s">
        <v>82</v>
      </c>
      <c r="AY931" s="157" t="s">
        <v>192</v>
      </c>
    </row>
    <row r="932" spans="2:65" s="14" customFormat="1" ht="11.25">
      <c r="B932" s="163"/>
      <c r="D932" s="150" t="s">
        <v>202</v>
      </c>
      <c r="E932" s="164" t="s">
        <v>44</v>
      </c>
      <c r="F932" s="165" t="s">
        <v>205</v>
      </c>
      <c r="H932" s="166">
        <v>5</v>
      </c>
      <c r="I932" s="167"/>
      <c r="L932" s="163"/>
      <c r="M932" s="168"/>
      <c r="T932" s="169"/>
      <c r="AT932" s="164" t="s">
        <v>202</v>
      </c>
      <c r="AU932" s="164" t="s">
        <v>93</v>
      </c>
      <c r="AV932" s="14" t="s">
        <v>199</v>
      </c>
      <c r="AW932" s="14" t="s">
        <v>42</v>
      </c>
      <c r="AX932" s="14" t="s">
        <v>90</v>
      </c>
      <c r="AY932" s="164" t="s">
        <v>192</v>
      </c>
    </row>
    <row r="933" spans="2:65" s="1" customFormat="1" ht="76.349999999999994" customHeight="1">
      <c r="B933" s="33"/>
      <c r="C933" s="132" t="s">
        <v>1559</v>
      </c>
      <c r="D933" s="132" t="s">
        <v>194</v>
      </c>
      <c r="E933" s="133" t="s">
        <v>1560</v>
      </c>
      <c r="F933" s="134" t="s">
        <v>1561</v>
      </c>
      <c r="G933" s="135" t="s">
        <v>747</v>
      </c>
      <c r="H933" s="136">
        <v>10</v>
      </c>
      <c r="I933" s="137"/>
      <c r="J933" s="138">
        <f>ROUND(I933*H933,2)</f>
        <v>0</v>
      </c>
      <c r="K933" s="134" t="s">
        <v>198</v>
      </c>
      <c r="L933" s="33"/>
      <c r="M933" s="139" t="s">
        <v>44</v>
      </c>
      <c r="N933" s="140" t="s">
        <v>53</v>
      </c>
      <c r="P933" s="141">
        <f>O933*H933</f>
        <v>0</v>
      </c>
      <c r="Q933" s="141">
        <v>0</v>
      </c>
      <c r="R933" s="141">
        <f>Q933*H933</f>
        <v>0</v>
      </c>
      <c r="S933" s="141">
        <v>0</v>
      </c>
      <c r="T933" s="142">
        <f>S933*H933</f>
        <v>0</v>
      </c>
      <c r="AR933" s="143" t="s">
        <v>90</v>
      </c>
      <c r="AT933" s="143" t="s">
        <v>194</v>
      </c>
      <c r="AU933" s="143" t="s">
        <v>93</v>
      </c>
      <c r="AY933" s="17" t="s">
        <v>192</v>
      </c>
      <c r="BE933" s="144">
        <f>IF(N933="základní",J933,0)</f>
        <v>0</v>
      </c>
      <c r="BF933" s="144">
        <f>IF(N933="snížená",J933,0)</f>
        <v>0</v>
      </c>
      <c r="BG933" s="144">
        <f>IF(N933="zákl. přenesená",J933,0)</f>
        <v>0</v>
      </c>
      <c r="BH933" s="144">
        <f>IF(N933="sníž. přenesená",J933,0)</f>
        <v>0</v>
      </c>
      <c r="BI933" s="144">
        <f>IF(N933="nulová",J933,0)</f>
        <v>0</v>
      </c>
      <c r="BJ933" s="17" t="s">
        <v>90</v>
      </c>
      <c r="BK933" s="144">
        <f>ROUND(I933*H933,2)</f>
        <v>0</v>
      </c>
      <c r="BL933" s="17" t="s">
        <v>90</v>
      </c>
      <c r="BM933" s="143" t="s">
        <v>1562</v>
      </c>
    </row>
    <row r="934" spans="2:65" s="1" customFormat="1" ht="11.25">
      <c r="B934" s="33"/>
      <c r="D934" s="145" t="s">
        <v>200</v>
      </c>
      <c r="F934" s="146" t="s">
        <v>1563</v>
      </c>
      <c r="I934" s="147"/>
      <c r="L934" s="33"/>
      <c r="M934" s="148"/>
      <c r="T934" s="54"/>
      <c r="AT934" s="17" t="s">
        <v>200</v>
      </c>
      <c r="AU934" s="17" t="s">
        <v>93</v>
      </c>
    </row>
    <row r="935" spans="2:65" s="12" customFormat="1" ht="11.25">
      <c r="B935" s="149"/>
      <c r="D935" s="150" t="s">
        <v>202</v>
      </c>
      <c r="E935" s="151" t="s">
        <v>44</v>
      </c>
      <c r="F935" s="152" t="s">
        <v>583</v>
      </c>
      <c r="H935" s="151" t="s">
        <v>44</v>
      </c>
      <c r="I935" s="153"/>
      <c r="L935" s="149"/>
      <c r="M935" s="154"/>
      <c r="T935" s="155"/>
      <c r="AT935" s="151" t="s">
        <v>202</v>
      </c>
      <c r="AU935" s="151" t="s">
        <v>93</v>
      </c>
      <c r="AV935" s="12" t="s">
        <v>90</v>
      </c>
      <c r="AW935" s="12" t="s">
        <v>42</v>
      </c>
      <c r="AX935" s="12" t="s">
        <v>82</v>
      </c>
      <c r="AY935" s="151" t="s">
        <v>192</v>
      </c>
    </row>
    <row r="936" spans="2:65" s="12" customFormat="1" ht="11.25">
      <c r="B936" s="149"/>
      <c r="D936" s="150" t="s">
        <v>202</v>
      </c>
      <c r="E936" s="151" t="s">
        <v>44</v>
      </c>
      <c r="F936" s="152" t="s">
        <v>1110</v>
      </c>
      <c r="H936" s="151" t="s">
        <v>44</v>
      </c>
      <c r="I936" s="153"/>
      <c r="L936" s="149"/>
      <c r="M936" s="154"/>
      <c r="T936" s="155"/>
      <c r="AT936" s="151" t="s">
        <v>202</v>
      </c>
      <c r="AU936" s="151" t="s">
        <v>93</v>
      </c>
      <c r="AV936" s="12" t="s">
        <v>90</v>
      </c>
      <c r="AW936" s="12" t="s">
        <v>42</v>
      </c>
      <c r="AX936" s="12" t="s">
        <v>82</v>
      </c>
      <c r="AY936" s="151" t="s">
        <v>192</v>
      </c>
    </row>
    <row r="937" spans="2:65" s="13" customFormat="1" ht="11.25">
      <c r="B937" s="156"/>
      <c r="D937" s="150" t="s">
        <v>202</v>
      </c>
      <c r="E937" s="157" t="s">
        <v>44</v>
      </c>
      <c r="F937" s="158" t="s">
        <v>90</v>
      </c>
      <c r="H937" s="159">
        <v>1</v>
      </c>
      <c r="I937" s="160"/>
      <c r="L937" s="156"/>
      <c r="M937" s="161"/>
      <c r="T937" s="162"/>
      <c r="AT937" s="157" t="s">
        <v>202</v>
      </c>
      <c r="AU937" s="157" t="s">
        <v>93</v>
      </c>
      <c r="AV937" s="13" t="s">
        <v>93</v>
      </c>
      <c r="AW937" s="13" t="s">
        <v>42</v>
      </c>
      <c r="AX937" s="13" t="s">
        <v>82</v>
      </c>
      <c r="AY937" s="157" t="s">
        <v>192</v>
      </c>
    </row>
    <row r="938" spans="2:65" s="12" customFormat="1" ht="11.25">
      <c r="B938" s="149"/>
      <c r="D938" s="150" t="s">
        <v>202</v>
      </c>
      <c r="E938" s="151" t="s">
        <v>44</v>
      </c>
      <c r="F938" s="152" t="s">
        <v>1112</v>
      </c>
      <c r="H938" s="151" t="s">
        <v>44</v>
      </c>
      <c r="I938" s="153"/>
      <c r="L938" s="149"/>
      <c r="M938" s="154"/>
      <c r="T938" s="155"/>
      <c r="AT938" s="151" t="s">
        <v>202</v>
      </c>
      <c r="AU938" s="151" t="s">
        <v>93</v>
      </c>
      <c r="AV938" s="12" t="s">
        <v>90</v>
      </c>
      <c r="AW938" s="12" t="s">
        <v>42</v>
      </c>
      <c r="AX938" s="12" t="s">
        <v>82</v>
      </c>
      <c r="AY938" s="151" t="s">
        <v>192</v>
      </c>
    </row>
    <row r="939" spans="2:65" s="13" customFormat="1" ht="11.25">
      <c r="B939" s="156"/>
      <c r="D939" s="150" t="s">
        <v>202</v>
      </c>
      <c r="E939" s="157" t="s">
        <v>44</v>
      </c>
      <c r="F939" s="158" t="s">
        <v>93</v>
      </c>
      <c r="H939" s="159">
        <v>2</v>
      </c>
      <c r="I939" s="160"/>
      <c r="L939" s="156"/>
      <c r="M939" s="161"/>
      <c r="T939" s="162"/>
      <c r="AT939" s="157" t="s">
        <v>202</v>
      </c>
      <c r="AU939" s="157" t="s">
        <v>93</v>
      </c>
      <c r="AV939" s="13" t="s">
        <v>93</v>
      </c>
      <c r="AW939" s="13" t="s">
        <v>42</v>
      </c>
      <c r="AX939" s="13" t="s">
        <v>82</v>
      </c>
      <c r="AY939" s="157" t="s">
        <v>192</v>
      </c>
    </row>
    <row r="940" spans="2:65" s="12" customFormat="1" ht="11.25">
      <c r="B940" s="149"/>
      <c r="D940" s="150" t="s">
        <v>202</v>
      </c>
      <c r="E940" s="151" t="s">
        <v>44</v>
      </c>
      <c r="F940" s="152" t="s">
        <v>1114</v>
      </c>
      <c r="H940" s="151" t="s">
        <v>44</v>
      </c>
      <c r="I940" s="153"/>
      <c r="L940" s="149"/>
      <c r="M940" s="154"/>
      <c r="T940" s="155"/>
      <c r="AT940" s="151" t="s">
        <v>202</v>
      </c>
      <c r="AU940" s="151" t="s">
        <v>93</v>
      </c>
      <c r="AV940" s="12" t="s">
        <v>90</v>
      </c>
      <c r="AW940" s="12" t="s">
        <v>42</v>
      </c>
      <c r="AX940" s="12" t="s">
        <v>82</v>
      </c>
      <c r="AY940" s="151" t="s">
        <v>192</v>
      </c>
    </row>
    <row r="941" spans="2:65" s="13" customFormat="1" ht="11.25">
      <c r="B941" s="156"/>
      <c r="D941" s="150" t="s">
        <v>202</v>
      </c>
      <c r="E941" s="157" t="s">
        <v>44</v>
      </c>
      <c r="F941" s="158" t="s">
        <v>90</v>
      </c>
      <c r="H941" s="159">
        <v>1</v>
      </c>
      <c r="I941" s="160"/>
      <c r="L941" s="156"/>
      <c r="M941" s="161"/>
      <c r="T941" s="162"/>
      <c r="AT941" s="157" t="s">
        <v>202</v>
      </c>
      <c r="AU941" s="157" t="s">
        <v>93</v>
      </c>
      <c r="AV941" s="13" t="s">
        <v>93</v>
      </c>
      <c r="AW941" s="13" t="s">
        <v>42</v>
      </c>
      <c r="AX941" s="13" t="s">
        <v>82</v>
      </c>
      <c r="AY941" s="157" t="s">
        <v>192</v>
      </c>
    </row>
    <row r="942" spans="2:65" s="12" customFormat="1" ht="11.25">
      <c r="B942" s="149"/>
      <c r="D942" s="150" t="s">
        <v>202</v>
      </c>
      <c r="E942" s="151" t="s">
        <v>44</v>
      </c>
      <c r="F942" s="152" t="s">
        <v>1116</v>
      </c>
      <c r="H942" s="151" t="s">
        <v>44</v>
      </c>
      <c r="I942" s="153"/>
      <c r="L942" s="149"/>
      <c r="M942" s="154"/>
      <c r="T942" s="155"/>
      <c r="AT942" s="151" t="s">
        <v>202</v>
      </c>
      <c r="AU942" s="151" t="s">
        <v>93</v>
      </c>
      <c r="AV942" s="12" t="s">
        <v>90</v>
      </c>
      <c r="AW942" s="12" t="s">
        <v>42</v>
      </c>
      <c r="AX942" s="12" t="s">
        <v>82</v>
      </c>
      <c r="AY942" s="151" t="s">
        <v>192</v>
      </c>
    </row>
    <row r="943" spans="2:65" s="13" customFormat="1" ht="11.25">
      <c r="B943" s="156"/>
      <c r="D943" s="150" t="s">
        <v>202</v>
      </c>
      <c r="E943" s="157" t="s">
        <v>44</v>
      </c>
      <c r="F943" s="158" t="s">
        <v>90</v>
      </c>
      <c r="H943" s="159">
        <v>1</v>
      </c>
      <c r="I943" s="160"/>
      <c r="L943" s="156"/>
      <c r="M943" s="161"/>
      <c r="T943" s="162"/>
      <c r="AT943" s="157" t="s">
        <v>202</v>
      </c>
      <c r="AU943" s="157" t="s">
        <v>93</v>
      </c>
      <c r="AV943" s="13" t="s">
        <v>93</v>
      </c>
      <c r="AW943" s="13" t="s">
        <v>42</v>
      </c>
      <c r="AX943" s="13" t="s">
        <v>82</v>
      </c>
      <c r="AY943" s="157" t="s">
        <v>192</v>
      </c>
    </row>
    <row r="944" spans="2:65" s="12" customFormat="1" ht="11.25">
      <c r="B944" s="149"/>
      <c r="D944" s="150" t="s">
        <v>202</v>
      </c>
      <c r="E944" s="151" t="s">
        <v>44</v>
      </c>
      <c r="F944" s="152" t="s">
        <v>1118</v>
      </c>
      <c r="H944" s="151" t="s">
        <v>44</v>
      </c>
      <c r="I944" s="153"/>
      <c r="L944" s="149"/>
      <c r="M944" s="154"/>
      <c r="T944" s="155"/>
      <c r="AT944" s="151" t="s">
        <v>202</v>
      </c>
      <c r="AU944" s="151" t="s">
        <v>93</v>
      </c>
      <c r="AV944" s="12" t="s">
        <v>90</v>
      </c>
      <c r="AW944" s="12" t="s">
        <v>42</v>
      </c>
      <c r="AX944" s="12" t="s">
        <v>82</v>
      </c>
      <c r="AY944" s="151" t="s">
        <v>192</v>
      </c>
    </row>
    <row r="945" spans="2:65" s="13" customFormat="1" ht="11.25">
      <c r="B945" s="156"/>
      <c r="D945" s="150" t="s">
        <v>202</v>
      </c>
      <c r="E945" s="157" t="s">
        <v>44</v>
      </c>
      <c r="F945" s="158" t="s">
        <v>90</v>
      </c>
      <c r="H945" s="159">
        <v>1</v>
      </c>
      <c r="I945" s="160"/>
      <c r="L945" s="156"/>
      <c r="M945" s="161"/>
      <c r="T945" s="162"/>
      <c r="AT945" s="157" t="s">
        <v>202</v>
      </c>
      <c r="AU945" s="157" t="s">
        <v>93</v>
      </c>
      <c r="AV945" s="13" t="s">
        <v>93</v>
      </c>
      <c r="AW945" s="13" t="s">
        <v>42</v>
      </c>
      <c r="AX945" s="13" t="s">
        <v>82</v>
      </c>
      <c r="AY945" s="157" t="s">
        <v>192</v>
      </c>
    </row>
    <row r="946" spans="2:65" s="12" customFormat="1" ht="11.25">
      <c r="B946" s="149"/>
      <c r="D946" s="150" t="s">
        <v>202</v>
      </c>
      <c r="E946" s="151" t="s">
        <v>44</v>
      </c>
      <c r="F946" s="152" t="s">
        <v>1122</v>
      </c>
      <c r="H946" s="151" t="s">
        <v>44</v>
      </c>
      <c r="I946" s="153"/>
      <c r="L946" s="149"/>
      <c r="M946" s="154"/>
      <c r="T946" s="155"/>
      <c r="AT946" s="151" t="s">
        <v>202</v>
      </c>
      <c r="AU946" s="151" t="s">
        <v>93</v>
      </c>
      <c r="AV946" s="12" t="s">
        <v>90</v>
      </c>
      <c r="AW946" s="12" t="s">
        <v>42</v>
      </c>
      <c r="AX946" s="12" t="s">
        <v>82</v>
      </c>
      <c r="AY946" s="151" t="s">
        <v>192</v>
      </c>
    </row>
    <row r="947" spans="2:65" s="13" customFormat="1" ht="11.25">
      <c r="B947" s="156"/>
      <c r="D947" s="150" t="s">
        <v>202</v>
      </c>
      <c r="E947" s="157" t="s">
        <v>44</v>
      </c>
      <c r="F947" s="158" t="s">
        <v>90</v>
      </c>
      <c r="H947" s="159">
        <v>1</v>
      </c>
      <c r="I947" s="160"/>
      <c r="L947" s="156"/>
      <c r="M947" s="161"/>
      <c r="T947" s="162"/>
      <c r="AT947" s="157" t="s">
        <v>202</v>
      </c>
      <c r="AU947" s="157" t="s">
        <v>93</v>
      </c>
      <c r="AV947" s="13" t="s">
        <v>93</v>
      </c>
      <c r="AW947" s="13" t="s">
        <v>42</v>
      </c>
      <c r="AX947" s="13" t="s">
        <v>82</v>
      </c>
      <c r="AY947" s="157" t="s">
        <v>192</v>
      </c>
    </row>
    <row r="948" spans="2:65" s="12" customFormat="1" ht="11.25">
      <c r="B948" s="149"/>
      <c r="D948" s="150" t="s">
        <v>202</v>
      </c>
      <c r="E948" s="151" t="s">
        <v>44</v>
      </c>
      <c r="F948" s="152" t="s">
        <v>1123</v>
      </c>
      <c r="H948" s="151" t="s">
        <v>44</v>
      </c>
      <c r="I948" s="153"/>
      <c r="L948" s="149"/>
      <c r="M948" s="154"/>
      <c r="T948" s="155"/>
      <c r="AT948" s="151" t="s">
        <v>202</v>
      </c>
      <c r="AU948" s="151" t="s">
        <v>93</v>
      </c>
      <c r="AV948" s="12" t="s">
        <v>90</v>
      </c>
      <c r="AW948" s="12" t="s">
        <v>42</v>
      </c>
      <c r="AX948" s="12" t="s">
        <v>82</v>
      </c>
      <c r="AY948" s="151" t="s">
        <v>192</v>
      </c>
    </row>
    <row r="949" spans="2:65" s="13" customFormat="1" ht="11.25">
      <c r="B949" s="156"/>
      <c r="D949" s="150" t="s">
        <v>202</v>
      </c>
      <c r="E949" s="157" t="s">
        <v>44</v>
      </c>
      <c r="F949" s="158" t="s">
        <v>90</v>
      </c>
      <c r="H949" s="159">
        <v>1</v>
      </c>
      <c r="I949" s="160"/>
      <c r="L949" s="156"/>
      <c r="M949" s="161"/>
      <c r="T949" s="162"/>
      <c r="AT949" s="157" t="s">
        <v>202</v>
      </c>
      <c r="AU949" s="157" t="s">
        <v>93</v>
      </c>
      <c r="AV949" s="13" t="s">
        <v>93</v>
      </c>
      <c r="AW949" s="13" t="s">
        <v>42</v>
      </c>
      <c r="AX949" s="13" t="s">
        <v>82</v>
      </c>
      <c r="AY949" s="157" t="s">
        <v>192</v>
      </c>
    </row>
    <row r="950" spans="2:65" s="12" customFormat="1" ht="11.25">
      <c r="B950" s="149"/>
      <c r="D950" s="150" t="s">
        <v>202</v>
      </c>
      <c r="E950" s="151" t="s">
        <v>44</v>
      </c>
      <c r="F950" s="152" t="s">
        <v>1124</v>
      </c>
      <c r="H950" s="151" t="s">
        <v>44</v>
      </c>
      <c r="I950" s="153"/>
      <c r="L950" s="149"/>
      <c r="M950" s="154"/>
      <c r="T950" s="155"/>
      <c r="AT950" s="151" t="s">
        <v>202</v>
      </c>
      <c r="AU950" s="151" t="s">
        <v>93</v>
      </c>
      <c r="AV950" s="12" t="s">
        <v>90</v>
      </c>
      <c r="AW950" s="12" t="s">
        <v>42</v>
      </c>
      <c r="AX950" s="12" t="s">
        <v>82</v>
      </c>
      <c r="AY950" s="151" t="s">
        <v>192</v>
      </c>
    </row>
    <row r="951" spans="2:65" s="13" customFormat="1" ht="11.25">
      <c r="B951" s="156"/>
      <c r="D951" s="150" t="s">
        <v>202</v>
      </c>
      <c r="E951" s="157" t="s">
        <v>44</v>
      </c>
      <c r="F951" s="158" t="s">
        <v>90</v>
      </c>
      <c r="H951" s="159">
        <v>1</v>
      </c>
      <c r="I951" s="160"/>
      <c r="L951" s="156"/>
      <c r="M951" s="161"/>
      <c r="T951" s="162"/>
      <c r="AT951" s="157" t="s">
        <v>202</v>
      </c>
      <c r="AU951" s="157" t="s">
        <v>93</v>
      </c>
      <c r="AV951" s="13" t="s">
        <v>93</v>
      </c>
      <c r="AW951" s="13" t="s">
        <v>42</v>
      </c>
      <c r="AX951" s="13" t="s">
        <v>82</v>
      </c>
      <c r="AY951" s="157" t="s">
        <v>192</v>
      </c>
    </row>
    <row r="952" spans="2:65" s="12" customFormat="1" ht="11.25">
      <c r="B952" s="149"/>
      <c r="D952" s="150" t="s">
        <v>202</v>
      </c>
      <c r="E952" s="151" t="s">
        <v>44</v>
      </c>
      <c r="F952" s="152" t="s">
        <v>1125</v>
      </c>
      <c r="H952" s="151" t="s">
        <v>44</v>
      </c>
      <c r="I952" s="153"/>
      <c r="L952" s="149"/>
      <c r="M952" s="154"/>
      <c r="T952" s="155"/>
      <c r="AT952" s="151" t="s">
        <v>202</v>
      </c>
      <c r="AU952" s="151" t="s">
        <v>93</v>
      </c>
      <c r="AV952" s="12" t="s">
        <v>90</v>
      </c>
      <c r="AW952" s="12" t="s">
        <v>42</v>
      </c>
      <c r="AX952" s="12" t="s">
        <v>82</v>
      </c>
      <c r="AY952" s="151" t="s">
        <v>192</v>
      </c>
    </row>
    <row r="953" spans="2:65" s="13" customFormat="1" ht="11.25">
      <c r="B953" s="156"/>
      <c r="D953" s="150" t="s">
        <v>202</v>
      </c>
      <c r="E953" s="157" t="s">
        <v>44</v>
      </c>
      <c r="F953" s="158" t="s">
        <v>90</v>
      </c>
      <c r="H953" s="159">
        <v>1</v>
      </c>
      <c r="I953" s="160"/>
      <c r="L953" s="156"/>
      <c r="M953" s="161"/>
      <c r="T953" s="162"/>
      <c r="AT953" s="157" t="s">
        <v>202</v>
      </c>
      <c r="AU953" s="157" t="s">
        <v>93</v>
      </c>
      <c r="AV953" s="13" t="s">
        <v>93</v>
      </c>
      <c r="AW953" s="13" t="s">
        <v>42</v>
      </c>
      <c r="AX953" s="13" t="s">
        <v>82</v>
      </c>
      <c r="AY953" s="157" t="s">
        <v>192</v>
      </c>
    </row>
    <row r="954" spans="2:65" s="14" customFormat="1" ht="11.25">
      <c r="B954" s="163"/>
      <c r="D954" s="150" t="s">
        <v>202</v>
      </c>
      <c r="E954" s="164" t="s">
        <v>44</v>
      </c>
      <c r="F954" s="165" t="s">
        <v>205</v>
      </c>
      <c r="H954" s="166">
        <v>10</v>
      </c>
      <c r="I954" s="167"/>
      <c r="L954" s="163"/>
      <c r="M954" s="168"/>
      <c r="T954" s="169"/>
      <c r="AT954" s="164" t="s">
        <v>202</v>
      </c>
      <c r="AU954" s="164" t="s">
        <v>93</v>
      </c>
      <c r="AV954" s="14" t="s">
        <v>199</v>
      </c>
      <c r="AW954" s="14" t="s">
        <v>42</v>
      </c>
      <c r="AX954" s="14" t="s">
        <v>90</v>
      </c>
      <c r="AY954" s="164" t="s">
        <v>192</v>
      </c>
    </row>
    <row r="955" spans="2:65" s="1" customFormat="1" ht="62.65" customHeight="1">
      <c r="B955" s="33"/>
      <c r="C955" s="132" t="s">
        <v>1564</v>
      </c>
      <c r="D955" s="132" t="s">
        <v>194</v>
      </c>
      <c r="E955" s="133" t="s">
        <v>1565</v>
      </c>
      <c r="F955" s="134" t="s">
        <v>1566</v>
      </c>
      <c r="G955" s="135" t="s">
        <v>747</v>
      </c>
      <c r="H955" s="136">
        <v>10</v>
      </c>
      <c r="I955" s="137"/>
      <c r="J955" s="138">
        <f>ROUND(I955*H955,2)</f>
        <v>0</v>
      </c>
      <c r="K955" s="134" t="s">
        <v>198</v>
      </c>
      <c r="L955" s="33"/>
      <c r="M955" s="139" t="s">
        <v>44</v>
      </c>
      <c r="N955" s="140" t="s">
        <v>53</v>
      </c>
      <c r="P955" s="141">
        <f>O955*H955</f>
        <v>0</v>
      </c>
      <c r="Q955" s="141">
        <v>0</v>
      </c>
      <c r="R955" s="141">
        <f>Q955*H955</f>
        <v>0</v>
      </c>
      <c r="S955" s="141">
        <v>0</v>
      </c>
      <c r="T955" s="142">
        <f>S955*H955</f>
        <v>0</v>
      </c>
      <c r="AR955" s="143" t="s">
        <v>90</v>
      </c>
      <c r="AT955" s="143" t="s">
        <v>194</v>
      </c>
      <c r="AU955" s="143" t="s">
        <v>93</v>
      </c>
      <c r="AY955" s="17" t="s">
        <v>192</v>
      </c>
      <c r="BE955" s="144">
        <f>IF(N955="základní",J955,0)</f>
        <v>0</v>
      </c>
      <c r="BF955" s="144">
        <f>IF(N955="snížená",J955,0)</f>
        <v>0</v>
      </c>
      <c r="BG955" s="144">
        <f>IF(N955="zákl. přenesená",J955,0)</f>
        <v>0</v>
      </c>
      <c r="BH955" s="144">
        <f>IF(N955="sníž. přenesená",J955,0)</f>
        <v>0</v>
      </c>
      <c r="BI955" s="144">
        <f>IF(N955="nulová",J955,0)</f>
        <v>0</v>
      </c>
      <c r="BJ955" s="17" t="s">
        <v>90</v>
      </c>
      <c r="BK955" s="144">
        <f>ROUND(I955*H955,2)</f>
        <v>0</v>
      </c>
      <c r="BL955" s="17" t="s">
        <v>90</v>
      </c>
      <c r="BM955" s="143" t="s">
        <v>1567</v>
      </c>
    </row>
    <row r="956" spans="2:65" s="1" customFormat="1" ht="11.25">
      <c r="B956" s="33"/>
      <c r="D956" s="145" t="s">
        <v>200</v>
      </c>
      <c r="F956" s="146" t="s">
        <v>1568</v>
      </c>
      <c r="I956" s="147"/>
      <c r="L956" s="33"/>
      <c r="M956" s="148"/>
      <c r="T956" s="54"/>
      <c r="AT956" s="17" t="s">
        <v>200</v>
      </c>
      <c r="AU956" s="17" t="s">
        <v>93</v>
      </c>
    </row>
    <row r="957" spans="2:65" s="12" customFormat="1" ht="11.25">
      <c r="B957" s="149"/>
      <c r="D957" s="150" t="s">
        <v>202</v>
      </c>
      <c r="E957" s="151" t="s">
        <v>44</v>
      </c>
      <c r="F957" s="152" t="s">
        <v>583</v>
      </c>
      <c r="H957" s="151" t="s">
        <v>44</v>
      </c>
      <c r="I957" s="153"/>
      <c r="L957" s="149"/>
      <c r="M957" s="154"/>
      <c r="T957" s="155"/>
      <c r="AT957" s="151" t="s">
        <v>202</v>
      </c>
      <c r="AU957" s="151" t="s">
        <v>93</v>
      </c>
      <c r="AV957" s="12" t="s">
        <v>90</v>
      </c>
      <c r="AW957" s="12" t="s">
        <v>42</v>
      </c>
      <c r="AX957" s="12" t="s">
        <v>82</v>
      </c>
      <c r="AY957" s="151" t="s">
        <v>192</v>
      </c>
    </row>
    <row r="958" spans="2:65" s="12" customFormat="1" ht="11.25">
      <c r="B958" s="149"/>
      <c r="D958" s="150" t="s">
        <v>202</v>
      </c>
      <c r="E958" s="151" t="s">
        <v>44</v>
      </c>
      <c r="F958" s="152" t="s">
        <v>1110</v>
      </c>
      <c r="H958" s="151" t="s">
        <v>44</v>
      </c>
      <c r="I958" s="153"/>
      <c r="L958" s="149"/>
      <c r="M958" s="154"/>
      <c r="T958" s="155"/>
      <c r="AT958" s="151" t="s">
        <v>202</v>
      </c>
      <c r="AU958" s="151" t="s">
        <v>93</v>
      </c>
      <c r="AV958" s="12" t="s">
        <v>90</v>
      </c>
      <c r="AW958" s="12" t="s">
        <v>42</v>
      </c>
      <c r="AX958" s="12" t="s">
        <v>82</v>
      </c>
      <c r="AY958" s="151" t="s">
        <v>192</v>
      </c>
    </row>
    <row r="959" spans="2:65" s="13" customFormat="1" ht="11.25">
      <c r="B959" s="156"/>
      <c r="D959" s="150" t="s">
        <v>202</v>
      </c>
      <c r="E959" s="157" t="s">
        <v>44</v>
      </c>
      <c r="F959" s="158" t="s">
        <v>90</v>
      </c>
      <c r="H959" s="159">
        <v>1</v>
      </c>
      <c r="I959" s="160"/>
      <c r="L959" s="156"/>
      <c r="M959" s="161"/>
      <c r="T959" s="162"/>
      <c r="AT959" s="157" t="s">
        <v>202</v>
      </c>
      <c r="AU959" s="157" t="s">
        <v>93</v>
      </c>
      <c r="AV959" s="13" t="s">
        <v>93</v>
      </c>
      <c r="AW959" s="13" t="s">
        <v>42</v>
      </c>
      <c r="AX959" s="13" t="s">
        <v>82</v>
      </c>
      <c r="AY959" s="157" t="s">
        <v>192</v>
      </c>
    </row>
    <row r="960" spans="2:65" s="12" customFormat="1" ht="11.25">
      <c r="B960" s="149"/>
      <c r="D960" s="150" t="s">
        <v>202</v>
      </c>
      <c r="E960" s="151" t="s">
        <v>44</v>
      </c>
      <c r="F960" s="152" t="s">
        <v>1112</v>
      </c>
      <c r="H960" s="151" t="s">
        <v>44</v>
      </c>
      <c r="I960" s="153"/>
      <c r="L960" s="149"/>
      <c r="M960" s="154"/>
      <c r="T960" s="155"/>
      <c r="AT960" s="151" t="s">
        <v>202</v>
      </c>
      <c r="AU960" s="151" t="s">
        <v>93</v>
      </c>
      <c r="AV960" s="12" t="s">
        <v>90</v>
      </c>
      <c r="AW960" s="12" t="s">
        <v>42</v>
      </c>
      <c r="AX960" s="12" t="s">
        <v>82</v>
      </c>
      <c r="AY960" s="151" t="s">
        <v>192</v>
      </c>
    </row>
    <row r="961" spans="2:51" s="13" customFormat="1" ht="11.25">
      <c r="B961" s="156"/>
      <c r="D961" s="150" t="s">
        <v>202</v>
      </c>
      <c r="E961" s="157" t="s">
        <v>44</v>
      </c>
      <c r="F961" s="158" t="s">
        <v>93</v>
      </c>
      <c r="H961" s="159">
        <v>2</v>
      </c>
      <c r="I961" s="160"/>
      <c r="L961" s="156"/>
      <c r="M961" s="161"/>
      <c r="T961" s="162"/>
      <c r="AT961" s="157" t="s">
        <v>202</v>
      </c>
      <c r="AU961" s="157" t="s">
        <v>93</v>
      </c>
      <c r="AV961" s="13" t="s">
        <v>93</v>
      </c>
      <c r="AW961" s="13" t="s">
        <v>42</v>
      </c>
      <c r="AX961" s="13" t="s">
        <v>82</v>
      </c>
      <c r="AY961" s="157" t="s">
        <v>192</v>
      </c>
    </row>
    <row r="962" spans="2:51" s="12" customFormat="1" ht="11.25">
      <c r="B962" s="149"/>
      <c r="D962" s="150" t="s">
        <v>202</v>
      </c>
      <c r="E962" s="151" t="s">
        <v>44</v>
      </c>
      <c r="F962" s="152" t="s">
        <v>1114</v>
      </c>
      <c r="H962" s="151" t="s">
        <v>44</v>
      </c>
      <c r="I962" s="153"/>
      <c r="L962" s="149"/>
      <c r="M962" s="154"/>
      <c r="T962" s="155"/>
      <c r="AT962" s="151" t="s">
        <v>202</v>
      </c>
      <c r="AU962" s="151" t="s">
        <v>93</v>
      </c>
      <c r="AV962" s="12" t="s">
        <v>90</v>
      </c>
      <c r="AW962" s="12" t="s">
        <v>42</v>
      </c>
      <c r="AX962" s="12" t="s">
        <v>82</v>
      </c>
      <c r="AY962" s="151" t="s">
        <v>192</v>
      </c>
    </row>
    <row r="963" spans="2:51" s="13" customFormat="1" ht="11.25">
      <c r="B963" s="156"/>
      <c r="D963" s="150" t="s">
        <v>202</v>
      </c>
      <c r="E963" s="157" t="s">
        <v>44</v>
      </c>
      <c r="F963" s="158" t="s">
        <v>90</v>
      </c>
      <c r="H963" s="159">
        <v>1</v>
      </c>
      <c r="I963" s="160"/>
      <c r="L963" s="156"/>
      <c r="M963" s="161"/>
      <c r="T963" s="162"/>
      <c r="AT963" s="157" t="s">
        <v>202</v>
      </c>
      <c r="AU963" s="157" t="s">
        <v>93</v>
      </c>
      <c r="AV963" s="13" t="s">
        <v>93</v>
      </c>
      <c r="AW963" s="13" t="s">
        <v>42</v>
      </c>
      <c r="AX963" s="13" t="s">
        <v>82</v>
      </c>
      <c r="AY963" s="157" t="s">
        <v>192</v>
      </c>
    </row>
    <row r="964" spans="2:51" s="12" customFormat="1" ht="11.25">
      <c r="B964" s="149"/>
      <c r="D964" s="150" t="s">
        <v>202</v>
      </c>
      <c r="E964" s="151" t="s">
        <v>44</v>
      </c>
      <c r="F964" s="152" t="s">
        <v>1116</v>
      </c>
      <c r="H964" s="151" t="s">
        <v>44</v>
      </c>
      <c r="I964" s="153"/>
      <c r="L964" s="149"/>
      <c r="M964" s="154"/>
      <c r="T964" s="155"/>
      <c r="AT964" s="151" t="s">
        <v>202</v>
      </c>
      <c r="AU964" s="151" t="s">
        <v>93</v>
      </c>
      <c r="AV964" s="12" t="s">
        <v>90</v>
      </c>
      <c r="AW964" s="12" t="s">
        <v>42</v>
      </c>
      <c r="AX964" s="12" t="s">
        <v>82</v>
      </c>
      <c r="AY964" s="151" t="s">
        <v>192</v>
      </c>
    </row>
    <row r="965" spans="2:51" s="13" customFormat="1" ht="11.25">
      <c r="B965" s="156"/>
      <c r="D965" s="150" t="s">
        <v>202</v>
      </c>
      <c r="E965" s="157" t="s">
        <v>44</v>
      </c>
      <c r="F965" s="158" t="s">
        <v>90</v>
      </c>
      <c r="H965" s="159">
        <v>1</v>
      </c>
      <c r="I965" s="160"/>
      <c r="L965" s="156"/>
      <c r="M965" s="161"/>
      <c r="T965" s="162"/>
      <c r="AT965" s="157" t="s">
        <v>202</v>
      </c>
      <c r="AU965" s="157" t="s">
        <v>93</v>
      </c>
      <c r="AV965" s="13" t="s">
        <v>93</v>
      </c>
      <c r="AW965" s="13" t="s">
        <v>42</v>
      </c>
      <c r="AX965" s="13" t="s">
        <v>82</v>
      </c>
      <c r="AY965" s="157" t="s">
        <v>192</v>
      </c>
    </row>
    <row r="966" spans="2:51" s="12" customFormat="1" ht="11.25">
      <c r="B966" s="149"/>
      <c r="D966" s="150" t="s">
        <v>202</v>
      </c>
      <c r="E966" s="151" t="s">
        <v>44</v>
      </c>
      <c r="F966" s="152" t="s">
        <v>1118</v>
      </c>
      <c r="H966" s="151" t="s">
        <v>44</v>
      </c>
      <c r="I966" s="153"/>
      <c r="L966" s="149"/>
      <c r="M966" s="154"/>
      <c r="T966" s="155"/>
      <c r="AT966" s="151" t="s">
        <v>202</v>
      </c>
      <c r="AU966" s="151" t="s">
        <v>93</v>
      </c>
      <c r="AV966" s="12" t="s">
        <v>90</v>
      </c>
      <c r="AW966" s="12" t="s">
        <v>42</v>
      </c>
      <c r="AX966" s="12" t="s">
        <v>82</v>
      </c>
      <c r="AY966" s="151" t="s">
        <v>192</v>
      </c>
    </row>
    <row r="967" spans="2:51" s="13" customFormat="1" ht="11.25">
      <c r="B967" s="156"/>
      <c r="D967" s="150" t="s">
        <v>202</v>
      </c>
      <c r="E967" s="157" t="s">
        <v>44</v>
      </c>
      <c r="F967" s="158" t="s">
        <v>90</v>
      </c>
      <c r="H967" s="159">
        <v>1</v>
      </c>
      <c r="I967" s="160"/>
      <c r="L967" s="156"/>
      <c r="M967" s="161"/>
      <c r="T967" s="162"/>
      <c r="AT967" s="157" t="s">
        <v>202</v>
      </c>
      <c r="AU967" s="157" t="s">
        <v>93</v>
      </c>
      <c r="AV967" s="13" t="s">
        <v>93</v>
      </c>
      <c r="AW967" s="13" t="s">
        <v>42</v>
      </c>
      <c r="AX967" s="13" t="s">
        <v>82</v>
      </c>
      <c r="AY967" s="157" t="s">
        <v>192</v>
      </c>
    </row>
    <row r="968" spans="2:51" s="12" customFormat="1" ht="11.25">
      <c r="B968" s="149"/>
      <c r="D968" s="150" t="s">
        <v>202</v>
      </c>
      <c r="E968" s="151" t="s">
        <v>44</v>
      </c>
      <c r="F968" s="152" t="s">
        <v>1122</v>
      </c>
      <c r="H968" s="151" t="s">
        <v>44</v>
      </c>
      <c r="I968" s="153"/>
      <c r="L968" s="149"/>
      <c r="M968" s="154"/>
      <c r="T968" s="155"/>
      <c r="AT968" s="151" t="s">
        <v>202</v>
      </c>
      <c r="AU968" s="151" t="s">
        <v>93</v>
      </c>
      <c r="AV968" s="12" t="s">
        <v>90</v>
      </c>
      <c r="AW968" s="12" t="s">
        <v>42</v>
      </c>
      <c r="AX968" s="12" t="s">
        <v>82</v>
      </c>
      <c r="AY968" s="151" t="s">
        <v>192</v>
      </c>
    </row>
    <row r="969" spans="2:51" s="13" customFormat="1" ht="11.25">
      <c r="B969" s="156"/>
      <c r="D969" s="150" t="s">
        <v>202</v>
      </c>
      <c r="E969" s="157" t="s">
        <v>44</v>
      </c>
      <c r="F969" s="158" t="s">
        <v>90</v>
      </c>
      <c r="H969" s="159">
        <v>1</v>
      </c>
      <c r="I969" s="160"/>
      <c r="L969" s="156"/>
      <c r="M969" s="161"/>
      <c r="T969" s="162"/>
      <c r="AT969" s="157" t="s">
        <v>202</v>
      </c>
      <c r="AU969" s="157" t="s">
        <v>93</v>
      </c>
      <c r="AV969" s="13" t="s">
        <v>93</v>
      </c>
      <c r="AW969" s="13" t="s">
        <v>42</v>
      </c>
      <c r="AX969" s="13" t="s">
        <v>82</v>
      </c>
      <c r="AY969" s="157" t="s">
        <v>192</v>
      </c>
    </row>
    <row r="970" spans="2:51" s="12" customFormat="1" ht="11.25">
      <c r="B970" s="149"/>
      <c r="D970" s="150" t="s">
        <v>202</v>
      </c>
      <c r="E970" s="151" t="s">
        <v>44</v>
      </c>
      <c r="F970" s="152" t="s">
        <v>1123</v>
      </c>
      <c r="H970" s="151" t="s">
        <v>44</v>
      </c>
      <c r="I970" s="153"/>
      <c r="L970" s="149"/>
      <c r="M970" s="154"/>
      <c r="T970" s="155"/>
      <c r="AT970" s="151" t="s">
        <v>202</v>
      </c>
      <c r="AU970" s="151" t="s">
        <v>93</v>
      </c>
      <c r="AV970" s="12" t="s">
        <v>90</v>
      </c>
      <c r="AW970" s="12" t="s">
        <v>42</v>
      </c>
      <c r="AX970" s="12" t="s">
        <v>82</v>
      </c>
      <c r="AY970" s="151" t="s">
        <v>192</v>
      </c>
    </row>
    <row r="971" spans="2:51" s="13" customFormat="1" ht="11.25">
      <c r="B971" s="156"/>
      <c r="D971" s="150" t="s">
        <v>202</v>
      </c>
      <c r="E971" s="157" t="s">
        <v>44</v>
      </c>
      <c r="F971" s="158" t="s">
        <v>90</v>
      </c>
      <c r="H971" s="159">
        <v>1</v>
      </c>
      <c r="I971" s="160"/>
      <c r="L971" s="156"/>
      <c r="M971" s="161"/>
      <c r="T971" s="162"/>
      <c r="AT971" s="157" t="s">
        <v>202</v>
      </c>
      <c r="AU971" s="157" t="s">
        <v>93</v>
      </c>
      <c r="AV971" s="13" t="s">
        <v>93</v>
      </c>
      <c r="AW971" s="13" t="s">
        <v>42</v>
      </c>
      <c r="AX971" s="13" t="s">
        <v>82</v>
      </c>
      <c r="AY971" s="157" t="s">
        <v>192</v>
      </c>
    </row>
    <row r="972" spans="2:51" s="12" customFormat="1" ht="11.25">
      <c r="B972" s="149"/>
      <c r="D972" s="150" t="s">
        <v>202</v>
      </c>
      <c r="E972" s="151" t="s">
        <v>44</v>
      </c>
      <c r="F972" s="152" t="s">
        <v>1124</v>
      </c>
      <c r="H972" s="151" t="s">
        <v>44</v>
      </c>
      <c r="I972" s="153"/>
      <c r="L972" s="149"/>
      <c r="M972" s="154"/>
      <c r="T972" s="155"/>
      <c r="AT972" s="151" t="s">
        <v>202</v>
      </c>
      <c r="AU972" s="151" t="s">
        <v>93</v>
      </c>
      <c r="AV972" s="12" t="s">
        <v>90</v>
      </c>
      <c r="AW972" s="12" t="s">
        <v>42</v>
      </c>
      <c r="AX972" s="12" t="s">
        <v>82</v>
      </c>
      <c r="AY972" s="151" t="s">
        <v>192</v>
      </c>
    </row>
    <row r="973" spans="2:51" s="13" customFormat="1" ht="11.25">
      <c r="B973" s="156"/>
      <c r="D973" s="150" t="s">
        <v>202</v>
      </c>
      <c r="E973" s="157" t="s">
        <v>44</v>
      </c>
      <c r="F973" s="158" t="s">
        <v>90</v>
      </c>
      <c r="H973" s="159">
        <v>1</v>
      </c>
      <c r="I973" s="160"/>
      <c r="L973" s="156"/>
      <c r="M973" s="161"/>
      <c r="T973" s="162"/>
      <c r="AT973" s="157" t="s">
        <v>202</v>
      </c>
      <c r="AU973" s="157" t="s">
        <v>93</v>
      </c>
      <c r="AV973" s="13" t="s">
        <v>93</v>
      </c>
      <c r="AW973" s="13" t="s">
        <v>42</v>
      </c>
      <c r="AX973" s="13" t="s">
        <v>82</v>
      </c>
      <c r="AY973" s="157" t="s">
        <v>192</v>
      </c>
    </row>
    <row r="974" spans="2:51" s="12" customFormat="1" ht="11.25">
      <c r="B974" s="149"/>
      <c r="D974" s="150" t="s">
        <v>202</v>
      </c>
      <c r="E974" s="151" t="s">
        <v>44</v>
      </c>
      <c r="F974" s="152" t="s">
        <v>1125</v>
      </c>
      <c r="H974" s="151" t="s">
        <v>44</v>
      </c>
      <c r="I974" s="153"/>
      <c r="L974" s="149"/>
      <c r="M974" s="154"/>
      <c r="T974" s="155"/>
      <c r="AT974" s="151" t="s">
        <v>202</v>
      </c>
      <c r="AU974" s="151" t="s">
        <v>93</v>
      </c>
      <c r="AV974" s="12" t="s">
        <v>90</v>
      </c>
      <c r="AW974" s="12" t="s">
        <v>42</v>
      </c>
      <c r="AX974" s="12" t="s">
        <v>82</v>
      </c>
      <c r="AY974" s="151" t="s">
        <v>192</v>
      </c>
    </row>
    <row r="975" spans="2:51" s="13" customFormat="1" ht="11.25">
      <c r="B975" s="156"/>
      <c r="D975" s="150" t="s">
        <v>202</v>
      </c>
      <c r="E975" s="157" t="s">
        <v>44</v>
      </c>
      <c r="F975" s="158" t="s">
        <v>90</v>
      </c>
      <c r="H975" s="159">
        <v>1</v>
      </c>
      <c r="I975" s="160"/>
      <c r="L975" s="156"/>
      <c r="M975" s="161"/>
      <c r="T975" s="162"/>
      <c r="AT975" s="157" t="s">
        <v>202</v>
      </c>
      <c r="AU975" s="157" t="s">
        <v>93</v>
      </c>
      <c r="AV975" s="13" t="s">
        <v>93</v>
      </c>
      <c r="AW975" s="13" t="s">
        <v>42</v>
      </c>
      <c r="AX975" s="13" t="s">
        <v>82</v>
      </c>
      <c r="AY975" s="157" t="s">
        <v>192</v>
      </c>
    </row>
    <row r="976" spans="2:51" s="14" customFormat="1" ht="11.25">
      <c r="B976" s="163"/>
      <c r="D976" s="150" t="s">
        <v>202</v>
      </c>
      <c r="E976" s="164" t="s">
        <v>44</v>
      </c>
      <c r="F976" s="165" t="s">
        <v>205</v>
      </c>
      <c r="H976" s="166">
        <v>10</v>
      </c>
      <c r="I976" s="167"/>
      <c r="L976" s="163"/>
      <c r="M976" s="168"/>
      <c r="T976" s="169"/>
      <c r="AT976" s="164" t="s">
        <v>202</v>
      </c>
      <c r="AU976" s="164" t="s">
        <v>93</v>
      </c>
      <c r="AV976" s="14" t="s">
        <v>199</v>
      </c>
      <c r="AW976" s="14" t="s">
        <v>42</v>
      </c>
      <c r="AX976" s="14" t="s">
        <v>90</v>
      </c>
      <c r="AY976" s="164" t="s">
        <v>192</v>
      </c>
    </row>
    <row r="977" spans="2:65" s="1" customFormat="1" ht="24.2" customHeight="1">
      <c r="B977" s="33"/>
      <c r="C977" s="170" t="s">
        <v>1569</v>
      </c>
      <c r="D977" s="170" t="s">
        <v>245</v>
      </c>
      <c r="E977" s="171" t="s">
        <v>1570</v>
      </c>
      <c r="F977" s="172" t="s">
        <v>1571</v>
      </c>
      <c r="G977" s="173" t="s">
        <v>747</v>
      </c>
      <c r="H977" s="174">
        <v>10</v>
      </c>
      <c r="I977" s="175"/>
      <c r="J977" s="176">
        <f>ROUND(I977*H977,2)</f>
        <v>0</v>
      </c>
      <c r="K977" s="172" t="s">
        <v>259</v>
      </c>
      <c r="L977" s="177"/>
      <c r="M977" s="178" t="s">
        <v>44</v>
      </c>
      <c r="N977" s="179" t="s">
        <v>53</v>
      </c>
      <c r="P977" s="141">
        <f>O977*H977</f>
        <v>0</v>
      </c>
      <c r="Q977" s="141">
        <v>0</v>
      </c>
      <c r="R977" s="141">
        <f>Q977*H977</f>
        <v>0</v>
      </c>
      <c r="S977" s="141">
        <v>0</v>
      </c>
      <c r="T977" s="142">
        <f>S977*H977</f>
        <v>0</v>
      </c>
      <c r="AR977" s="143" t="s">
        <v>93</v>
      </c>
      <c r="AT977" s="143" t="s">
        <v>245</v>
      </c>
      <c r="AU977" s="143" t="s">
        <v>93</v>
      </c>
      <c r="AY977" s="17" t="s">
        <v>192</v>
      </c>
      <c r="BE977" s="144">
        <f>IF(N977="základní",J977,0)</f>
        <v>0</v>
      </c>
      <c r="BF977" s="144">
        <f>IF(N977="snížená",J977,0)</f>
        <v>0</v>
      </c>
      <c r="BG977" s="144">
        <f>IF(N977="zákl. přenesená",J977,0)</f>
        <v>0</v>
      </c>
      <c r="BH977" s="144">
        <f>IF(N977="sníž. přenesená",J977,0)</f>
        <v>0</v>
      </c>
      <c r="BI977" s="144">
        <f>IF(N977="nulová",J977,0)</f>
        <v>0</v>
      </c>
      <c r="BJ977" s="17" t="s">
        <v>90</v>
      </c>
      <c r="BK977" s="144">
        <f>ROUND(I977*H977,2)</f>
        <v>0</v>
      </c>
      <c r="BL977" s="17" t="s">
        <v>90</v>
      </c>
      <c r="BM977" s="143" t="s">
        <v>1572</v>
      </c>
    </row>
    <row r="978" spans="2:65" s="12" customFormat="1" ht="11.25">
      <c r="B978" s="149"/>
      <c r="D978" s="150" t="s">
        <v>202</v>
      </c>
      <c r="E978" s="151" t="s">
        <v>44</v>
      </c>
      <c r="F978" s="152" t="s">
        <v>583</v>
      </c>
      <c r="H978" s="151" t="s">
        <v>44</v>
      </c>
      <c r="I978" s="153"/>
      <c r="L978" s="149"/>
      <c r="M978" s="154"/>
      <c r="T978" s="155"/>
      <c r="AT978" s="151" t="s">
        <v>202</v>
      </c>
      <c r="AU978" s="151" t="s">
        <v>93</v>
      </c>
      <c r="AV978" s="12" t="s">
        <v>90</v>
      </c>
      <c r="AW978" s="12" t="s">
        <v>42</v>
      </c>
      <c r="AX978" s="12" t="s">
        <v>82</v>
      </c>
      <c r="AY978" s="151" t="s">
        <v>192</v>
      </c>
    </row>
    <row r="979" spans="2:65" s="12" customFormat="1" ht="11.25">
      <c r="B979" s="149"/>
      <c r="D979" s="150" t="s">
        <v>202</v>
      </c>
      <c r="E979" s="151" t="s">
        <v>44</v>
      </c>
      <c r="F979" s="152" t="s">
        <v>1110</v>
      </c>
      <c r="H979" s="151" t="s">
        <v>44</v>
      </c>
      <c r="I979" s="153"/>
      <c r="L979" s="149"/>
      <c r="M979" s="154"/>
      <c r="T979" s="155"/>
      <c r="AT979" s="151" t="s">
        <v>202</v>
      </c>
      <c r="AU979" s="151" t="s">
        <v>93</v>
      </c>
      <c r="AV979" s="12" t="s">
        <v>90</v>
      </c>
      <c r="AW979" s="12" t="s">
        <v>42</v>
      </c>
      <c r="AX979" s="12" t="s">
        <v>82</v>
      </c>
      <c r="AY979" s="151" t="s">
        <v>192</v>
      </c>
    </row>
    <row r="980" spans="2:65" s="13" customFormat="1" ht="11.25">
      <c r="B980" s="156"/>
      <c r="D980" s="150" t="s">
        <v>202</v>
      </c>
      <c r="E980" s="157" t="s">
        <v>44</v>
      </c>
      <c r="F980" s="158" t="s">
        <v>90</v>
      </c>
      <c r="H980" s="159">
        <v>1</v>
      </c>
      <c r="I980" s="160"/>
      <c r="L980" s="156"/>
      <c r="M980" s="161"/>
      <c r="T980" s="162"/>
      <c r="AT980" s="157" t="s">
        <v>202</v>
      </c>
      <c r="AU980" s="157" t="s">
        <v>93</v>
      </c>
      <c r="AV980" s="13" t="s">
        <v>93</v>
      </c>
      <c r="AW980" s="13" t="s">
        <v>42</v>
      </c>
      <c r="AX980" s="13" t="s">
        <v>82</v>
      </c>
      <c r="AY980" s="157" t="s">
        <v>192</v>
      </c>
    </row>
    <row r="981" spans="2:65" s="12" customFormat="1" ht="11.25">
      <c r="B981" s="149"/>
      <c r="D981" s="150" t="s">
        <v>202</v>
      </c>
      <c r="E981" s="151" t="s">
        <v>44</v>
      </c>
      <c r="F981" s="152" t="s">
        <v>1112</v>
      </c>
      <c r="H981" s="151" t="s">
        <v>44</v>
      </c>
      <c r="I981" s="153"/>
      <c r="L981" s="149"/>
      <c r="M981" s="154"/>
      <c r="T981" s="155"/>
      <c r="AT981" s="151" t="s">
        <v>202</v>
      </c>
      <c r="AU981" s="151" t="s">
        <v>93</v>
      </c>
      <c r="AV981" s="12" t="s">
        <v>90</v>
      </c>
      <c r="AW981" s="12" t="s">
        <v>42</v>
      </c>
      <c r="AX981" s="12" t="s">
        <v>82</v>
      </c>
      <c r="AY981" s="151" t="s">
        <v>192</v>
      </c>
    </row>
    <row r="982" spans="2:65" s="13" customFormat="1" ht="11.25">
      <c r="B982" s="156"/>
      <c r="D982" s="150" t="s">
        <v>202</v>
      </c>
      <c r="E982" s="157" t="s">
        <v>44</v>
      </c>
      <c r="F982" s="158" t="s">
        <v>93</v>
      </c>
      <c r="H982" s="159">
        <v>2</v>
      </c>
      <c r="I982" s="160"/>
      <c r="L982" s="156"/>
      <c r="M982" s="161"/>
      <c r="T982" s="162"/>
      <c r="AT982" s="157" t="s">
        <v>202</v>
      </c>
      <c r="AU982" s="157" t="s">
        <v>93</v>
      </c>
      <c r="AV982" s="13" t="s">
        <v>93</v>
      </c>
      <c r="AW982" s="13" t="s">
        <v>42</v>
      </c>
      <c r="AX982" s="13" t="s">
        <v>82</v>
      </c>
      <c r="AY982" s="157" t="s">
        <v>192</v>
      </c>
    </row>
    <row r="983" spans="2:65" s="12" customFormat="1" ht="11.25">
      <c r="B983" s="149"/>
      <c r="D983" s="150" t="s">
        <v>202</v>
      </c>
      <c r="E983" s="151" t="s">
        <v>44</v>
      </c>
      <c r="F983" s="152" t="s">
        <v>1114</v>
      </c>
      <c r="H983" s="151" t="s">
        <v>44</v>
      </c>
      <c r="I983" s="153"/>
      <c r="L983" s="149"/>
      <c r="M983" s="154"/>
      <c r="T983" s="155"/>
      <c r="AT983" s="151" t="s">
        <v>202</v>
      </c>
      <c r="AU983" s="151" t="s">
        <v>93</v>
      </c>
      <c r="AV983" s="12" t="s">
        <v>90</v>
      </c>
      <c r="AW983" s="12" t="s">
        <v>42</v>
      </c>
      <c r="AX983" s="12" t="s">
        <v>82</v>
      </c>
      <c r="AY983" s="151" t="s">
        <v>192</v>
      </c>
    </row>
    <row r="984" spans="2:65" s="13" customFormat="1" ht="11.25">
      <c r="B984" s="156"/>
      <c r="D984" s="150" t="s">
        <v>202</v>
      </c>
      <c r="E984" s="157" t="s">
        <v>44</v>
      </c>
      <c r="F984" s="158" t="s">
        <v>90</v>
      </c>
      <c r="H984" s="159">
        <v>1</v>
      </c>
      <c r="I984" s="160"/>
      <c r="L984" s="156"/>
      <c r="M984" s="161"/>
      <c r="T984" s="162"/>
      <c r="AT984" s="157" t="s">
        <v>202</v>
      </c>
      <c r="AU984" s="157" t="s">
        <v>93</v>
      </c>
      <c r="AV984" s="13" t="s">
        <v>93</v>
      </c>
      <c r="AW984" s="13" t="s">
        <v>42</v>
      </c>
      <c r="AX984" s="13" t="s">
        <v>82</v>
      </c>
      <c r="AY984" s="157" t="s">
        <v>192</v>
      </c>
    </row>
    <row r="985" spans="2:65" s="12" customFormat="1" ht="11.25">
      <c r="B985" s="149"/>
      <c r="D985" s="150" t="s">
        <v>202</v>
      </c>
      <c r="E985" s="151" t="s">
        <v>44</v>
      </c>
      <c r="F985" s="152" t="s">
        <v>1116</v>
      </c>
      <c r="H985" s="151" t="s">
        <v>44</v>
      </c>
      <c r="I985" s="153"/>
      <c r="L985" s="149"/>
      <c r="M985" s="154"/>
      <c r="T985" s="155"/>
      <c r="AT985" s="151" t="s">
        <v>202</v>
      </c>
      <c r="AU985" s="151" t="s">
        <v>93</v>
      </c>
      <c r="AV985" s="12" t="s">
        <v>90</v>
      </c>
      <c r="AW985" s="12" t="s">
        <v>42</v>
      </c>
      <c r="AX985" s="12" t="s">
        <v>82</v>
      </c>
      <c r="AY985" s="151" t="s">
        <v>192</v>
      </c>
    </row>
    <row r="986" spans="2:65" s="13" customFormat="1" ht="11.25">
      <c r="B986" s="156"/>
      <c r="D986" s="150" t="s">
        <v>202</v>
      </c>
      <c r="E986" s="157" t="s">
        <v>44</v>
      </c>
      <c r="F986" s="158" t="s">
        <v>90</v>
      </c>
      <c r="H986" s="159">
        <v>1</v>
      </c>
      <c r="I986" s="160"/>
      <c r="L986" s="156"/>
      <c r="M986" s="161"/>
      <c r="T986" s="162"/>
      <c r="AT986" s="157" t="s">
        <v>202</v>
      </c>
      <c r="AU986" s="157" t="s">
        <v>93</v>
      </c>
      <c r="AV986" s="13" t="s">
        <v>93</v>
      </c>
      <c r="AW986" s="13" t="s">
        <v>42</v>
      </c>
      <c r="AX986" s="13" t="s">
        <v>82</v>
      </c>
      <c r="AY986" s="157" t="s">
        <v>192</v>
      </c>
    </row>
    <row r="987" spans="2:65" s="12" customFormat="1" ht="11.25">
      <c r="B987" s="149"/>
      <c r="D987" s="150" t="s">
        <v>202</v>
      </c>
      <c r="E987" s="151" t="s">
        <v>44</v>
      </c>
      <c r="F987" s="152" t="s">
        <v>1118</v>
      </c>
      <c r="H987" s="151" t="s">
        <v>44</v>
      </c>
      <c r="I987" s="153"/>
      <c r="L987" s="149"/>
      <c r="M987" s="154"/>
      <c r="T987" s="155"/>
      <c r="AT987" s="151" t="s">
        <v>202</v>
      </c>
      <c r="AU987" s="151" t="s">
        <v>93</v>
      </c>
      <c r="AV987" s="12" t="s">
        <v>90</v>
      </c>
      <c r="AW987" s="12" t="s">
        <v>42</v>
      </c>
      <c r="AX987" s="12" t="s">
        <v>82</v>
      </c>
      <c r="AY987" s="151" t="s">
        <v>192</v>
      </c>
    </row>
    <row r="988" spans="2:65" s="13" customFormat="1" ht="11.25">
      <c r="B988" s="156"/>
      <c r="D988" s="150" t="s">
        <v>202</v>
      </c>
      <c r="E988" s="157" t="s">
        <v>44</v>
      </c>
      <c r="F988" s="158" t="s">
        <v>90</v>
      </c>
      <c r="H988" s="159">
        <v>1</v>
      </c>
      <c r="I988" s="160"/>
      <c r="L988" s="156"/>
      <c r="M988" s="161"/>
      <c r="T988" s="162"/>
      <c r="AT988" s="157" t="s">
        <v>202</v>
      </c>
      <c r="AU988" s="157" t="s">
        <v>93</v>
      </c>
      <c r="AV988" s="13" t="s">
        <v>93</v>
      </c>
      <c r="AW988" s="13" t="s">
        <v>42</v>
      </c>
      <c r="AX988" s="13" t="s">
        <v>82</v>
      </c>
      <c r="AY988" s="157" t="s">
        <v>192</v>
      </c>
    </row>
    <row r="989" spans="2:65" s="12" customFormat="1" ht="11.25">
      <c r="B989" s="149"/>
      <c r="D989" s="150" t="s">
        <v>202</v>
      </c>
      <c r="E989" s="151" t="s">
        <v>44</v>
      </c>
      <c r="F989" s="152" t="s">
        <v>1122</v>
      </c>
      <c r="H989" s="151" t="s">
        <v>44</v>
      </c>
      <c r="I989" s="153"/>
      <c r="L989" s="149"/>
      <c r="M989" s="154"/>
      <c r="T989" s="155"/>
      <c r="AT989" s="151" t="s">
        <v>202</v>
      </c>
      <c r="AU989" s="151" t="s">
        <v>93</v>
      </c>
      <c r="AV989" s="12" t="s">
        <v>90</v>
      </c>
      <c r="AW989" s="12" t="s">
        <v>42</v>
      </c>
      <c r="AX989" s="12" t="s">
        <v>82</v>
      </c>
      <c r="AY989" s="151" t="s">
        <v>192</v>
      </c>
    </row>
    <row r="990" spans="2:65" s="13" customFormat="1" ht="11.25">
      <c r="B990" s="156"/>
      <c r="D990" s="150" t="s">
        <v>202</v>
      </c>
      <c r="E990" s="157" t="s">
        <v>44</v>
      </c>
      <c r="F990" s="158" t="s">
        <v>90</v>
      </c>
      <c r="H990" s="159">
        <v>1</v>
      </c>
      <c r="I990" s="160"/>
      <c r="L990" s="156"/>
      <c r="M990" s="161"/>
      <c r="T990" s="162"/>
      <c r="AT990" s="157" t="s">
        <v>202</v>
      </c>
      <c r="AU990" s="157" t="s">
        <v>93</v>
      </c>
      <c r="AV990" s="13" t="s">
        <v>93</v>
      </c>
      <c r="AW990" s="13" t="s">
        <v>42</v>
      </c>
      <c r="AX990" s="13" t="s">
        <v>82</v>
      </c>
      <c r="AY990" s="157" t="s">
        <v>192</v>
      </c>
    </row>
    <row r="991" spans="2:65" s="12" customFormat="1" ht="11.25">
      <c r="B991" s="149"/>
      <c r="D991" s="150" t="s">
        <v>202</v>
      </c>
      <c r="E991" s="151" t="s">
        <v>44</v>
      </c>
      <c r="F991" s="152" t="s">
        <v>1123</v>
      </c>
      <c r="H991" s="151" t="s">
        <v>44</v>
      </c>
      <c r="I991" s="153"/>
      <c r="L991" s="149"/>
      <c r="M991" s="154"/>
      <c r="T991" s="155"/>
      <c r="AT991" s="151" t="s">
        <v>202</v>
      </c>
      <c r="AU991" s="151" t="s">
        <v>93</v>
      </c>
      <c r="AV991" s="12" t="s">
        <v>90</v>
      </c>
      <c r="AW991" s="12" t="s">
        <v>42</v>
      </c>
      <c r="AX991" s="12" t="s">
        <v>82</v>
      </c>
      <c r="AY991" s="151" t="s">
        <v>192</v>
      </c>
    </row>
    <row r="992" spans="2:65" s="13" customFormat="1" ht="11.25">
      <c r="B992" s="156"/>
      <c r="D992" s="150" t="s">
        <v>202</v>
      </c>
      <c r="E992" s="157" t="s">
        <v>44</v>
      </c>
      <c r="F992" s="158" t="s">
        <v>90</v>
      </c>
      <c r="H992" s="159">
        <v>1</v>
      </c>
      <c r="I992" s="160"/>
      <c r="L992" s="156"/>
      <c r="M992" s="161"/>
      <c r="T992" s="162"/>
      <c r="AT992" s="157" t="s">
        <v>202</v>
      </c>
      <c r="AU992" s="157" t="s">
        <v>93</v>
      </c>
      <c r="AV992" s="13" t="s">
        <v>93</v>
      </c>
      <c r="AW992" s="13" t="s">
        <v>42</v>
      </c>
      <c r="AX992" s="13" t="s">
        <v>82</v>
      </c>
      <c r="AY992" s="157" t="s">
        <v>192</v>
      </c>
    </row>
    <row r="993" spans="2:65" s="12" customFormat="1" ht="11.25">
      <c r="B993" s="149"/>
      <c r="D993" s="150" t="s">
        <v>202</v>
      </c>
      <c r="E993" s="151" t="s">
        <v>44</v>
      </c>
      <c r="F993" s="152" t="s">
        <v>1124</v>
      </c>
      <c r="H993" s="151" t="s">
        <v>44</v>
      </c>
      <c r="I993" s="153"/>
      <c r="L993" s="149"/>
      <c r="M993" s="154"/>
      <c r="T993" s="155"/>
      <c r="AT993" s="151" t="s">
        <v>202</v>
      </c>
      <c r="AU993" s="151" t="s">
        <v>93</v>
      </c>
      <c r="AV993" s="12" t="s">
        <v>90</v>
      </c>
      <c r="AW993" s="12" t="s">
        <v>42</v>
      </c>
      <c r="AX993" s="12" t="s">
        <v>82</v>
      </c>
      <c r="AY993" s="151" t="s">
        <v>192</v>
      </c>
    </row>
    <row r="994" spans="2:65" s="13" customFormat="1" ht="11.25">
      <c r="B994" s="156"/>
      <c r="D994" s="150" t="s">
        <v>202</v>
      </c>
      <c r="E994" s="157" t="s">
        <v>44</v>
      </c>
      <c r="F994" s="158" t="s">
        <v>90</v>
      </c>
      <c r="H994" s="159">
        <v>1</v>
      </c>
      <c r="I994" s="160"/>
      <c r="L994" s="156"/>
      <c r="M994" s="161"/>
      <c r="T994" s="162"/>
      <c r="AT994" s="157" t="s">
        <v>202</v>
      </c>
      <c r="AU994" s="157" t="s">
        <v>93</v>
      </c>
      <c r="AV994" s="13" t="s">
        <v>93</v>
      </c>
      <c r="AW994" s="13" t="s">
        <v>42</v>
      </c>
      <c r="AX994" s="13" t="s">
        <v>82</v>
      </c>
      <c r="AY994" s="157" t="s">
        <v>192</v>
      </c>
    </row>
    <row r="995" spans="2:65" s="12" customFormat="1" ht="11.25">
      <c r="B995" s="149"/>
      <c r="D995" s="150" t="s">
        <v>202</v>
      </c>
      <c r="E995" s="151" t="s">
        <v>44</v>
      </c>
      <c r="F995" s="152" t="s">
        <v>1125</v>
      </c>
      <c r="H995" s="151" t="s">
        <v>44</v>
      </c>
      <c r="I995" s="153"/>
      <c r="L995" s="149"/>
      <c r="M995" s="154"/>
      <c r="T995" s="155"/>
      <c r="AT995" s="151" t="s">
        <v>202</v>
      </c>
      <c r="AU995" s="151" t="s">
        <v>93</v>
      </c>
      <c r="AV995" s="12" t="s">
        <v>90</v>
      </c>
      <c r="AW995" s="12" t="s">
        <v>42</v>
      </c>
      <c r="AX995" s="12" t="s">
        <v>82</v>
      </c>
      <c r="AY995" s="151" t="s">
        <v>192</v>
      </c>
    </row>
    <row r="996" spans="2:65" s="13" customFormat="1" ht="11.25">
      <c r="B996" s="156"/>
      <c r="D996" s="150" t="s">
        <v>202</v>
      </c>
      <c r="E996" s="157" t="s">
        <v>44</v>
      </c>
      <c r="F996" s="158" t="s">
        <v>90</v>
      </c>
      <c r="H996" s="159">
        <v>1</v>
      </c>
      <c r="I996" s="160"/>
      <c r="L996" s="156"/>
      <c r="M996" s="161"/>
      <c r="T996" s="162"/>
      <c r="AT996" s="157" t="s">
        <v>202</v>
      </c>
      <c r="AU996" s="157" t="s">
        <v>93</v>
      </c>
      <c r="AV996" s="13" t="s">
        <v>93</v>
      </c>
      <c r="AW996" s="13" t="s">
        <v>42</v>
      </c>
      <c r="AX996" s="13" t="s">
        <v>82</v>
      </c>
      <c r="AY996" s="157" t="s">
        <v>192</v>
      </c>
    </row>
    <row r="997" spans="2:65" s="14" customFormat="1" ht="11.25">
      <c r="B997" s="163"/>
      <c r="D997" s="150" t="s">
        <v>202</v>
      </c>
      <c r="E997" s="164" t="s">
        <v>44</v>
      </c>
      <c r="F997" s="165" t="s">
        <v>205</v>
      </c>
      <c r="H997" s="166">
        <v>10</v>
      </c>
      <c r="I997" s="167"/>
      <c r="L997" s="163"/>
      <c r="M997" s="168"/>
      <c r="T997" s="169"/>
      <c r="AT997" s="164" t="s">
        <v>202</v>
      </c>
      <c r="AU997" s="164" t="s">
        <v>93</v>
      </c>
      <c r="AV997" s="14" t="s">
        <v>199</v>
      </c>
      <c r="AW997" s="14" t="s">
        <v>42</v>
      </c>
      <c r="AX997" s="14" t="s">
        <v>90</v>
      </c>
      <c r="AY997" s="164" t="s">
        <v>192</v>
      </c>
    </row>
    <row r="998" spans="2:65" s="1" customFormat="1" ht="16.5" customHeight="1">
      <c r="B998" s="33"/>
      <c r="C998" s="170" t="s">
        <v>1573</v>
      </c>
      <c r="D998" s="170" t="s">
        <v>245</v>
      </c>
      <c r="E998" s="171" t="s">
        <v>1574</v>
      </c>
      <c r="F998" s="172" t="s">
        <v>1575</v>
      </c>
      <c r="G998" s="173" t="s">
        <v>747</v>
      </c>
      <c r="H998" s="174">
        <v>10</v>
      </c>
      <c r="I998" s="175"/>
      <c r="J998" s="176">
        <f>ROUND(I998*H998,2)</f>
        <v>0</v>
      </c>
      <c r="K998" s="172" t="s">
        <v>259</v>
      </c>
      <c r="L998" s="177"/>
      <c r="M998" s="178" t="s">
        <v>44</v>
      </c>
      <c r="N998" s="179" t="s">
        <v>53</v>
      </c>
      <c r="P998" s="141">
        <f>O998*H998</f>
        <v>0</v>
      </c>
      <c r="Q998" s="141">
        <v>0</v>
      </c>
      <c r="R998" s="141">
        <f>Q998*H998</f>
        <v>0</v>
      </c>
      <c r="S998" s="141">
        <v>0</v>
      </c>
      <c r="T998" s="142">
        <f>S998*H998</f>
        <v>0</v>
      </c>
      <c r="AR998" s="143" t="s">
        <v>93</v>
      </c>
      <c r="AT998" s="143" t="s">
        <v>245</v>
      </c>
      <c r="AU998" s="143" t="s">
        <v>93</v>
      </c>
      <c r="AY998" s="17" t="s">
        <v>192</v>
      </c>
      <c r="BE998" s="144">
        <f>IF(N998="základní",J998,0)</f>
        <v>0</v>
      </c>
      <c r="BF998" s="144">
        <f>IF(N998="snížená",J998,0)</f>
        <v>0</v>
      </c>
      <c r="BG998" s="144">
        <f>IF(N998="zákl. přenesená",J998,0)</f>
        <v>0</v>
      </c>
      <c r="BH998" s="144">
        <f>IF(N998="sníž. přenesená",J998,0)</f>
        <v>0</v>
      </c>
      <c r="BI998" s="144">
        <f>IF(N998="nulová",J998,0)</f>
        <v>0</v>
      </c>
      <c r="BJ998" s="17" t="s">
        <v>90</v>
      </c>
      <c r="BK998" s="144">
        <f>ROUND(I998*H998,2)</f>
        <v>0</v>
      </c>
      <c r="BL998" s="17" t="s">
        <v>90</v>
      </c>
      <c r="BM998" s="143" t="s">
        <v>1576</v>
      </c>
    </row>
    <row r="999" spans="2:65" s="12" customFormat="1" ht="11.25">
      <c r="B999" s="149"/>
      <c r="D999" s="150" t="s">
        <v>202</v>
      </c>
      <c r="E999" s="151" t="s">
        <v>44</v>
      </c>
      <c r="F999" s="152" t="s">
        <v>583</v>
      </c>
      <c r="H999" s="151" t="s">
        <v>44</v>
      </c>
      <c r="I999" s="153"/>
      <c r="L999" s="149"/>
      <c r="M999" s="154"/>
      <c r="T999" s="155"/>
      <c r="AT999" s="151" t="s">
        <v>202</v>
      </c>
      <c r="AU999" s="151" t="s">
        <v>93</v>
      </c>
      <c r="AV999" s="12" t="s">
        <v>90</v>
      </c>
      <c r="AW999" s="12" t="s">
        <v>42</v>
      </c>
      <c r="AX999" s="12" t="s">
        <v>82</v>
      </c>
      <c r="AY999" s="151" t="s">
        <v>192</v>
      </c>
    </row>
    <row r="1000" spans="2:65" s="12" customFormat="1" ht="11.25">
      <c r="B1000" s="149"/>
      <c r="D1000" s="150" t="s">
        <v>202</v>
      </c>
      <c r="E1000" s="151" t="s">
        <v>44</v>
      </c>
      <c r="F1000" s="152" t="s">
        <v>1110</v>
      </c>
      <c r="H1000" s="151" t="s">
        <v>44</v>
      </c>
      <c r="I1000" s="153"/>
      <c r="L1000" s="149"/>
      <c r="M1000" s="154"/>
      <c r="T1000" s="155"/>
      <c r="AT1000" s="151" t="s">
        <v>202</v>
      </c>
      <c r="AU1000" s="151" t="s">
        <v>93</v>
      </c>
      <c r="AV1000" s="12" t="s">
        <v>90</v>
      </c>
      <c r="AW1000" s="12" t="s">
        <v>42</v>
      </c>
      <c r="AX1000" s="12" t="s">
        <v>82</v>
      </c>
      <c r="AY1000" s="151" t="s">
        <v>192</v>
      </c>
    </row>
    <row r="1001" spans="2:65" s="13" customFormat="1" ht="11.25">
      <c r="B1001" s="156"/>
      <c r="D1001" s="150" t="s">
        <v>202</v>
      </c>
      <c r="E1001" s="157" t="s">
        <v>44</v>
      </c>
      <c r="F1001" s="158" t="s">
        <v>90</v>
      </c>
      <c r="H1001" s="159">
        <v>1</v>
      </c>
      <c r="I1001" s="160"/>
      <c r="L1001" s="156"/>
      <c r="M1001" s="161"/>
      <c r="T1001" s="162"/>
      <c r="AT1001" s="157" t="s">
        <v>202</v>
      </c>
      <c r="AU1001" s="157" t="s">
        <v>93</v>
      </c>
      <c r="AV1001" s="13" t="s">
        <v>93</v>
      </c>
      <c r="AW1001" s="13" t="s">
        <v>42</v>
      </c>
      <c r="AX1001" s="13" t="s">
        <v>82</v>
      </c>
      <c r="AY1001" s="157" t="s">
        <v>192</v>
      </c>
    </row>
    <row r="1002" spans="2:65" s="12" customFormat="1" ht="11.25">
      <c r="B1002" s="149"/>
      <c r="D1002" s="150" t="s">
        <v>202</v>
      </c>
      <c r="E1002" s="151" t="s">
        <v>44</v>
      </c>
      <c r="F1002" s="152" t="s">
        <v>1112</v>
      </c>
      <c r="H1002" s="151" t="s">
        <v>44</v>
      </c>
      <c r="I1002" s="153"/>
      <c r="L1002" s="149"/>
      <c r="M1002" s="154"/>
      <c r="T1002" s="155"/>
      <c r="AT1002" s="151" t="s">
        <v>202</v>
      </c>
      <c r="AU1002" s="151" t="s">
        <v>93</v>
      </c>
      <c r="AV1002" s="12" t="s">
        <v>90</v>
      </c>
      <c r="AW1002" s="12" t="s">
        <v>42</v>
      </c>
      <c r="AX1002" s="12" t="s">
        <v>82</v>
      </c>
      <c r="AY1002" s="151" t="s">
        <v>192</v>
      </c>
    </row>
    <row r="1003" spans="2:65" s="13" customFormat="1" ht="11.25">
      <c r="B1003" s="156"/>
      <c r="D1003" s="150" t="s">
        <v>202</v>
      </c>
      <c r="E1003" s="157" t="s">
        <v>44</v>
      </c>
      <c r="F1003" s="158" t="s">
        <v>93</v>
      </c>
      <c r="H1003" s="159">
        <v>2</v>
      </c>
      <c r="I1003" s="160"/>
      <c r="L1003" s="156"/>
      <c r="M1003" s="161"/>
      <c r="T1003" s="162"/>
      <c r="AT1003" s="157" t="s">
        <v>202</v>
      </c>
      <c r="AU1003" s="157" t="s">
        <v>93</v>
      </c>
      <c r="AV1003" s="13" t="s">
        <v>93</v>
      </c>
      <c r="AW1003" s="13" t="s">
        <v>42</v>
      </c>
      <c r="AX1003" s="13" t="s">
        <v>82</v>
      </c>
      <c r="AY1003" s="157" t="s">
        <v>192</v>
      </c>
    </row>
    <row r="1004" spans="2:65" s="12" customFormat="1" ht="11.25">
      <c r="B1004" s="149"/>
      <c r="D1004" s="150" t="s">
        <v>202</v>
      </c>
      <c r="E1004" s="151" t="s">
        <v>44</v>
      </c>
      <c r="F1004" s="152" t="s">
        <v>1114</v>
      </c>
      <c r="H1004" s="151" t="s">
        <v>44</v>
      </c>
      <c r="I1004" s="153"/>
      <c r="L1004" s="149"/>
      <c r="M1004" s="154"/>
      <c r="T1004" s="155"/>
      <c r="AT1004" s="151" t="s">
        <v>202</v>
      </c>
      <c r="AU1004" s="151" t="s">
        <v>93</v>
      </c>
      <c r="AV1004" s="12" t="s">
        <v>90</v>
      </c>
      <c r="AW1004" s="12" t="s">
        <v>42</v>
      </c>
      <c r="AX1004" s="12" t="s">
        <v>82</v>
      </c>
      <c r="AY1004" s="151" t="s">
        <v>192</v>
      </c>
    </row>
    <row r="1005" spans="2:65" s="13" customFormat="1" ht="11.25">
      <c r="B1005" s="156"/>
      <c r="D1005" s="150" t="s">
        <v>202</v>
      </c>
      <c r="E1005" s="157" t="s">
        <v>44</v>
      </c>
      <c r="F1005" s="158" t="s">
        <v>90</v>
      </c>
      <c r="H1005" s="159">
        <v>1</v>
      </c>
      <c r="I1005" s="160"/>
      <c r="L1005" s="156"/>
      <c r="M1005" s="161"/>
      <c r="T1005" s="162"/>
      <c r="AT1005" s="157" t="s">
        <v>202</v>
      </c>
      <c r="AU1005" s="157" t="s">
        <v>93</v>
      </c>
      <c r="AV1005" s="13" t="s">
        <v>93</v>
      </c>
      <c r="AW1005" s="13" t="s">
        <v>42</v>
      </c>
      <c r="AX1005" s="13" t="s">
        <v>82</v>
      </c>
      <c r="AY1005" s="157" t="s">
        <v>192</v>
      </c>
    </row>
    <row r="1006" spans="2:65" s="12" customFormat="1" ht="11.25">
      <c r="B1006" s="149"/>
      <c r="D1006" s="150" t="s">
        <v>202</v>
      </c>
      <c r="E1006" s="151" t="s">
        <v>44</v>
      </c>
      <c r="F1006" s="152" t="s">
        <v>1116</v>
      </c>
      <c r="H1006" s="151" t="s">
        <v>44</v>
      </c>
      <c r="I1006" s="153"/>
      <c r="L1006" s="149"/>
      <c r="M1006" s="154"/>
      <c r="T1006" s="155"/>
      <c r="AT1006" s="151" t="s">
        <v>202</v>
      </c>
      <c r="AU1006" s="151" t="s">
        <v>93</v>
      </c>
      <c r="AV1006" s="12" t="s">
        <v>90</v>
      </c>
      <c r="AW1006" s="12" t="s">
        <v>42</v>
      </c>
      <c r="AX1006" s="12" t="s">
        <v>82</v>
      </c>
      <c r="AY1006" s="151" t="s">
        <v>192</v>
      </c>
    </row>
    <row r="1007" spans="2:65" s="13" customFormat="1" ht="11.25">
      <c r="B1007" s="156"/>
      <c r="D1007" s="150" t="s">
        <v>202</v>
      </c>
      <c r="E1007" s="157" t="s">
        <v>44</v>
      </c>
      <c r="F1007" s="158" t="s">
        <v>90</v>
      </c>
      <c r="H1007" s="159">
        <v>1</v>
      </c>
      <c r="I1007" s="160"/>
      <c r="L1007" s="156"/>
      <c r="M1007" s="161"/>
      <c r="T1007" s="162"/>
      <c r="AT1007" s="157" t="s">
        <v>202</v>
      </c>
      <c r="AU1007" s="157" t="s">
        <v>93</v>
      </c>
      <c r="AV1007" s="13" t="s">
        <v>93</v>
      </c>
      <c r="AW1007" s="13" t="s">
        <v>42</v>
      </c>
      <c r="AX1007" s="13" t="s">
        <v>82</v>
      </c>
      <c r="AY1007" s="157" t="s">
        <v>192</v>
      </c>
    </row>
    <row r="1008" spans="2:65" s="12" customFormat="1" ht="11.25">
      <c r="B1008" s="149"/>
      <c r="D1008" s="150" t="s">
        <v>202</v>
      </c>
      <c r="E1008" s="151" t="s">
        <v>44</v>
      </c>
      <c r="F1008" s="152" t="s">
        <v>1118</v>
      </c>
      <c r="H1008" s="151" t="s">
        <v>44</v>
      </c>
      <c r="I1008" s="153"/>
      <c r="L1008" s="149"/>
      <c r="M1008" s="154"/>
      <c r="T1008" s="155"/>
      <c r="AT1008" s="151" t="s">
        <v>202</v>
      </c>
      <c r="AU1008" s="151" t="s">
        <v>93</v>
      </c>
      <c r="AV1008" s="12" t="s">
        <v>90</v>
      </c>
      <c r="AW1008" s="12" t="s">
        <v>42</v>
      </c>
      <c r="AX1008" s="12" t="s">
        <v>82</v>
      </c>
      <c r="AY1008" s="151" t="s">
        <v>192</v>
      </c>
    </row>
    <row r="1009" spans="2:65" s="13" customFormat="1" ht="11.25">
      <c r="B1009" s="156"/>
      <c r="D1009" s="150" t="s">
        <v>202</v>
      </c>
      <c r="E1009" s="157" t="s">
        <v>44</v>
      </c>
      <c r="F1009" s="158" t="s">
        <v>90</v>
      </c>
      <c r="H1009" s="159">
        <v>1</v>
      </c>
      <c r="I1009" s="160"/>
      <c r="L1009" s="156"/>
      <c r="M1009" s="161"/>
      <c r="T1009" s="162"/>
      <c r="AT1009" s="157" t="s">
        <v>202</v>
      </c>
      <c r="AU1009" s="157" t="s">
        <v>93</v>
      </c>
      <c r="AV1009" s="13" t="s">
        <v>93</v>
      </c>
      <c r="AW1009" s="13" t="s">
        <v>42</v>
      </c>
      <c r="AX1009" s="13" t="s">
        <v>82</v>
      </c>
      <c r="AY1009" s="157" t="s">
        <v>192</v>
      </c>
    </row>
    <row r="1010" spans="2:65" s="12" customFormat="1" ht="11.25">
      <c r="B1010" s="149"/>
      <c r="D1010" s="150" t="s">
        <v>202</v>
      </c>
      <c r="E1010" s="151" t="s">
        <v>44</v>
      </c>
      <c r="F1010" s="152" t="s">
        <v>1122</v>
      </c>
      <c r="H1010" s="151" t="s">
        <v>44</v>
      </c>
      <c r="I1010" s="153"/>
      <c r="L1010" s="149"/>
      <c r="M1010" s="154"/>
      <c r="T1010" s="155"/>
      <c r="AT1010" s="151" t="s">
        <v>202</v>
      </c>
      <c r="AU1010" s="151" t="s">
        <v>93</v>
      </c>
      <c r="AV1010" s="12" t="s">
        <v>90</v>
      </c>
      <c r="AW1010" s="12" t="s">
        <v>42</v>
      </c>
      <c r="AX1010" s="12" t="s">
        <v>82</v>
      </c>
      <c r="AY1010" s="151" t="s">
        <v>192</v>
      </c>
    </row>
    <row r="1011" spans="2:65" s="13" customFormat="1" ht="11.25">
      <c r="B1011" s="156"/>
      <c r="D1011" s="150" t="s">
        <v>202</v>
      </c>
      <c r="E1011" s="157" t="s">
        <v>44</v>
      </c>
      <c r="F1011" s="158" t="s">
        <v>90</v>
      </c>
      <c r="H1011" s="159">
        <v>1</v>
      </c>
      <c r="I1011" s="160"/>
      <c r="L1011" s="156"/>
      <c r="M1011" s="161"/>
      <c r="T1011" s="162"/>
      <c r="AT1011" s="157" t="s">
        <v>202</v>
      </c>
      <c r="AU1011" s="157" t="s">
        <v>93</v>
      </c>
      <c r="AV1011" s="13" t="s">
        <v>93</v>
      </c>
      <c r="AW1011" s="13" t="s">
        <v>42</v>
      </c>
      <c r="AX1011" s="13" t="s">
        <v>82</v>
      </c>
      <c r="AY1011" s="157" t="s">
        <v>192</v>
      </c>
    </row>
    <row r="1012" spans="2:65" s="12" customFormat="1" ht="11.25">
      <c r="B1012" s="149"/>
      <c r="D1012" s="150" t="s">
        <v>202</v>
      </c>
      <c r="E1012" s="151" t="s">
        <v>44</v>
      </c>
      <c r="F1012" s="152" t="s">
        <v>1123</v>
      </c>
      <c r="H1012" s="151" t="s">
        <v>44</v>
      </c>
      <c r="I1012" s="153"/>
      <c r="L1012" s="149"/>
      <c r="M1012" s="154"/>
      <c r="T1012" s="155"/>
      <c r="AT1012" s="151" t="s">
        <v>202</v>
      </c>
      <c r="AU1012" s="151" t="s">
        <v>93</v>
      </c>
      <c r="AV1012" s="12" t="s">
        <v>90</v>
      </c>
      <c r="AW1012" s="12" t="s">
        <v>42</v>
      </c>
      <c r="AX1012" s="12" t="s">
        <v>82</v>
      </c>
      <c r="AY1012" s="151" t="s">
        <v>192</v>
      </c>
    </row>
    <row r="1013" spans="2:65" s="13" customFormat="1" ht="11.25">
      <c r="B1013" s="156"/>
      <c r="D1013" s="150" t="s">
        <v>202</v>
      </c>
      <c r="E1013" s="157" t="s">
        <v>44</v>
      </c>
      <c r="F1013" s="158" t="s">
        <v>90</v>
      </c>
      <c r="H1013" s="159">
        <v>1</v>
      </c>
      <c r="I1013" s="160"/>
      <c r="L1013" s="156"/>
      <c r="M1013" s="161"/>
      <c r="T1013" s="162"/>
      <c r="AT1013" s="157" t="s">
        <v>202</v>
      </c>
      <c r="AU1013" s="157" t="s">
        <v>93</v>
      </c>
      <c r="AV1013" s="13" t="s">
        <v>93</v>
      </c>
      <c r="AW1013" s="13" t="s">
        <v>42</v>
      </c>
      <c r="AX1013" s="13" t="s">
        <v>82</v>
      </c>
      <c r="AY1013" s="157" t="s">
        <v>192</v>
      </c>
    </row>
    <row r="1014" spans="2:65" s="12" customFormat="1" ht="11.25">
      <c r="B1014" s="149"/>
      <c r="D1014" s="150" t="s">
        <v>202</v>
      </c>
      <c r="E1014" s="151" t="s">
        <v>44</v>
      </c>
      <c r="F1014" s="152" t="s">
        <v>1124</v>
      </c>
      <c r="H1014" s="151" t="s">
        <v>44</v>
      </c>
      <c r="I1014" s="153"/>
      <c r="L1014" s="149"/>
      <c r="M1014" s="154"/>
      <c r="T1014" s="155"/>
      <c r="AT1014" s="151" t="s">
        <v>202</v>
      </c>
      <c r="AU1014" s="151" t="s">
        <v>93</v>
      </c>
      <c r="AV1014" s="12" t="s">
        <v>90</v>
      </c>
      <c r="AW1014" s="12" t="s">
        <v>42</v>
      </c>
      <c r="AX1014" s="12" t="s">
        <v>82</v>
      </c>
      <c r="AY1014" s="151" t="s">
        <v>192</v>
      </c>
    </row>
    <row r="1015" spans="2:65" s="13" customFormat="1" ht="11.25">
      <c r="B1015" s="156"/>
      <c r="D1015" s="150" t="s">
        <v>202</v>
      </c>
      <c r="E1015" s="157" t="s">
        <v>44</v>
      </c>
      <c r="F1015" s="158" t="s">
        <v>90</v>
      </c>
      <c r="H1015" s="159">
        <v>1</v>
      </c>
      <c r="I1015" s="160"/>
      <c r="L1015" s="156"/>
      <c r="M1015" s="161"/>
      <c r="T1015" s="162"/>
      <c r="AT1015" s="157" t="s">
        <v>202</v>
      </c>
      <c r="AU1015" s="157" t="s">
        <v>93</v>
      </c>
      <c r="AV1015" s="13" t="s">
        <v>93</v>
      </c>
      <c r="AW1015" s="13" t="s">
        <v>42</v>
      </c>
      <c r="AX1015" s="13" t="s">
        <v>82</v>
      </c>
      <c r="AY1015" s="157" t="s">
        <v>192</v>
      </c>
    </row>
    <row r="1016" spans="2:65" s="12" customFormat="1" ht="11.25">
      <c r="B1016" s="149"/>
      <c r="D1016" s="150" t="s">
        <v>202</v>
      </c>
      <c r="E1016" s="151" t="s">
        <v>44</v>
      </c>
      <c r="F1016" s="152" t="s">
        <v>1125</v>
      </c>
      <c r="H1016" s="151" t="s">
        <v>44</v>
      </c>
      <c r="I1016" s="153"/>
      <c r="L1016" s="149"/>
      <c r="M1016" s="154"/>
      <c r="T1016" s="155"/>
      <c r="AT1016" s="151" t="s">
        <v>202</v>
      </c>
      <c r="AU1016" s="151" t="s">
        <v>93</v>
      </c>
      <c r="AV1016" s="12" t="s">
        <v>90</v>
      </c>
      <c r="AW1016" s="12" t="s">
        <v>42</v>
      </c>
      <c r="AX1016" s="12" t="s">
        <v>82</v>
      </c>
      <c r="AY1016" s="151" t="s">
        <v>192</v>
      </c>
    </row>
    <row r="1017" spans="2:65" s="13" customFormat="1" ht="11.25">
      <c r="B1017" s="156"/>
      <c r="D1017" s="150" t="s">
        <v>202</v>
      </c>
      <c r="E1017" s="157" t="s">
        <v>44</v>
      </c>
      <c r="F1017" s="158" t="s">
        <v>90</v>
      </c>
      <c r="H1017" s="159">
        <v>1</v>
      </c>
      <c r="I1017" s="160"/>
      <c r="L1017" s="156"/>
      <c r="M1017" s="161"/>
      <c r="T1017" s="162"/>
      <c r="AT1017" s="157" t="s">
        <v>202</v>
      </c>
      <c r="AU1017" s="157" t="s">
        <v>93</v>
      </c>
      <c r="AV1017" s="13" t="s">
        <v>93</v>
      </c>
      <c r="AW1017" s="13" t="s">
        <v>42</v>
      </c>
      <c r="AX1017" s="13" t="s">
        <v>82</v>
      </c>
      <c r="AY1017" s="157" t="s">
        <v>192</v>
      </c>
    </row>
    <row r="1018" spans="2:65" s="14" customFormat="1" ht="11.25">
      <c r="B1018" s="163"/>
      <c r="D1018" s="150" t="s">
        <v>202</v>
      </c>
      <c r="E1018" s="164" t="s">
        <v>44</v>
      </c>
      <c r="F1018" s="165" t="s">
        <v>205</v>
      </c>
      <c r="H1018" s="166">
        <v>10</v>
      </c>
      <c r="I1018" s="167"/>
      <c r="L1018" s="163"/>
      <c r="M1018" s="168"/>
      <c r="T1018" s="169"/>
      <c r="AT1018" s="164" t="s">
        <v>202</v>
      </c>
      <c r="AU1018" s="164" t="s">
        <v>93</v>
      </c>
      <c r="AV1018" s="14" t="s">
        <v>199</v>
      </c>
      <c r="AW1018" s="14" t="s">
        <v>42</v>
      </c>
      <c r="AX1018" s="14" t="s">
        <v>90</v>
      </c>
      <c r="AY1018" s="164" t="s">
        <v>192</v>
      </c>
    </row>
    <row r="1019" spans="2:65" s="1" customFormat="1" ht="16.5" customHeight="1">
      <c r="B1019" s="33"/>
      <c r="C1019" s="170" t="s">
        <v>1577</v>
      </c>
      <c r="D1019" s="170" t="s">
        <v>245</v>
      </c>
      <c r="E1019" s="171" t="s">
        <v>1544</v>
      </c>
      <c r="F1019" s="172" t="s">
        <v>1545</v>
      </c>
      <c r="G1019" s="173" t="s">
        <v>747</v>
      </c>
      <c r="H1019" s="174">
        <v>10</v>
      </c>
      <c r="I1019" s="175"/>
      <c r="J1019" s="176">
        <f>ROUND(I1019*H1019,2)</f>
        <v>0</v>
      </c>
      <c r="K1019" s="172" t="s">
        <v>259</v>
      </c>
      <c r="L1019" s="177"/>
      <c r="M1019" s="178" t="s">
        <v>44</v>
      </c>
      <c r="N1019" s="179" t="s">
        <v>53</v>
      </c>
      <c r="P1019" s="141">
        <f>O1019*H1019</f>
        <v>0</v>
      </c>
      <c r="Q1019" s="141">
        <v>0</v>
      </c>
      <c r="R1019" s="141">
        <f>Q1019*H1019</f>
        <v>0</v>
      </c>
      <c r="S1019" s="141">
        <v>0</v>
      </c>
      <c r="T1019" s="142">
        <f>S1019*H1019</f>
        <v>0</v>
      </c>
      <c r="AR1019" s="143" t="s">
        <v>93</v>
      </c>
      <c r="AT1019" s="143" t="s">
        <v>245</v>
      </c>
      <c r="AU1019" s="143" t="s">
        <v>93</v>
      </c>
      <c r="AY1019" s="17" t="s">
        <v>192</v>
      </c>
      <c r="BE1019" s="144">
        <f>IF(N1019="základní",J1019,0)</f>
        <v>0</v>
      </c>
      <c r="BF1019" s="144">
        <f>IF(N1019="snížená",J1019,0)</f>
        <v>0</v>
      </c>
      <c r="BG1019" s="144">
        <f>IF(N1019="zákl. přenesená",J1019,0)</f>
        <v>0</v>
      </c>
      <c r="BH1019" s="144">
        <f>IF(N1019="sníž. přenesená",J1019,0)</f>
        <v>0</v>
      </c>
      <c r="BI1019" s="144">
        <f>IF(N1019="nulová",J1019,0)</f>
        <v>0</v>
      </c>
      <c r="BJ1019" s="17" t="s">
        <v>90</v>
      </c>
      <c r="BK1019" s="144">
        <f>ROUND(I1019*H1019,2)</f>
        <v>0</v>
      </c>
      <c r="BL1019" s="17" t="s">
        <v>90</v>
      </c>
      <c r="BM1019" s="143" t="s">
        <v>1578</v>
      </c>
    </row>
    <row r="1020" spans="2:65" s="12" customFormat="1" ht="11.25">
      <c r="B1020" s="149"/>
      <c r="D1020" s="150" t="s">
        <v>202</v>
      </c>
      <c r="E1020" s="151" t="s">
        <v>44</v>
      </c>
      <c r="F1020" s="152" t="s">
        <v>583</v>
      </c>
      <c r="H1020" s="151" t="s">
        <v>44</v>
      </c>
      <c r="I1020" s="153"/>
      <c r="L1020" s="149"/>
      <c r="M1020" s="154"/>
      <c r="T1020" s="155"/>
      <c r="AT1020" s="151" t="s">
        <v>202</v>
      </c>
      <c r="AU1020" s="151" t="s">
        <v>93</v>
      </c>
      <c r="AV1020" s="12" t="s">
        <v>90</v>
      </c>
      <c r="AW1020" s="12" t="s">
        <v>42</v>
      </c>
      <c r="AX1020" s="12" t="s">
        <v>82</v>
      </c>
      <c r="AY1020" s="151" t="s">
        <v>192</v>
      </c>
    </row>
    <row r="1021" spans="2:65" s="12" customFormat="1" ht="11.25">
      <c r="B1021" s="149"/>
      <c r="D1021" s="150" t="s">
        <v>202</v>
      </c>
      <c r="E1021" s="151" t="s">
        <v>44</v>
      </c>
      <c r="F1021" s="152" t="s">
        <v>1110</v>
      </c>
      <c r="H1021" s="151" t="s">
        <v>44</v>
      </c>
      <c r="I1021" s="153"/>
      <c r="L1021" s="149"/>
      <c r="M1021" s="154"/>
      <c r="T1021" s="155"/>
      <c r="AT1021" s="151" t="s">
        <v>202</v>
      </c>
      <c r="AU1021" s="151" t="s">
        <v>93</v>
      </c>
      <c r="AV1021" s="12" t="s">
        <v>90</v>
      </c>
      <c r="AW1021" s="12" t="s">
        <v>42</v>
      </c>
      <c r="AX1021" s="12" t="s">
        <v>82</v>
      </c>
      <c r="AY1021" s="151" t="s">
        <v>192</v>
      </c>
    </row>
    <row r="1022" spans="2:65" s="13" customFormat="1" ht="11.25">
      <c r="B1022" s="156"/>
      <c r="D1022" s="150" t="s">
        <v>202</v>
      </c>
      <c r="E1022" s="157" t="s">
        <v>44</v>
      </c>
      <c r="F1022" s="158" t="s">
        <v>90</v>
      </c>
      <c r="H1022" s="159">
        <v>1</v>
      </c>
      <c r="I1022" s="160"/>
      <c r="L1022" s="156"/>
      <c r="M1022" s="161"/>
      <c r="T1022" s="162"/>
      <c r="AT1022" s="157" t="s">
        <v>202</v>
      </c>
      <c r="AU1022" s="157" t="s">
        <v>93</v>
      </c>
      <c r="AV1022" s="13" t="s">
        <v>93</v>
      </c>
      <c r="AW1022" s="13" t="s">
        <v>42</v>
      </c>
      <c r="AX1022" s="13" t="s">
        <v>82</v>
      </c>
      <c r="AY1022" s="157" t="s">
        <v>192</v>
      </c>
    </row>
    <row r="1023" spans="2:65" s="12" customFormat="1" ht="11.25">
      <c r="B1023" s="149"/>
      <c r="D1023" s="150" t="s">
        <v>202</v>
      </c>
      <c r="E1023" s="151" t="s">
        <v>44</v>
      </c>
      <c r="F1023" s="152" t="s">
        <v>1112</v>
      </c>
      <c r="H1023" s="151" t="s">
        <v>44</v>
      </c>
      <c r="I1023" s="153"/>
      <c r="L1023" s="149"/>
      <c r="M1023" s="154"/>
      <c r="T1023" s="155"/>
      <c r="AT1023" s="151" t="s">
        <v>202</v>
      </c>
      <c r="AU1023" s="151" t="s">
        <v>93</v>
      </c>
      <c r="AV1023" s="12" t="s">
        <v>90</v>
      </c>
      <c r="AW1023" s="12" t="s">
        <v>42</v>
      </c>
      <c r="AX1023" s="12" t="s">
        <v>82</v>
      </c>
      <c r="AY1023" s="151" t="s">
        <v>192</v>
      </c>
    </row>
    <row r="1024" spans="2:65" s="13" customFormat="1" ht="11.25">
      <c r="B1024" s="156"/>
      <c r="D1024" s="150" t="s">
        <v>202</v>
      </c>
      <c r="E1024" s="157" t="s">
        <v>44</v>
      </c>
      <c r="F1024" s="158" t="s">
        <v>93</v>
      </c>
      <c r="H1024" s="159">
        <v>2</v>
      </c>
      <c r="I1024" s="160"/>
      <c r="L1024" s="156"/>
      <c r="M1024" s="161"/>
      <c r="T1024" s="162"/>
      <c r="AT1024" s="157" t="s">
        <v>202</v>
      </c>
      <c r="AU1024" s="157" t="s">
        <v>93</v>
      </c>
      <c r="AV1024" s="13" t="s">
        <v>93</v>
      </c>
      <c r="AW1024" s="13" t="s">
        <v>42</v>
      </c>
      <c r="AX1024" s="13" t="s">
        <v>82</v>
      </c>
      <c r="AY1024" s="157" t="s">
        <v>192</v>
      </c>
    </row>
    <row r="1025" spans="2:65" s="12" customFormat="1" ht="11.25">
      <c r="B1025" s="149"/>
      <c r="D1025" s="150" t="s">
        <v>202</v>
      </c>
      <c r="E1025" s="151" t="s">
        <v>44</v>
      </c>
      <c r="F1025" s="152" t="s">
        <v>1114</v>
      </c>
      <c r="H1025" s="151" t="s">
        <v>44</v>
      </c>
      <c r="I1025" s="153"/>
      <c r="L1025" s="149"/>
      <c r="M1025" s="154"/>
      <c r="T1025" s="155"/>
      <c r="AT1025" s="151" t="s">
        <v>202</v>
      </c>
      <c r="AU1025" s="151" t="s">
        <v>93</v>
      </c>
      <c r="AV1025" s="12" t="s">
        <v>90</v>
      </c>
      <c r="AW1025" s="12" t="s">
        <v>42</v>
      </c>
      <c r="AX1025" s="12" t="s">
        <v>82</v>
      </c>
      <c r="AY1025" s="151" t="s">
        <v>192</v>
      </c>
    </row>
    <row r="1026" spans="2:65" s="13" customFormat="1" ht="11.25">
      <c r="B1026" s="156"/>
      <c r="D1026" s="150" t="s">
        <v>202</v>
      </c>
      <c r="E1026" s="157" t="s">
        <v>44</v>
      </c>
      <c r="F1026" s="158" t="s">
        <v>90</v>
      </c>
      <c r="H1026" s="159">
        <v>1</v>
      </c>
      <c r="I1026" s="160"/>
      <c r="L1026" s="156"/>
      <c r="M1026" s="161"/>
      <c r="T1026" s="162"/>
      <c r="AT1026" s="157" t="s">
        <v>202</v>
      </c>
      <c r="AU1026" s="157" t="s">
        <v>93</v>
      </c>
      <c r="AV1026" s="13" t="s">
        <v>93</v>
      </c>
      <c r="AW1026" s="13" t="s">
        <v>42</v>
      </c>
      <c r="AX1026" s="13" t="s">
        <v>82</v>
      </c>
      <c r="AY1026" s="157" t="s">
        <v>192</v>
      </c>
    </row>
    <row r="1027" spans="2:65" s="12" customFormat="1" ht="11.25">
      <c r="B1027" s="149"/>
      <c r="D1027" s="150" t="s">
        <v>202</v>
      </c>
      <c r="E1027" s="151" t="s">
        <v>44</v>
      </c>
      <c r="F1027" s="152" t="s">
        <v>1116</v>
      </c>
      <c r="H1027" s="151" t="s">
        <v>44</v>
      </c>
      <c r="I1027" s="153"/>
      <c r="L1027" s="149"/>
      <c r="M1027" s="154"/>
      <c r="T1027" s="155"/>
      <c r="AT1027" s="151" t="s">
        <v>202</v>
      </c>
      <c r="AU1027" s="151" t="s">
        <v>93</v>
      </c>
      <c r="AV1027" s="12" t="s">
        <v>90</v>
      </c>
      <c r="AW1027" s="12" t="s">
        <v>42</v>
      </c>
      <c r="AX1027" s="12" t="s">
        <v>82</v>
      </c>
      <c r="AY1027" s="151" t="s">
        <v>192</v>
      </c>
    </row>
    <row r="1028" spans="2:65" s="13" customFormat="1" ht="11.25">
      <c r="B1028" s="156"/>
      <c r="D1028" s="150" t="s">
        <v>202</v>
      </c>
      <c r="E1028" s="157" t="s">
        <v>44</v>
      </c>
      <c r="F1028" s="158" t="s">
        <v>90</v>
      </c>
      <c r="H1028" s="159">
        <v>1</v>
      </c>
      <c r="I1028" s="160"/>
      <c r="L1028" s="156"/>
      <c r="M1028" s="161"/>
      <c r="T1028" s="162"/>
      <c r="AT1028" s="157" t="s">
        <v>202</v>
      </c>
      <c r="AU1028" s="157" t="s">
        <v>93</v>
      </c>
      <c r="AV1028" s="13" t="s">
        <v>93</v>
      </c>
      <c r="AW1028" s="13" t="s">
        <v>42</v>
      </c>
      <c r="AX1028" s="13" t="s">
        <v>82</v>
      </c>
      <c r="AY1028" s="157" t="s">
        <v>192</v>
      </c>
    </row>
    <row r="1029" spans="2:65" s="12" customFormat="1" ht="11.25">
      <c r="B1029" s="149"/>
      <c r="D1029" s="150" t="s">
        <v>202</v>
      </c>
      <c r="E1029" s="151" t="s">
        <v>44</v>
      </c>
      <c r="F1029" s="152" t="s">
        <v>1118</v>
      </c>
      <c r="H1029" s="151" t="s">
        <v>44</v>
      </c>
      <c r="I1029" s="153"/>
      <c r="L1029" s="149"/>
      <c r="M1029" s="154"/>
      <c r="T1029" s="155"/>
      <c r="AT1029" s="151" t="s">
        <v>202</v>
      </c>
      <c r="AU1029" s="151" t="s">
        <v>93</v>
      </c>
      <c r="AV1029" s="12" t="s">
        <v>90</v>
      </c>
      <c r="AW1029" s="12" t="s">
        <v>42</v>
      </c>
      <c r="AX1029" s="12" t="s">
        <v>82</v>
      </c>
      <c r="AY1029" s="151" t="s">
        <v>192</v>
      </c>
    </row>
    <row r="1030" spans="2:65" s="13" customFormat="1" ht="11.25">
      <c r="B1030" s="156"/>
      <c r="D1030" s="150" t="s">
        <v>202</v>
      </c>
      <c r="E1030" s="157" t="s">
        <v>44</v>
      </c>
      <c r="F1030" s="158" t="s">
        <v>90</v>
      </c>
      <c r="H1030" s="159">
        <v>1</v>
      </c>
      <c r="I1030" s="160"/>
      <c r="L1030" s="156"/>
      <c r="M1030" s="161"/>
      <c r="T1030" s="162"/>
      <c r="AT1030" s="157" t="s">
        <v>202</v>
      </c>
      <c r="AU1030" s="157" t="s">
        <v>93</v>
      </c>
      <c r="AV1030" s="13" t="s">
        <v>93</v>
      </c>
      <c r="AW1030" s="13" t="s">
        <v>42</v>
      </c>
      <c r="AX1030" s="13" t="s">
        <v>82</v>
      </c>
      <c r="AY1030" s="157" t="s">
        <v>192</v>
      </c>
    </row>
    <row r="1031" spans="2:65" s="12" customFormat="1" ht="11.25">
      <c r="B1031" s="149"/>
      <c r="D1031" s="150" t="s">
        <v>202</v>
      </c>
      <c r="E1031" s="151" t="s">
        <v>44</v>
      </c>
      <c r="F1031" s="152" t="s">
        <v>1122</v>
      </c>
      <c r="H1031" s="151" t="s">
        <v>44</v>
      </c>
      <c r="I1031" s="153"/>
      <c r="L1031" s="149"/>
      <c r="M1031" s="154"/>
      <c r="T1031" s="155"/>
      <c r="AT1031" s="151" t="s">
        <v>202</v>
      </c>
      <c r="AU1031" s="151" t="s">
        <v>93</v>
      </c>
      <c r="AV1031" s="12" t="s">
        <v>90</v>
      </c>
      <c r="AW1031" s="12" t="s">
        <v>42</v>
      </c>
      <c r="AX1031" s="12" t="s">
        <v>82</v>
      </c>
      <c r="AY1031" s="151" t="s">
        <v>192</v>
      </c>
    </row>
    <row r="1032" spans="2:65" s="13" customFormat="1" ht="11.25">
      <c r="B1032" s="156"/>
      <c r="D1032" s="150" t="s">
        <v>202</v>
      </c>
      <c r="E1032" s="157" t="s">
        <v>44</v>
      </c>
      <c r="F1032" s="158" t="s">
        <v>90</v>
      </c>
      <c r="H1032" s="159">
        <v>1</v>
      </c>
      <c r="I1032" s="160"/>
      <c r="L1032" s="156"/>
      <c r="M1032" s="161"/>
      <c r="T1032" s="162"/>
      <c r="AT1032" s="157" t="s">
        <v>202</v>
      </c>
      <c r="AU1032" s="157" t="s">
        <v>93</v>
      </c>
      <c r="AV1032" s="13" t="s">
        <v>93</v>
      </c>
      <c r="AW1032" s="13" t="s">
        <v>42</v>
      </c>
      <c r="AX1032" s="13" t="s">
        <v>82</v>
      </c>
      <c r="AY1032" s="157" t="s">
        <v>192</v>
      </c>
    </row>
    <row r="1033" spans="2:65" s="12" customFormat="1" ht="11.25">
      <c r="B1033" s="149"/>
      <c r="D1033" s="150" t="s">
        <v>202</v>
      </c>
      <c r="E1033" s="151" t="s">
        <v>44</v>
      </c>
      <c r="F1033" s="152" t="s">
        <v>1123</v>
      </c>
      <c r="H1033" s="151" t="s">
        <v>44</v>
      </c>
      <c r="I1033" s="153"/>
      <c r="L1033" s="149"/>
      <c r="M1033" s="154"/>
      <c r="T1033" s="155"/>
      <c r="AT1033" s="151" t="s">
        <v>202</v>
      </c>
      <c r="AU1033" s="151" t="s">
        <v>93</v>
      </c>
      <c r="AV1033" s="12" t="s">
        <v>90</v>
      </c>
      <c r="AW1033" s="12" t="s">
        <v>42</v>
      </c>
      <c r="AX1033" s="12" t="s">
        <v>82</v>
      </c>
      <c r="AY1033" s="151" t="s">
        <v>192</v>
      </c>
    </row>
    <row r="1034" spans="2:65" s="13" customFormat="1" ht="11.25">
      <c r="B1034" s="156"/>
      <c r="D1034" s="150" t="s">
        <v>202</v>
      </c>
      <c r="E1034" s="157" t="s">
        <v>44</v>
      </c>
      <c r="F1034" s="158" t="s">
        <v>90</v>
      </c>
      <c r="H1034" s="159">
        <v>1</v>
      </c>
      <c r="I1034" s="160"/>
      <c r="L1034" s="156"/>
      <c r="M1034" s="161"/>
      <c r="T1034" s="162"/>
      <c r="AT1034" s="157" t="s">
        <v>202</v>
      </c>
      <c r="AU1034" s="157" t="s">
        <v>93</v>
      </c>
      <c r="AV1034" s="13" t="s">
        <v>93</v>
      </c>
      <c r="AW1034" s="13" t="s">
        <v>42</v>
      </c>
      <c r="AX1034" s="13" t="s">
        <v>82</v>
      </c>
      <c r="AY1034" s="157" t="s">
        <v>192</v>
      </c>
    </row>
    <row r="1035" spans="2:65" s="12" customFormat="1" ht="11.25">
      <c r="B1035" s="149"/>
      <c r="D1035" s="150" t="s">
        <v>202</v>
      </c>
      <c r="E1035" s="151" t="s">
        <v>44</v>
      </c>
      <c r="F1035" s="152" t="s">
        <v>1124</v>
      </c>
      <c r="H1035" s="151" t="s">
        <v>44</v>
      </c>
      <c r="I1035" s="153"/>
      <c r="L1035" s="149"/>
      <c r="M1035" s="154"/>
      <c r="T1035" s="155"/>
      <c r="AT1035" s="151" t="s">
        <v>202</v>
      </c>
      <c r="AU1035" s="151" t="s">
        <v>93</v>
      </c>
      <c r="AV1035" s="12" t="s">
        <v>90</v>
      </c>
      <c r="AW1035" s="12" t="s">
        <v>42</v>
      </c>
      <c r="AX1035" s="12" t="s">
        <v>82</v>
      </c>
      <c r="AY1035" s="151" t="s">
        <v>192</v>
      </c>
    </row>
    <row r="1036" spans="2:65" s="13" customFormat="1" ht="11.25">
      <c r="B1036" s="156"/>
      <c r="D1036" s="150" t="s">
        <v>202</v>
      </c>
      <c r="E1036" s="157" t="s">
        <v>44</v>
      </c>
      <c r="F1036" s="158" t="s">
        <v>90</v>
      </c>
      <c r="H1036" s="159">
        <v>1</v>
      </c>
      <c r="I1036" s="160"/>
      <c r="L1036" s="156"/>
      <c r="M1036" s="161"/>
      <c r="T1036" s="162"/>
      <c r="AT1036" s="157" t="s">
        <v>202</v>
      </c>
      <c r="AU1036" s="157" t="s">
        <v>93</v>
      </c>
      <c r="AV1036" s="13" t="s">
        <v>93</v>
      </c>
      <c r="AW1036" s="13" t="s">
        <v>42</v>
      </c>
      <c r="AX1036" s="13" t="s">
        <v>82</v>
      </c>
      <c r="AY1036" s="157" t="s">
        <v>192</v>
      </c>
    </row>
    <row r="1037" spans="2:65" s="12" customFormat="1" ht="11.25">
      <c r="B1037" s="149"/>
      <c r="D1037" s="150" t="s">
        <v>202</v>
      </c>
      <c r="E1037" s="151" t="s">
        <v>44</v>
      </c>
      <c r="F1037" s="152" t="s">
        <v>1125</v>
      </c>
      <c r="H1037" s="151" t="s">
        <v>44</v>
      </c>
      <c r="I1037" s="153"/>
      <c r="L1037" s="149"/>
      <c r="M1037" s="154"/>
      <c r="T1037" s="155"/>
      <c r="AT1037" s="151" t="s">
        <v>202</v>
      </c>
      <c r="AU1037" s="151" t="s">
        <v>93</v>
      </c>
      <c r="AV1037" s="12" t="s">
        <v>90</v>
      </c>
      <c r="AW1037" s="12" t="s">
        <v>42</v>
      </c>
      <c r="AX1037" s="12" t="s">
        <v>82</v>
      </c>
      <c r="AY1037" s="151" t="s">
        <v>192</v>
      </c>
    </row>
    <row r="1038" spans="2:65" s="13" customFormat="1" ht="11.25">
      <c r="B1038" s="156"/>
      <c r="D1038" s="150" t="s">
        <v>202</v>
      </c>
      <c r="E1038" s="157" t="s">
        <v>44</v>
      </c>
      <c r="F1038" s="158" t="s">
        <v>90</v>
      </c>
      <c r="H1038" s="159">
        <v>1</v>
      </c>
      <c r="I1038" s="160"/>
      <c r="L1038" s="156"/>
      <c r="M1038" s="161"/>
      <c r="T1038" s="162"/>
      <c r="AT1038" s="157" t="s">
        <v>202</v>
      </c>
      <c r="AU1038" s="157" t="s">
        <v>93</v>
      </c>
      <c r="AV1038" s="13" t="s">
        <v>93</v>
      </c>
      <c r="AW1038" s="13" t="s">
        <v>42</v>
      </c>
      <c r="AX1038" s="13" t="s">
        <v>82</v>
      </c>
      <c r="AY1038" s="157" t="s">
        <v>192</v>
      </c>
    </row>
    <row r="1039" spans="2:65" s="14" customFormat="1" ht="11.25">
      <c r="B1039" s="163"/>
      <c r="D1039" s="150" t="s">
        <v>202</v>
      </c>
      <c r="E1039" s="164" t="s">
        <v>44</v>
      </c>
      <c r="F1039" s="165" t="s">
        <v>205</v>
      </c>
      <c r="H1039" s="166">
        <v>10</v>
      </c>
      <c r="I1039" s="167"/>
      <c r="L1039" s="163"/>
      <c r="M1039" s="168"/>
      <c r="T1039" s="169"/>
      <c r="AT1039" s="164" t="s">
        <v>202</v>
      </c>
      <c r="AU1039" s="164" t="s">
        <v>93</v>
      </c>
      <c r="AV1039" s="14" t="s">
        <v>199</v>
      </c>
      <c r="AW1039" s="14" t="s">
        <v>42</v>
      </c>
      <c r="AX1039" s="14" t="s">
        <v>90</v>
      </c>
      <c r="AY1039" s="164" t="s">
        <v>192</v>
      </c>
    </row>
    <row r="1040" spans="2:65" s="1" customFormat="1" ht="76.349999999999994" customHeight="1">
      <c r="B1040" s="33"/>
      <c r="C1040" s="132" t="s">
        <v>1579</v>
      </c>
      <c r="D1040" s="132" t="s">
        <v>194</v>
      </c>
      <c r="E1040" s="133" t="s">
        <v>1580</v>
      </c>
      <c r="F1040" s="134" t="s">
        <v>1581</v>
      </c>
      <c r="G1040" s="135" t="s">
        <v>747</v>
      </c>
      <c r="H1040" s="136">
        <v>5</v>
      </c>
      <c r="I1040" s="137"/>
      <c r="J1040" s="138">
        <f>ROUND(I1040*H1040,2)</f>
        <v>0</v>
      </c>
      <c r="K1040" s="134" t="s">
        <v>198</v>
      </c>
      <c r="L1040" s="33"/>
      <c r="M1040" s="139" t="s">
        <v>44</v>
      </c>
      <c r="N1040" s="140" t="s">
        <v>53</v>
      </c>
      <c r="P1040" s="141">
        <f>O1040*H1040</f>
        <v>0</v>
      </c>
      <c r="Q1040" s="141">
        <v>0</v>
      </c>
      <c r="R1040" s="141">
        <f>Q1040*H1040</f>
        <v>0</v>
      </c>
      <c r="S1040" s="141">
        <v>0</v>
      </c>
      <c r="T1040" s="142">
        <f>S1040*H1040</f>
        <v>0</v>
      </c>
      <c r="AR1040" s="143" t="s">
        <v>90</v>
      </c>
      <c r="AT1040" s="143" t="s">
        <v>194</v>
      </c>
      <c r="AU1040" s="143" t="s">
        <v>93</v>
      </c>
      <c r="AY1040" s="17" t="s">
        <v>192</v>
      </c>
      <c r="BE1040" s="144">
        <f>IF(N1040="základní",J1040,0)</f>
        <v>0</v>
      </c>
      <c r="BF1040" s="144">
        <f>IF(N1040="snížená",J1040,0)</f>
        <v>0</v>
      </c>
      <c r="BG1040" s="144">
        <f>IF(N1040="zákl. přenesená",J1040,0)</f>
        <v>0</v>
      </c>
      <c r="BH1040" s="144">
        <f>IF(N1040="sníž. přenesená",J1040,0)</f>
        <v>0</v>
      </c>
      <c r="BI1040" s="144">
        <f>IF(N1040="nulová",J1040,0)</f>
        <v>0</v>
      </c>
      <c r="BJ1040" s="17" t="s">
        <v>90</v>
      </c>
      <c r="BK1040" s="144">
        <f>ROUND(I1040*H1040,2)</f>
        <v>0</v>
      </c>
      <c r="BL1040" s="17" t="s">
        <v>90</v>
      </c>
      <c r="BM1040" s="143" t="s">
        <v>1582</v>
      </c>
    </row>
    <row r="1041" spans="2:65" s="1" customFormat="1" ht="11.25">
      <c r="B1041" s="33"/>
      <c r="D1041" s="145" t="s">
        <v>200</v>
      </c>
      <c r="F1041" s="146" t="s">
        <v>1583</v>
      </c>
      <c r="I1041" s="147"/>
      <c r="L1041" s="33"/>
      <c r="M1041" s="148"/>
      <c r="T1041" s="54"/>
      <c r="AT1041" s="17" t="s">
        <v>200</v>
      </c>
      <c r="AU1041" s="17" t="s">
        <v>93</v>
      </c>
    </row>
    <row r="1042" spans="2:65" s="12" customFormat="1" ht="11.25">
      <c r="B1042" s="149"/>
      <c r="D1042" s="150" t="s">
        <v>202</v>
      </c>
      <c r="E1042" s="151" t="s">
        <v>44</v>
      </c>
      <c r="F1042" s="152" t="s">
        <v>583</v>
      </c>
      <c r="H1042" s="151" t="s">
        <v>44</v>
      </c>
      <c r="I1042" s="153"/>
      <c r="L1042" s="149"/>
      <c r="M1042" s="154"/>
      <c r="T1042" s="155"/>
      <c r="AT1042" s="151" t="s">
        <v>202</v>
      </c>
      <c r="AU1042" s="151" t="s">
        <v>93</v>
      </c>
      <c r="AV1042" s="12" t="s">
        <v>90</v>
      </c>
      <c r="AW1042" s="12" t="s">
        <v>42</v>
      </c>
      <c r="AX1042" s="12" t="s">
        <v>82</v>
      </c>
      <c r="AY1042" s="151" t="s">
        <v>192</v>
      </c>
    </row>
    <row r="1043" spans="2:65" s="12" customFormat="1" ht="11.25">
      <c r="B1043" s="149"/>
      <c r="D1043" s="150" t="s">
        <v>202</v>
      </c>
      <c r="E1043" s="151" t="s">
        <v>44</v>
      </c>
      <c r="F1043" s="152" t="s">
        <v>1110</v>
      </c>
      <c r="H1043" s="151" t="s">
        <v>44</v>
      </c>
      <c r="I1043" s="153"/>
      <c r="L1043" s="149"/>
      <c r="M1043" s="154"/>
      <c r="T1043" s="155"/>
      <c r="AT1043" s="151" t="s">
        <v>202</v>
      </c>
      <c r="AU1043" s="151" t="s">
        <v>93</v>
      </c>
      <c r="AV1043" s="12" t="s">
        <v>90</v>
      </c>
      <c r="AW1043" s="12" t="s">
        <v>42</v>
      </c>
      <c r="AX1043" s="12" t="s">
        <v>82</v>
      </c>
      <c r="AY1043" s="151" t="s">
        <v>192</v>
      </c>
    </row>
    <row r="1044" spans="2:65" s="13" customFormat="1" ht="11.25">
      <c r="B1044" s="156"/>
      <c r="D1044" s="150" t="s">
        <v>202</v>
      </c>
      <c r="E1044" s="157" t="s">
        <v>44</v>
      </c>
      <c r="F1044" s="158" t="s">
        <v>90</v>
      </c>
      <c r="H1044" s="159">
        <v>1</v>
      </c>
      <c r="I1044" s="160"/>
      <c r="L1044" s="156"/>
      <c r="M1044" s="161"/>
      <c r="T1044" s="162"/>
      <c r="AT1044" s="157" t="s">
        <v>202</v>
      </c>
      <c r="AU1044" s="157" t="s">
        <v>93</v>
      </c>
      <c r="AV1044" s="13" t="s">
        <v>93</v>
      </c>
      <c r="AW1044" s="13" t="s">
        <v>42</v>
      </c>
      <c r="AX1044" s="13" t="s">
        <v>82</v>
      </c>
      <c r="AY1044" s="157" t="s">
        <v>192</v>
      </c>
    </row>
    <row r="1045" spans="2:65" s="12" customFormat="1" ht="11.25">
      <c r="B1045" s="149"/>
      <c r="D1045" s="150" t="s">
        <v>202</v>
      </c>
      <c r="E1045" s="151" t="s">
        <v>44</v>
      </c>
      <c r="F1045" s="152" t="s">
        <v>1112</v>
      </c>
      <c r="H1045" s="151" t="s">
        <v>44</v>
      </c>
      <c r="I1045" s="153"/>
      <c r="L1045" s="149"/>
      <c r="M1045" s="154"/>
      <c r="T1045" s="155"/>
      <c r="AT1045" s="151" t="s">
        <v>202</v>
      </c>
      <c r="AU1045" s="151" t="s">
        <v>93</v>
      </c>
      <c r="AV1045" s="12" t="s">
        <v>90</v>
      </c>
      <c r="AW1045" s="12" t="s">
        <v>42</v>
      </c>
      <c r="AX1045" s="12" t="s">
        <v>82</v>
      </c>
      <c r="AY1045" s="151" t="s">
        <v>192</v>
      </c>
    </row>
    <row r="1046" spans="2:65" s="13" customFormat="1" ht="11.25">
      <c r="B1046" s="156"/>
      <c r="D1046" s="150" t="s">
        <v>202</v>
      </c>
      <c r="E1046" s="157" t="s">
        <v>44</v>
      </c>
      <c r="F1046" s="158" t="s">
        <v>90</v>
      </c>
      <c r="H1046" s="159">
        <v>1</v>
      </c>
      <c r="I1046" s="160"/>
      <c r="L1046" s="156"/>
      <c r="M1046" s="161"/>
      <c r="T1046" s="162"/>
      <c r="AT1046" s="157" t="s">
        <v>202</v>
      </c>
      <c r="AU1046" s="157" t="s">
        <v>93</v>
      </c>
      <c r="AV1046" s="13" t="s">
        <v>93</v>
      </c>
      <c r="AW1046" s="13" t="s">
        <v>42</v>
      </c>
      <c r="AX1046" s="13" t="s">
        <v>82</v>
      </c>
      <c r="AY1046" s="157" t="s">
        <v>192</v>
      </c>
    </row>
    <row r="1047" spans="2:65" s="12" customFormat="1" ht="11.25">
      <c r="B1047" s="149"/>
      <c r="D1047" s="150" t="s">
        <v>202</v>
      </c>
      <c r="E1047" s="151" t="s">
        <v>44</v>
      </c>
      <c r="F1047" s="152" t="s">
        <v>1116</v>
      </c>
      <c r="H1047" s="151" t="s">
        <v>44</v>
      </c>
      <c r="I1047" s="153"/>
      <c r="L1047" s="149"/>
      <c r="M1047" s="154"/>
      <c r="T1047" s="155"/>
      <c r="AT1047" s="151" t="s">
        <v>202</v>
      </c>
      <c r="AU1047" s="151" t="s">
        <v>93</v>
      </c>
      <c r="AV1047" s="12" t="s">
        <v>90</v>
      </c>
      <c r="AW1047" s="12" t="s">
        <v>42</v>
      </c>
      <c r="AX1047" s="12" t="s">
        <v>82</v>
      </c>
      <c r="AY1047" s="151" t="s">
        <v>192</v>
      </c>
    </row>
    <row r="1048" spans="2:65" s="13" customFormat="1" ht="11.25">
      <c r="B1048" s="156"/>
      <c r="D1048" s="150" t="s">
        <v>202</v>
      </c>
      <c r="E1048" s="157" t="s">
        <v>44</v>
      </c>
      <c r="F1048" s="158" t="s">
        <v>90</v>
      </c>
      <c r="H1048" s="159">
        <v>1</v>
      </c>
      <c r="I1048" s="160"/>
      <c r="L1048" s="156"/>
      <c r="M1048" s="161"/>
      <c r="T1048" s="162"/>
      <c r="AT1048" s="157" t="s">
        <v>202</v>
      </c>
      <c r="AU1048" s="157" t="s">
        <v>93</v>
      </c>
      <c r="AV1048" s="13" t="s">
        <v>93</v>
      </c>
      <c r="AW1048" s="13" t="s">
        <v>42</v>
      </c>
      <c r="AX1048" s="13" t="s">
        <v>82</v>
      </c>
      <c r="AY1048" s="157" t="s">
        <v>192</v>
      </c>
    </row>
    <row r="1049" spans="2:65" s="12" customFormat="1" ht="11.25">
      <c r="B1049" s="149"/>
      <c r="D1049" s="150" t="s">
        <v>202</v>
      </c>
      <c r="E1049" s="151" t="s">
        <v>44</v>
      </c>
      <c r="F1049" s="152" t="s">
        <v>1122</v>
      </c>
      <c r="H1049" s="151" t="s">
        <v>44</v>
      </c>
      <c r="I1049" s="153"/>
      <c r="L1049" s="149"/>
      <c r="M1049" s="154"/>
      <c r="T1049" s="155"/>
      <c r="AT1049" s="151" t="s">
        <v>202</v>
      </c>
      <c r="AU1049" s="151" t="s">
        <v>93</v>
      </c>
      <c r="AV1049" s="12" t="s">
        <v>90</v>
      </c>
      <c r="AW1049" s="12" t="s">
        <v>42</v>
      </c>
      <c r="AX1049" s="12" t="s">
        <v>82</v>
      </c>
      <c r="AY1049" s="151" t="s">
        <v>192</v>
      </c>
    </row>
    <row r="1050" spans="2:65" s="13" customFormat="1" ht="11.25">
      <c r="B1050" s="156"/>
      <c r="D1050" s="150" t="s">
        <v>202</v>
      </c>
      <c r="E1050" s="157" t="s">
        <v>44</v>
      </c>
      <c r="F1050" s="158" t="s">
        <v>90</v>
      </c>
      <c r="H1050" s="159">
        <v>1</v>
      </c>
      <c r="I1050" s="160"/>
      <c r="L1050" s="156"/>
      <c r="M1050" s="161"/>
      <c r="T1050" s="162"/>
      <c r="AT1050" s="157" t="s">
        <v>202</v>
      </c>
      <c r="AU1050" s="157" t="s">
        <v>93</v>
      </c>
      <c r="AV1050" s="13" t="s">
        <v>93</v>
      </c>
      <c r="AW1050" s="13" t="s">
        <v>42</v>
      </c>
      <c r="AX1050" s="13" t="s">
        <v>82</v>
      </c>
      <c r="AY1050" s="157" t="s">
        <v>192</v>
      </c>
    </row>
    <row r="1051" spans="2:65" s="12" customFormat="1" ht="11.25">
      <c r="B1051" s="149"/>
      <c r="D1051" s="150" t="s">
        <v>202</v>
      </c>
      <c r="E1051" s="151" t="s">
        <v>44</v>
      </c>
      <c r="F1051" s="152" t="s">
        <v>1124</v>
      </c>
      <c r="H1051" s="151" t="s">
        <v>44</v>
      </c>
      <c r="I1051" s="153"/>
      <c r="L1051" s="149"/>
      <c r="M1051" s="154"/>
      <c r="T1051" s="155"/>
      <c r="AT1051" s="151" t="s">
        <v>202</v>
      </c>
      <c r="AU1051" s="151" t="s">
        <v>93</v>
      </c>
      <c r="AV1051" s="12" t="s">
        <v>90</v>
      </c>
      <c r="AW1051" s="12" t="s">
        <v>42</v>
      </c>
      <c r="AX1051" s="12" t="s">
        <v>82</v>
      </c>
      <c r="AY1051" s="151" t="s">
        <v>192</v>
      </c>
    </row>
    <row r="1052" spans="2:65" s="13" customFormat="1" ht="11.25">
      <c r="B1052" s="156"/>
      <c r="D1052" s="150" t="s">
        <v>202</v>
      </c>
      <c r="E1052" s="157" t="s">
        <v>44</v>
      </c>
      <c r="F1052" s="158" t="s">
        <v>90</v>
      </c>
      <c r="H1052" s="159">
        <v>1</v>
      </c>
      <c r="I1052" s="160"/>
      <c r="L1052" s="156"/>
      <c r="M1052" s="161"/>
      <c r="T1052" s="162"/>
      <c r="AT1052" s="157" t="s">
        <v>202</v>
      </c>
      <c r="AU1052" s="157" t="s">
        <v>93</v>
      </c>
      <c r="AV1052" s="13" t="s">
        <v>93</v>
      </c>
      <c r="AW1052" s="13" t="s">
        <v>42</v>
      </c>
      <c r="AX1052" s="13" t="s">
        <v>82</v>
      </c>
      <c r="AY1052" s="157" t="s">
        <v>192</v>
      </c>
    </row>
    <row r="1053" spans="2:65" s="14" customFormat="1" ht="11.25">
      <c r="B1053" s="163"/>
      <c r="D1053" s="150" t="s">
        <v>202</v>
      </c>
      <c r="E1053" s="164" t="s">
        <v>44</v>
      </c>
      <c r="F1053" s="165" t="s">
        <v>205</v>
      </c>
      <c r="H1053" s="166">
        <v>5</v>
      </c>
      <c r="I1053" s="167"/>
      <c r="L1053" s="163"/>
      <c r="M1053" s="168"/>
      <c r="T1053" s="169"/>
      <c r="AT1053" s="164" t="s">
        <v>202</v>
      </c>
      <c r="AU1053" s="164" t="s">
        <v>93</v>
      </c>
      <c r="AV1053" s="14" t="s">
        <v>199</v>
      </c>
      <c r="AW1053" s="14" t="s">
        <v>42</v>
      </c>
      <c r="AX1053" s="14" t="s">
        <v>90</v>
      </c>
      <c r="AY1053" s="164" t="s">
        <v>192</v>
      </c>
    </row>
    <row r="1054" spans="2:65" s="1" customFormat="1" ht="62.65" customHeight="1">
      <c r="B1054" s="33"/>
      <c r="C1054" s="132" t="s">
        <v>287</v>
      </c>
      <c r="D1054" s="132" t="s">
        <v>194</v>
      </c>
      <c r="E1054" s="133" t="s">
        <v>1584</v>
      </c>
      <c r="F1054" s="134" t="s">
        <v>1585</v>
      </c>
      <c r="G1054" s="135" t="s">
        <v>747</v>
      </c>
      <c r="H1054" s="136">
        <v>5</v>
      </c>
      <c r="I1054" s="137"/>
      <c r="J1054" s="138">
        <f>ROUND(I1054*H1054,2)</f>
        <v>0</v>
      </c>
      <c r="K1054" s="134" t="s">
        <v>198</v>
      </c>
      <c r="L1054" s="33"/>
      <c r="M1054" s="139" t="s">
        <v>44</v>
      </c>
      <c r="N1054" s="140" t="s">
        <v>53</v>
      </c>
      <c r="P1054" s="141">
        <f>O1054*H1054</f>
        <v>0</v>
      </c>
      <c r="Q1054" s="141">
        <v>0</v>
      </c>
      <c r="R1054" s="141">
        <f>Q1054*H1054</f>
        <v>0</v>
      </c>
      <c r="S1054" s="141">
        <v>0</v>
      </c>
      <c r="T1054" s="142">
        <f>S1054*H1054</f>
        <v>0</v>
      </c>
      <c r="AR1054" s="143" t="s">
        <v>90</v>
      </c>
      <c r="AT1054" s="143" t="s">
        <v>194</v>
      </c>
      <c r="AU1054" s="143" t="s">
        <v>93</v>
      </c>
      <c r="AY1054" s="17" t="s">
        <v>192</v>
      </c>
      <c r="BE1054" s="144">
        <f>IF(N1054="základní",J1054,0)</f>
        <v>0</v>
      </c>
      <c r="BF1054" s="144">
        <f>IF(N1054="snížená",J1054,0)</f>
        <v>0</v>
      </c>
      <c r="BG1054" s="144">
        <f>IF(N1054="zákl. přenesená",J1054,0)</f>
        <v>0</v>
      </c>
      <c r="BH1054" s="144">
        <f>IF(N1054="sníž. přenesená",J1054,0)</f>
        <v>0</v>
      </c>
      <c r="BI1054" s="144">
        <f>IF(N1054="nulová",J1054,0)</f>
        <v>0</v>
      </c>
      <c r="BJ1054" s="17" t="s">
        <v>90</v>
      </c>
      <c r="BK1054" s="144">
        <f>ROUND(I1054*H1054,2)</f>
        <v>0</v>
      </c>
      <c r="BL1054" s="17" t="s">
        <v>90</v>
      </c>
      <c r="BM1054" s="143" t="s">
        <v>1586</v>
      </c>
    </row>
    <row r="1055" spans="2:65" s="1" customFormat="1" ht="11.25">
      <c r="B1055" s="33"/>
      <c r="D1055" s="145" t="s">
        <v>200</v>
      </c>
      <c r="F1055" s="146" t="s">
        <v>1587</v>
      </c>
      <c r="I1055" s="147"/>
      <c r="L1055" s="33"/>
      <c r="M1055" s="148"/>
      <c r="T1055" s="54"/>
      <c r="AT1055" s="17" t="s">
        <v>200</v>
      </c>
      <c r="AU1055" s="17" t="s">
        <v>93</v>
      </c>
    </row>
    <row r="1056" spans="2:65" s="12" customFormat="1" ht="11.25">
      <c r="B1056" s="149"/>
      <c r="D1056" s="150" t="s">
        <v>202</v>
      </c>
      <c r="E1056" s="151" t="s">
        <v>44</v>
      </c>
      <c r="F1056" s="152" t="s">
        <v>583</v>
      </c>
      <c r="H1056" s="151" t="s">
        <v>44</v>
      </c>
      <c r="I1056" s="153"/>
      <c r="L1056" s="149"/>
      <c r="M1056" s="154"/>
      <c r="T1056" s="155"/>
      <c r="AT1056" s="151" t="s">
        <v>202</v>
      </c>
      <c r="AU1056" s="151" t="s">
        <v>93</v>
      </c>
      <c r="AV1056" s="12" t="s">
        <v>90</v>
      </c>
      <c r="AW1056" s="12" t="s">
        <v>42</v>
      </c>
      <c r="AX1056" s="12" t="s">
        <v>82</v>
      </c>
      <c r="AY1056" s="151" t="s">
        <v>192</v>
      </c>
    </row>
    <row r="1057" spans="2:65" s="12" customFormat="1" ht="11.25">
      <c r="B1057" s="149"/>
      <c r="D1057" s="150" t="s">
        <v>202</v>
      </c>
      <c r="E1057" s="151" t="s">
        <v>44</v>
      </c>
      <c r="F1057" s="152" t="s">
        <v>1110</v>
      </c>
      <c r="H1057" s="151" t="s">
        <v>44</v>
      </c>
      <c r="I1057" s="153"/>
      <c r="L1057" s="149"/>
      <c r="M1057" s="154"/>
      <c r="T1057" s="155"/>
      <c r="AT1057" s="151" t="s">
        <v>202</v>
      </c>
      <c r="AU1057" s="151" t="s">
        <v>93</v>
      </c>
      <c r="AV1057" s="12" t="s">
        <v>90</v>
      </c>
      <c r="AW1057" s="12" t="s">
        <v>42</v>
      </c>
      <c r="AX1057" s="12" t="s">
        <v>82</v>
      </c>
      <c r="AY1057" s="151" t="s">
        <v>192</v>
      </c>
    </row>
    <row r="1058" spans="2:65" s="13" customFormat="1" ht="11.25">
      <c r="B1058" s="156"/>
      <c r="D1058" s="150" t="s">
        <v>202</v>
      </c>
      <c r="E1058" s="157" t="s">
        <v>44</v>
      </c>
      <c r="F1058" s="158" t="s">
        <v>90</v>
      </c>
      <c r="H1058" s="159">
        <v>1</v>
      </c>
      <c r="I1058" s="160"/>
      <c r="L1058" s="156"/>
      <c r="M1058" s="161"/>
      <c r="T1058" s="162"/>
      <c r="AT1058" s="157" t="s">
        <v>202</v>
      </c>
      <c r="AU1058" s="157" t="s">
        <v>93</v>
      </c>
      <c r="AV1058" s="13" t="s">
        <v>93</v>
      </c>
      <c r="AW1058" s="13" t="s">
        <v>42</v>
      </c>
      <c r="AX1058" s="13" t="s">
        <v>82</v>
      </c>
      <c r="AY1058" s="157" t="s">
        <v>192</v>
      </c>
    </row>
    <row r="1059" spans="2:65" s="12" customFormat="1" ht="11.25">
      <c r="B1059" s="149"/>
      <c r="D1059" s="150" t="s">
        <v>202</v>
      </c>
      <c r="E1059" s="151" t="s">
        <v>44</v>
      </c>
      <c r="F1059" s="152" t="s">
        <v>1112</v>
      </c>
      <c r="H1059" s="151" t="s">
        <v>44</v>
      </c>
      <c r="I1059" s="153"/>
      <c r="L1059" s="149"/>
      <c r="M1059" s="154"/>
      <c r="T1059" s="155"/>
      <c r="AT1059" s="151" t="s">
        <v>202</v>
      </c>
      <c r="AU1059" s="151" t="s">
        <v>93</v>
      </c>
      <c r="AV1059" s="12" t="s">
        <v>90</v>
      </c>
      <c r="AW1059" s="12" t="s">
        <v>42</v>
      </c>
      <c r="AX1059" s="12" t="s">
        <v>82</v>
      </c>
      <c r="AY1059" s="151" t="s">
        <v>192</v>
      </c>
    </row>
    <row r="1060" spans="2:65" s="13" customFormat="1" ht="11.25">
      <c r="B1060" s="156"/>
      <c r="D1060" s="150" t="s">
        <v>202</v>
      </c>
      <c r="E1060" s="157" t="s">
        <v>44</v>
      </c>
      <c r="F1060" s="158" t="s">
        <v>90</v>
      </c>
      <c r="H1060" s="159">
        <v>1</v>
      </c>
      <c r="I1060" s="160"/>
      <c r="L1060" s="156"/>
      <c r="M1060" s="161"/>
      <c r="T1060" s="162"/>
      <c r="AT1060" s="157" t="s">
        <v>202</v>
      </c>
      <c r="AU1060" s="157" t="s">
        <v>93</v>
      </c>
      <c r="AV1060" s="13" t="s">
        <v>93</v>
      </c>
      <c r="AW1060" s="13" t="s">
        <v>42</v>
      </c>
      <c r="AX1060" s="13" t="s">
        <v>82</v>
      </c>
      <c r="AY1060" s="157" t="s">
        <v>192</v>
      </c>
    </row>
    <row r="1061" spans="2:65" s="12" customFormat="1" ht="11.25">
      <c r="B1061" s="149"/>
      <c r="D1061" s="150" t="s">
        <v>202</v>
      </c>
      <c r="E1061" s="151" t="s">
        <v>44</v>
      </c>
      <c r="F1061" s="152" t="s">
        <v>1116</v>
      </c>
      <c r="H1061" s="151" t="s">
        <v>44</v>
      </c>
      <c r="I1061" s="153"/>
      <c r="L1061" s="149"/>
      <c r="M1061" s="154"/>
      <c r="T1061" s="155"/>
      <c r="AT1061" s="151" t="s">
        <v>202</v>
      </c>
      <c r="AU1061" s="151" t="s">
        <v>93</v>
      </c>
      <c r="AV1061" s="12" t="s">
        <v>90</v>
      </c>
      <c r="AW1061" s="12" t="s">
        <v>42</v>
      </c>
      <c r="AX1061" s="12" t="s">
        <v>82</v>
      </c>
      <c r="AY1061" s="151" t="s">
        <v>192</v>
      </c>
    </row>
    <row r="1062" spans="2:65" s="13" customFormat="1" ht="11.25">
      <c r="B1062" s="156"/>
      <c r="D1062" s="150" t="s">
        <v>202</v>
      </c>
      <c r="E1062" s="157" t="s">
        <v>44</v>
      </c>
      <c r="F1062" s="158" t="s">
        <v>90</v>
      </c>
      <c r="H1062" s="159">
        <v>1</v>
      </c>
      <c r="I1062" s="160"/>
      <c r="L1062" s="156"/>
      <c r="M1062" s="161"/>
      <c r="T1062" s="162"/>
      <c r="AT1062" s="157" t="s">
        <v>202</v>
      </c>
      <c r="AU1062" s="157" t="s">
        <v>93</v>
      </c>
      <c r="AV1062" s="13" t="s">
        <v>93</v>
      </c>
      <c r="AW1062" s="13" t="s">
        <v>42</v>
      </c>
      <c r="AX1062" s="13" t="s">
        <v>82</v>
      </c>
      <c r="AY1062" s="157" t="s">
        <v>192</v>
      </c>
    </row>
    <row r="1063" spans="2:65" s="12" customFormat="1" ht="11.25">
      <c r="B1063" s="149"/>
      <c r="D1063" s="150" t="s">
        <v>202</v>
      </c>
      <c r="E1063" s="151" t="s">
        <v>44</v>
      </c>
      <c r="F1063" s="152" t="s">
        <v>1122</v>
      </c>
      <c r="H1063" s="151" t="s">
        <v>44</v>
      </c>
      <c r="I1063" s="153"/>
      <c r="L1063" s="149"/>
      <c r="M1063" s="154"/>
      <c r="T1063" s="155"/>
      <c r="AT1063" s="151" t="s">
        <v>202</v>
      </c>
      <c r="AU1063" s="151" t="s">
        <v>93</v>
      </c>
      <c r="AV1063" s="12" t="s">
        <v>90</v>
      </c>
      <c r="AW1063" s="12" t="s">
        <v>42</v>
      </c>
      <c r="AX1063" s="12" t="s">
        <v>82</v>
      </c>
      <c r="AY1063" s="151" t="s">
        <v>192</v>
      </c>
    </row>
    <row r="1064" spans="2:65" s="13" customFormat="1" ht="11.25">
      <c r="B1064" s="156"/>
      <c r="D1064" s="150" t="s">
        <v>202</v>
      </c>
      <c r="E1064" s="157" t="s">
        <v>44</v>
      </c>
      <c r="F1064" s="158" t="s">
        <v>90</v>
      </c>
      <c r="H1064" s="159">
        <v>1</v>
      </c>
      <c r="I1064" s="160"/>
      <c r="L1064" s="156"/>
      <c r="M1064" s="161"/>
      <c r="T1064" s="162"/>
      <c r="AT1064" s="157" t="s">
        <v>202</v>
      </c>
      <c r="AU1064" s="157" t="s">
        <v>93</v>
      </c>
      <c r="AV1064" s="13" t="s">
        <v>93</v>
      </c>
      <c r="AW1064" s="13" t="s">
        <v>42</v>
      </c>
      <c r="AX1064" s="13" t="s">
        <v>82</v>
      </c>
      <c r="AY1064" s="157" t="s">
        <v>192</v>
      </c>
    </row>
    <row r="1065" spans="2:65" s="12" customFormat="1" ht="11.25">
      <c r="B1065" s="149"/>
      <c r="D1065" s="150" t="s">
        <v>202</v>
      </c>
      <c r="E1065" s="151" t="s">
        <v>44</v>
      </c>
      <c r="F1065" s="152" t="s">
        <v>1124</v>
      </c>
      <c r="H1065" s="151" t="s">
        <v>44</v>
      </c>
      <c r="I1065" s="153"/>
      <c r="L1065" s="149"/>
      <c r="M1065" s="154"/>
      <c r="T1065" s="155"/>
      <c r="AT1065" s="151" t="s">
        <v>202</v>
      </c>
      <c r="AU1065" s="151" t="s">
        <v>93</v>
      </c>
      <c r="AV1065" s="12" t="s">
        <v>90</v>
      </c>
      <c r="AW1065" s="12" t="s">
        <v>42</v>
      </c>
      <c r="AX1065" s="12" t="s">
        <v>82</v>
      </c>
      <c r="AY1065" s="151" t="s">
        <v>192</v>
      </c>
    </row>
    <row r="1066" spans="2:65" s="13" customFormat="1" ht="11.25">
      <c r="B1066" s="156"/>
      <c r="D1066" s="150" t="s">
        <v>202</v>
      </c>
      <c r="E1066" s="157" t="s">
        <v>44</v>
      </c>
      <c r="F1066" s="158" t="s">
        <v>90</v>
      </c>
      <c r="H1066" s="159">
        <v>1</v>
      </c>
      <c r="I1066" s="160"/>
      <c r="L1066" s="156"/>
      <c r="M1066" s="161"/>
      <c r="T1066" s="162"/>
      <c r="AT1066" s="157" t="s">
        <v>202</v>
      </c>
      <c r="AU1066" s="157" t="s">
        <v>93</v>
      </c>
      <c r="AV1066" s="13" t="s">
        <v>93</v>
      </c>
      <c r="AW1066" s="13" t="s">
        <v>42</v>
      </c>
      <c r="AX1066" s="13" t="s">
        <v>82</v>
      </c>
      <c r="AY1066" s="157" t="s">
        <v>192</v>
      </c>
    </row>
    <row r="1067" spans="2:65" s="14" customFormat="1" ht="11.25">
      <c r="B1067" s="163"/>
      <c r="D1067" s="150" t="s">
        <v>202</v>
      </c>
      <c r="E1067" s="164" t="s">
        <v>44</v>
      </c>
      <c r="F1067" s="165" t="s">
        <v>205</v>
      </c>
      <c r="H1067" s="166">
        <v>5</v>
      </c>
      <c r="I1067" s="167"/>
      <c r="L1067" s="163"/>
      <c r="M1067" s="168"/>
      <c r="T1067" s="169"/>
      <c r="AT1067" s="164" t="s">
        <v>202</v>
      </c>
      <c r="AU1067" s="164" t="s">
        <v>93</v>
      </c>
      <c r="AV1067" s="14" t="s">
        <v>199</v>
      </c>
      <c r="AW1067" s="14" t="s">
        <v>42</v>
      </c>
      <c r="AX1067" s="14" t="s">
        <v>90</v>
      </c>
      <c r="AY1067" s="164" t="s">
        <v>192</v>
      </c>
    </row>
    <row r="1068" spans="2:65" s="1" customFormat="1" ht="76.349999999999994" customHeight="1">
      <c r="B1068" s="33"/>
      <c r="C1068" s="132" t="s">
        <v>1588</v>
      </c>
      <c r="D1068" s="132" t="s">
        <v>194</v>
      </c>
      <c r="E1068" s="133" t="s">
        <v>1589</v>
      </c>
      <c r="F1068" s="134" t="s">
        <v>1590</v>
      </c>
      <c r="G1068" s="135" t="s">
        <v>747</v>
      </c>
      <c r="H1068" s="136">
        <v>4</v>
      </c>
      <c r="I1068" s="137"/>
      <c r="J1068" s="138">
        <f>ROUND(I1068*H1068,2)</f>
        <v>0</v>
      </c>
      <c r="K1068" s="134" t="s">
        <v>198</v>
      </c>
      <c r="L1068" s="33"/>
      <c r="M1068" s="139" t="s">
        <v>44</v>
      </c>
      <c r="N1068" s="140" t="s">
        <v>53</v>
      </c>
      <c r="P1068" s="141">
        <f>O1068*H1068</f>
        <v>0</v>
      </c>
      <c r="Q1068" s="141">
        <v>0</v>
      </c>
      <c r="R1068" s="141">
        <f>Q1068*H1068</f>
        <v>0</v>
      </c>
      <c r="S1068" s="141">
        <v>0</v>
      </c>
      <c r="T1068" s="142">
        <f>S1068*H1068</f>
        <v>0</v>
      </c>
      <c r="AR1068" s="143" t="s">
        <v>90</v>
      </c>
      <c r="AT1068" s="143" t="s">
        <v>194</v>
      </c>
      <c r="AU1068" s="143" t="s">
        <v>93</v>
      </c>
      <c r="AY1068" s="17" t="s">
        <v>192</v>
      </c>
      <c r="BE1068" s="144">
        <f>IF(N1068="základní",J1068,0)</f>
        <v>0</v>
      </c>
      <c r="BF1068" s="144">
        <f>IF(N1068="snížená",J1068,0)</f>
        <v>0</v>
      </c>
      <c r="BG1068" s="144">
        <f>IF(N1068="zákl. přenesená",J1068,0)</f>
        <v>0</v>
      </c>
      <c r="BH1068" s="144">
        <f>IF(N1068="sníž. přenesená",J1068,0)</f>
        <v>0</v>
      </c>
      <c r="BI1068" s="144">
        <f>IF(N1068="nulová",J1068,0)</f>
        <v>0</v>
      </c>
      <c r="BJ1068" s="17" t="s">
        <v>90</v>
      </c>
      <c r="BK1068" s="144">
        <f>ROUND(I1068*H1068,2)</f>
        <v>0</v>
      </c>
      <c r="BL1068" s="17" t="s">
        <v>90</v>
      </c>
      <c r="BM1068" s="143" t="s">
        <v>1591</v>
      </c>
    </row>
    <row r="1069" spans="2:65" s="1" customFormat="1" ht="11.25">
      <c r="B1069" s="33"/>
      <c r="D1069" s="145" t="s">
        <v>200</v>
      </c>
      <c r="F1069" s="146" t="s">
        <v>1592</v>
      </c>
      <c r="I1069" s="147"/>
      <c r="L1069" s="33"/>
      <c r="M1069" s="148"/>
      <c r="T1069" s="54"/>
      <c r="AT1069" s="17" t="s">
        <v>200</v>
      </c>
      <c r="AU1069" s="17" t="s">
        <v>93</v>
      </c>
    </row>
    <row r="1070" spans="2:65" s="12" customFormat="1" ht="11.25">
      <c r="B1070" s="149"/>
      <c r="D1070" s="150" t="s">
        <v>202</v>
      </c>
      <c r="E1070" s="151" t="s">
        <v>44</v>
      </c>
      <c r="F1070" s="152" t="s">
        <v>583</v>
      </c>
      <c r="H1070" s="151" t="s">
        <v>44</v>
      </c>
      <c r="I1070" s="153"/>
      <c r="L1070" s="149"/>
      <c r="M1070" s="154"/>
      <c r="T1070" s="155"/>
      <c r="AT1070" s="151" t="s">
        <v>202</v>
      </c>
      <c r="AU1070" s="151" t="s">
        <v>93</v>
      </c>
      <c r="AV1070" s="12" t="s">
        <v>90</v>
      </c>
      <c r="AW1070" s="12" t="s">
        <v>42</v>
      </c>
      <c r="AX1070" s="12" t="s">
        <v>82</v>
      </c>
      <c r="AY1070" s="151" t="s">
        <v>192</v>
      </c>
    </row>
    <row r="1071" spans="2:65" s="12" customFormat="1" ht="11.25">
      <c r="B1071" s="149"/>
      <c r="D1071" s="150" t="s">
        <v>202</v>
      </c>
      <c r="E1071" s="151" t="s">
        <v>44</v>
      </c>
      <c r="F1071" s="152" t="s">
        <v>1110</v>
      </c>
      <c r="H1071" s="151" t="s">
        <v>44</v>
      </c>
      <c r="I1071" s="153"/>
      <c r="L1071" s="149"/>
      <c r="M1071" s="154"/>
      <c r="T1071" s="155"/>
      <c r="AT1071" s="151" t="s">
        <v>202</v>
      </c>
      <c r="AU1071" s="151" t="s">
        <v>93</v>
      </c>
      <c r="AV1071" s="12" t="s">
        <v>90</v>
      </c>
      <c r="AW1071" s="12" t="s">
        <v>42</v>
      </c>
      <c r="AX1071" s="12" t="s">
        <v>82</v>
      </c>
      <c r="AY1071" s="151" t="s">
        <v>192</v>
      </c>
    </row>
    <row r="1072" spans="2:65" s="13" customFormat="1" ht="11.25">
      <c r="B1072" s="156"/>
      <c r="D1072" s="150" t="s">
        <v>202</v>
      </c>
      <c r="E1072" s="157" t="s">
        <v>44</v>
      </c>
      <c r="F1072" s="158" t="s">
        <v>90</v>
      </c>
      <c r="H1072" s="159">
        <v>1</v>
      </c>
      <c r="I1072" s="160"/>
      <c r="L1072" s="156"/>
      <c r="M1072" s="161"/>
      <c r="T1072" s="162"/>
      <c r="AT1072" s="157" t="s">
        <v>202</v>
      </c>
      <c r="AU1072" s="157" t="s">
        <v>93</v>
      </c>
      <c r="AV1072" s="13" t="s">
        <v>93</v>
      </c>
      <c r="AW1072" s="13" t="s">
        <v>42</v>
      </c>
      <c r="AX1072" s="13" t="s">
        <v>82</v>
      </c>
      <c r="AY1072" s="157" t="s">
        <v>192</v>
      </c>
    </row>
    <row r="1073" spans="2:65" s="12" customFormat="1" ht="11.25">
      <c r="B1073" s="149"/>
      <c r="D1073" s="150" t="s">
        <v>202</v>
      </c>
      <c r="E1073" s="151" t="s">
        <v>44</v>
      </c>
      <c r="F1073" s="152" t="s">
        <v>1116</v>
      </c>
      <c r="H1073" s="151" t="s">
        <v>44</v>
      </c>
      <c r="I1073" s="153"/>
      <c r="L1073" s="149"/>
      <c r="M1073" s="154"/>
      <c r="T1073" s="155"/>
      <c r="AT1073" s="151" t="s">
        <v>202</v>
      </c>
      <c r="AU1073" s="151" t="s">
        <v>93</v>
      </c>
      <c r="AV1073" s="12" t="s">
        <v>90</v>
      </c>
      <c r="AW1073" s="12" t="s">
        <v>42</v>
      </c>
      <c r="AX1073" s="12" t="s">
        <v>82</v>
      </c>
      <c r="AY1073" s="151" t="s">
        <v>192</v>
      </c>
    </row>
    <row r="1074" spans="2:65" s="13" customFormat="1" ht="11.25">
      <c r="B1074" s="156"/>
      <c r="D1074" s="150" t="s">
        <v>202</v>
      </c>
      <c r="E1074" s="157" t="s">
        <v>44</v>
      </c>
      <c r="F1074" s="158" t="s">
        <v>90</v>
      </c>
      <c r="H1074" s="159">
        <v>1</v>
      </c>
      <c r="I1074" s="160"/>
      <c r="L1074" s="156"/>
      <c r="M1074" s="161"/>
      <c r="T1074" s="162"/>
      <c r="AT1074" s="157" t="s">
        <v>202</v>
      </c>
      <c r="AU1074" s="157" t="s">
        <v>93</v>
      </c>
      <c r="AV1074" s="13" t="s">
        <v>93</v>
      </c>
      <c r="AW1074" s="13" t="s">
        <v>42</v>
      </c>
      <c r="AX1074" s="13" t="s">
        <v>82</v>
      </c>
      <c r="AY1074" s="157" t="s">
        <v>192</v>
      </c>
    </row>
    <row r="1075" spans="2:65" s="12" customFormat="1" ht="11.25">
      <c r="B1075" s="149"/>
      <c r="D1075" s="150" t="s">
        <v>202</v>
      </c>
      <c r="E1075" s="151" t="s">
        <v>44</v>
      </c>
      <c r="F1075" s="152" t="s">
        <v>1122</v>
      </c>
      <c r="H1075" s="151" t="s">
        <v>44</v>
      </c>
      <c r="I1075" s="153"/>
      <c r="L1075" s="149"/>
      <c r="M1075" s="154"/>
      <c r="T1075" s="155"/>
      <c r="AT1075" s="151" t="s">
        <v>202</v>
      </c>
      <c r="AU1075" s="151" t="s">
        <v>93</v>
      </c>
      <c r="AV1075" s="12" t="s">
        <v>90</v>
      </c>
      <c r="AW1075" s="12" t="s">
        <v>42</v>
      </c>
      <c r="AX1075" s="12" t="s">
        <v>82</v>
      </c>
      <c r="AY1075" s="151" t="s">
        <v>192</v>
      </c>
    </row>
    <row r="1076" spans="2:65" s="13" customFormat="1" ht="11.25">
      <c r="B1076" s="156"/>
      <c r="D1076" s="150" t="s">
        <v>202</v>
      </c>
      <c r="E1076" s="157" t="s">
        <v>44</v>
      </c>
      <c r="F1076" s="158" t="s">
        <v>90</v>
      </c>
      <c r="H1076" s="159">
        <v>1</v>
      </c>
      <c r="I1076" s="160"/>
      <c r="L1076" s="156"/>
      <c r="M1076" s="161"/>
      <c r="T1076" s="162"/>
      <c r="AT1076" s="157" t="s">
        <v>202</v>
      </c>
      <c r="AU1076" s="157" t="s">
        <v>93</v>
      </c>
      <c r="AV1076" s="13" t="s">
        <v>93</v>
      </c>
      <c r="AW1076" s="13" t="s">
        <v>42</v>
      </c>
      <c r="AX1076" s="13" t="s">
        <v>82</v>
      </c>
      <c r="AY1076" s="157" t="s">
        <v>192</v>
      </c>
    </row>
    <row r="1077" spans="2:65" s="12" customFormat="1" ht="11.25">
      <c r="B1077" s="149"/>
      <c r="D1077" s="150" t="s">
        <v>202</v>
      </c>
      <c r="E1077" s="151" t="s">
        <v>44</v>
      </c>
      <c r="F1077" s="152" t="s">
        <v>1124</v>
      </c>
      <c r="H1077" s="151" t="s">
        <v>44</v>
      </c>
      <c r="I1077" s="153"/>
      <c r="L1077" s="149"/>
      <c r="M1077" s="154"/>
      <c r="T1077" s="155"/>
      <c r="AT1077" s="151" t="s">
        <v>202</v>
      </c>
      <c r="AU1077" s="151" t="s">
        <v>93</v>
      </c>
      <c r="AV1077" s="12" t="s">
        <v>90</v>
      </c>
      <c r="AW1077" s="12" t="s">
        <v>42</v>
      </c>
      <c r="AX1077" s="12" t="s">
        <v>82</v>
      </c>
      <c r="AY1077" s="151" t="s">
        <v>192</v>
      </c>
    </row>
    <row r="1078" spans="2:65" s="13" customFormat="1" ht="11.25">
      <c r="B1078" s="156"/>
      <c r="D1078" s="150" t="s">
        <v>202</v>
      </c>
      <c r="E1078" s="157" t="s">
        <v>44</v>
      </c>
      <c r="F1078" s="158" t="s">
        <v>90</v>
      </c>
      <c r="H1078" s="159">
        <v>1</v>
      </c>
      <c r="I1078" s="160"/>
      <c r="L1078" s="156"/>
      <c r="M1078" s="161"/>
      <c r="T1078" s="162"/>
      <c r="AT1078" s="157" t="s">
        <v>202</v>
      </c>
      <c r="AU1078" s="157" t="s">
        <v>93</v>
      </c>
      <c r="AV1078" s="13" t="s">
        <v>93</v>
      </c>
      <c r="AW1078" s="13" t="s">
        <v>42</v>
      </c>
      <c r="AX1078" s="13" t="s">
        <v>82</v>
      </c>
      <c r="AY1078" s="157" t="s">
        <v>192</v>
      </c>
    </row>
    <row r="1079" spans="2:65" s="14" customFormat="1" ht="11.25">
      <c r="B1079" s="163"/>
      <c r="D1079" s="150" t="s">
        <v>202</v>
      </c>
      <c r="E1079" s="164" t="s">
        <v>44</v>
      </c>
      <c r="F1079" s="165" t="s">
        <v>205</v>
      </c>
      <c r="H1079" s="166">
        <v>4</v>
      </c>
      <c r="I1079" s="167"/>
      <c r="L1079" s="163"/>
      <c r="M1079" s="168"/>
      <c r="T1079" s="169"/>
      <c r="AT1079" s="164" t="s">
        <v>202</v>
      </c>
      <c r="AU1079" s="164" t="s">
        <v>93</v>
      </c>
      <c r="AV1079" s="14" t="s">
        <v>199</v>
      </c>
      <c r="AW1079" s="14" t="s">
        <v>42</v>
      </c>
      <c r="AX1079" s="14" t="s">
        <v>90</v>
      </c>
      <c r="AY1079" s="164" t="s">
        <v>192</v>
      </c>
    </row>
    <row r="1080" spans="2:65" s="1" customFormat="1" ht="62.65" customHeight="1">
      <c r="B1080" s="33"/>
      <c r="C1080" s="132" t="s">
        <v>1593</v>
      </c>
      <c r="D1080" s="132" t="s">
        <v>194</v>
      </c>
      <c r="E1080" s="133" t="s">
        <v>1594</v>
      </c>
      <c r="F1080" s="134" t="s">
        <v>1595</v>
      </c>
      <c r="G1080" s="135" t="s">
        <v>747</v>
      </c>
      <c r="H1080" s="136">
        <v>4</v>
      </c>
      <c r="I1080" s="137"/>
      <c r="J1080" s="138">
        <f>ROUND(I1080*H1080,2)</f>
        <v>0</v>
      </c>
      <c r="K1080" s="134" t="s">
        <v>198</v>
      </c>
      <c r="L1080" s="33"/>
      <c r="M1080" s="139" t="s">
        <v>44</v>
      </c>
      <c r="N1080" s="140" t="s">
        <v>53</v>
      </c>
      <c r="P1080" s="141">
        <f>O1080*H1080</f>
        <v>0</v>
      </c>
      <c r="Q1080" s="141">
        <v>0</v>
      </c>
      <c r="R1080" s="141">
        <f>Q1080*H1080</f>
        <v>0</v>
      </c>
      <c r="S1080" s="141">
        <v>0</v>
      </c>
      <c r="T1080" s="142">
        <f>S1080*H1080</f>
        <v>0</v>
      </c>
      <c r="AR1080" s="143" t="s">
        <v>90</v>
      </c>
      <c r="AT1080" s="143" t="s">
        <v>194</v>
      </c>
      <c r="AU1080" s="143" t="s">
        <v>93</v>
      </c>
      <c r="AY1080" s="17" t="s">
        <v>192</v>
      </c>
      <c r="BE1080" s="144">
        <f>IF(N1080="základní",J1080,0)</f>
        <v>0</v>
      </c>
      <c r="BF1080" s="144">
        <f>IF(N1080="snížená",J1080,0)</f>
        <v>0</v>
      </c>
      <c r="BG1080" s="144">
        <f>IF(N1080="zákl. přenesená",J1080,0)</f>
        <v>0</v>
      </c>
      <c r="BH1080" s="144">
        <f>IF(N1080="sníž. přenesená",J1080,0)</f>
        <v>0</v>
      </c>
      <c r="BI1080" s="144">
        <f>IF(N1080="nulová",J1080,0)</f>
        <v>0</v>
      </c>
      <c r="BJ1080" s="17" t="s">
        <v>90</v>
      </c>
      <c r="BK1080" s="144">
        <f>ROUND(I1080*H1080,2)</f>
        <v>0</v>
      </c>
      <c r="BL1080" s="17" t="s">
        <v>90</v>
      </c>
      <c r="BM1080" s="143" t="s">
        <v>1596</v>
      </c>
    </row>
    <row r="1081" spans="2:65" s="1" customFormat="1" ht="11.25">
      <c r="B1081" s="33"/>
      <c r="D1081" s="145" t="s">
        <v>200</v>
      </c>
      <c r="F1081" s="146" t="s">
        <v>1597</v>
      </c>
      <c r="I1081" s="147"/>
      <c r="L1081" s="33"/>
      <c r="M1081" s="148"/>
      <c r="T1081" s="54"/>
      <c r="AT1081" s="17" t="s">
        <v>200</v>
      </c>
      <c r="AU1081" s="17" t="s">
        <v>93</v>
      </c>
    </row>
    <row r="1082" spans="2:65" s="12" customFormat="1" ht="11.25">
      <c r="B1082" s="149"/>
      <c r="D1082" s="150" t="s">
        <v>202</v>
      </c>
      <c r="E1082" s="151" t="s">
        <v>44</v>
      </c>
      <c r="F1082" s="152" t="s">
        <v>583</v>
      </c>
      <c r="H1082" s="151" t="s">
        <v>44</v>
      </c>
      <c r="I1082" s="153"/>
      <c r="L1082" s="149"/>
      <c r="M1082" s="154"/>
      <c r="T1082" s="155"/>
      <c r="AT1082" s="151" t="s">
        <v>202</v>
      </c>
      <c r="AU1082" s="151" t="s">
        <v>93</v>
      </c>
      <c r="AV1082" s="12" t="s">
        <v>90</v>
      </c>
      <c r="AW1082" s="12" t="s">
        <v>42</v>
      </c>
      <c r="AX1082" s="12" t="s">
        <v>82</v>
      </c>
      <c r="AY1082" s="151" t="s">
        <v>192</v>
      </c>
    </row>
    <row r="1083" spans="2:65" s="12" customFormat="1" ht="11.25">
      <c r="B1083" s="149"/>
      <c r="D1083" s="150" t="s">
        <v>202</v>
      </c>
      <c r="E1083" s="151" t="s">
        <v>44</v>
      </c>
      <c r="F1083" s="152" t="s">
        <v>1110</v>
      </c>
      <c r="H1083" s="151" t="s">
        <v>44</v>
      </c>
      <c r="I1083" s="153"/>
      <c r="L1083" s="149"/>
      <c r="M1083" s="154"/>
      <c r="T1083" s="155"/>
      <c r="AT1083" s="151" t="s">
        <v>202</v>
      </c>
      <c r="AU1083" s="151" t="s">
        <v>93</v>
      </c>
      <c r="AV1083" s="12" t="s">
        <v>90</v>
      </c>
      <c r="AW1083" s="12" t="s">
        <v>42</v>
      </c>
      <c r="AX1083" s="12" t="s">
        <v>82</v>
      </c>
      <c r="AY1083" s="151" t="s">
        <v>192</v>
      </c>
    </row>
    <row r="1084" spans="2:65" s="13" customFormat="1" ht="11.25">
      <c r="B1084" s="156"/>
      <c r="D1084" s="150" t="s">
        <v>202</v>
      </c>
      <c r="E1084" s="157" t="s">
        <v>44</v>
      </c>
      <c r="F1084" s="158" t="s">
        <v>90</v>
      </c>
      <c r="H1084" s="159">
        <v>1</v>
      </c>
      <c r="I1084" s="160"/>
      <c r="L1084" s="156"/>
      <c r="M1084" s="161"/>
      <c r="T1084" s="162"/>
      <c r="AT1084" s="157" t="s">
        <v>202</v>
      </c>
      <c r="AU1084" s="157" t="s">
        <v>93</v>
      </c>
      <c r="AV1084" s="13" t="s">
        <v>93</v>
      </c>
      <c r="AW1084" s="13" t="s">
        <v>42</v>
      </c>
      <c r="AX1084" s="13" t="s">
        <v>82</v>
      </c>
      <c r="AY1084" s="157" t="s">
        <v>192</v>
      </c>
    </row>
    <row r="1085" spans="2:65" s="12" customFormat="1" ht="11.25">
      <c r="B1085" s="149"/>
      <c r="D1085" s="150" t="s">
        <v>202</v>
      </c>
      <c r="E1085" s="151" t="s">
        <v>44</v>
      </c>
      <c r="F1085" s="152" t="s">
        <v>1116</v>
      </c>
      <c r="H1085" s="151" t="s">
        <v>44</v>
      </c>
      <c r="I1085" s="153"/>
      <c r="L1085" s="149"/>
      <c r="M1085" s="154"/>
      <c r="T1085" s="155"/>
      <c r="AT1085" s="151" t="s">
        <v>202</v>
      </c>
      <c r="AU1085" s="151" t="s">
        <v>93</v>
      </c>
      <c r="AV1085" s="12" t="s">
        <v>90</v>
      </c>
      <c r="AW1085" s="12" t="s">
        <v>42</v>
      </c>
      <c r="AX1085" s="12" t="s">
        <v>82</v>
      </c>
      <c r="AY1085" s="151" t="s">
        <v>192</v>
      </c>
    </row>
    <row r="1086" spans="2:65" s="13" customFormat="1" ht="11.25">
      <c r="B1086" s="156"/>
      <c r="D1086" s="150" t="s">
        <v>202</v>
      </c>
      <c r="E1086" s="157" t="s">
        <v>44</v>
      </c>
      <c r="F1086" s="158" t="s">
        <v>90</v>
      </c>
      <c r="H1086" s="159">
        <v>1</v>
      </c>
      <c r="I1086" s="160"/>
      <c r="L1086" s="156"/>
      <c r="M1086" s="161"/>
      <c r="T1086" s="162"/>
      <c r="AT1086" s="157" t="s">
        <v>202</v>
      </c>
      <c r="AU1086" s="157" t="s">
        <v>93</v>
      </c>
      <c r="AV1086" s="13" t="s">
        <v>93</v>
      </c>
      <c r="AW1086" s="13" t="s">
        <v>42</v>
      </c>
      <c r="AX1086" s="13" t="s">
        <v>82</v>
      </c>
      <c r="AY1086" s="157" t="s">
        <v>192</v>
      </c>
    </row>
    <row r="1087" spans="2:65" s="12" customFormat="1" ht="11.25">
      <c r="B1087" s="149"/>
      <c r="D1087" s="150" t="s">
        <v>202</v>
      </c>
      <c r="E1087" s="151" t="s">
        <v>44</v>
      </c>
      <c r="F1087" s="152" t="s">
        <v>1122</v>
      </c>
      <c r="H1087" s="151" t="s">
        <v>44</v>
      </c>
      <c r="I1087" s="153"/>
      <c r="L1087" s="149"/>
      <c r="M1087" s="154"/>
      <c r="T1087" s="155"/>
      <c r="AT1087" s="151" t="s">
        <v>202</v>
      </c>
      <c r="AU1087" s="151" t="s">
        <v>93</v>
      </c>
      <c r="AV1087" s="12" t="s">
        <v>90</v>
      </c>
      <c r="AW1087" s="12" t="s">
        <v>42</v>
      </c>
      <c r="AX1087" s="12" t="s">
        <v>82</v>
      </c>
      <c r="AY1087" s="151" t="s">
        <v>192</v>
      </c>
    </row>
    <row r="1088" spans="2:65" s="13" customFormat="1" ht="11.25">
      <c r="B1088" s="156"/>
      <c r="D1088" s="150" t="s">
        <v>202</v>
      </c>
      <c r="E1088" s="157" t="s">
        <v>44</v>
      </c>
      <c r="F1088" s="158" t="s">
        <v>90</v>
      </c>
      <c r="H1088" s="159">
        <v>1</v>
      </c>
      <c r="I1088" s="160"/>
      <c r="L1088" s="156"/>
      <c r="M1088" s="161"/>
      <c r="T1088" s="162"/>
      <c r="AT1088" s="157" t="s">
        <v>202</v>
      </c>
      <c r="AU1088" s="157" t="s">
        <v>93</v>
      </c>
      <c r="AV1088" s="13" t="s">
        <v>93</v>
      </c>
      <c r="AW1088" s="13" t="s">
        <v>42</v>
      </c>
      <c r="AX1088" s="13" t="s">
        <v>82</v>
      </c>
      <c r="AY1088" s="157" t="s">
        <v>192</v>
      </c>
    </row>
    <row r="1089" spans="2:65" s="12" customFormat="1" ht="11.25">
      <c r="B1089" s="149"/>
      <c r="D1089" s="150" t="s">
        <v>202</v>
      </c>
      <c r="E1089" s="151" t="s">
        <v>44</v>
      </c>
      <c r="F1089" s="152" t="s">
        <v>1124</v>
      </c>
      <c r="H1089" s="151" t="s">
        <v>44</v>
      </c>
      <c r="I1089" s="153"/>
      <c r="L1089" s="149"/>
      <c r="M1089" s="154"/>
      <c r="T1089" s="155"/>
      <c r="AT1089" s="151" t="s">
        <v>202</v>
      </c>
      <c r="AU1089" s="151" t="s">
        <v>93</v>
      </c>
      <c r="AV1089" s="12" t="s">
        <v>90</v>
      </c>
      <c r="AW1089" s="12" t="s">
        <v>42</v>
      </c>
      <c r="AX1089" s="12" t="s">
        <v>82</v>
      </c>
      <c r="AY1089" s="151" t="s">
        <v>192</v>
      </c>
    </row>
    <row r="1090" spans="2:65" s="13" customFormat="1" ht="11.25">
      <c r="B1090" s="156"/>
      <c r="D1090" s="150" t="s">
        <v>202</v>
      </c>
      <c r="E1090" s="157" t="s">
        <v>44</v>
      </c>
      <c r="F1090" s="158" t="s">
        <v>90</v>
      </c>
      <c r="H1090" s="159">
        <v>1</v>
      </c>
      <c r="I1090" s="160"/>
      <c r="L1090" s="156"/>
      <c r="M1090" s="161"/>
      <c r="T1090" s="162"/>
      <c r="AT1090" s="157" t="s">
        <v>202</v>
      </c>
      <c r="AU1090" s="157" t="s">
        <v>93</v>
      </c>
      <c r="AV1090" s="13" t="s">
        <v>93</v>
      </c>
      <c r="AW1090" s="13" t="s">
        <v>42</v>
      </c>
      <c r="AX1090" s="13" t="s">
        <v>82</v>
      </c>
      <c r="AY1090" s="157" t="s">
        <v>192</v>
      </c>
    </row>
    <row r="1091" spans="2:65" s="14" customFormat="1" ht="11.25">
      <c r="B1091" s="163"/>
      <c r="D1091" s="150" t="s">
        <v>202</v>
      </c>
      <c r="E1091" s="164" t="s">
        <v>44</v>
      </c>
      <c r="F1091" s="165" t="s">
        <v>205</v>
      </c>
      <c r="H1091" s="166">
        <v>4</v>
      </c>
      <c r="I1091" s="167"/>
      <c r="L1091" s="163"/>
      <c r="M1091" s="168"/>
      <c r="T1091" s="169"/>
      <c r="AT1091" s="164" t="s">
        <v>202</v>
      </c>
      <c r="AU1091" s="164" t="s">
        <v>93</v>
      </c>
      <c r="AV1091" s="14" t="s">
        <v>199</v>
      </c>
      <c r="AW1091" s="14" t="s">
        <v>42</v>
      </c>
      <c r="AX1091" s="14" t="s">
        <v>90</v>
      </c>
      <c r="AY1091" s="164" t="s">
        <v>192</v>
      </c>
    </row>
    <row r="1092" spans="2:65" s="1" customFormat="1" ht="24.2" customHeight="1">
      <c r="B1092" s="33"/>
      <c r="C1092" s="170" t="s">
        <v>1598</v>
      </c>
      <c r="D1092" s="170" t="s">
        <v>245</v>
      </c>
      <c r="E1092" s="171" t="s">
        <v>1599</v>
      </c>
      <c r="F1092" s="172" t="s">
        <v>1600</v>
      </c>
      <c r="G1092" s="173" t="s">
        <v>747</v>
      </c>
      <c r="H1092" s="174">
        <v>9</v>
      </c>
      <c r="I1092" s="175"/>
      <c r="J1092" s="176">
        <f>ROUND(I1092*H1092,2)</f>
        <v>0</v>
      </c>
      <c r="K1092" s="172" t="s">
        <v>259</v>
      </c>
      <c r="L1092" s="177"/>
      <c r="M1092" s="178" t="s">
        <v>44</v>
      </c>
      <c r="N1092" s="179" t="s">
        <v>53</v>
      </c>
      <c r="P1092" s="141">
        <f>O1092*H1092</f>
        <v>0</v>
      </c>
      <c r="Q1092" s="141">
        <v>0</v>
      </c>
      <c r="R1092" s="141">
        <f>Q1092*H1092</f>
        <v>0</v>
      </c>
      <c r="S1092" s="141">
        <v>0</v>
      </c>
      <c r="T1092" s="142">
        <f>S1092*H1092</f>
        <v>0</v>
      </c>
      <c r="AR1092" s="143" t="s">
        <v>93</v>
      </c>
      <c r="AT1092" s="143" t="s">
        <v>245</v>
      </c>
      <c r="AU1092" s="143" t="s">
        <v>93</v>
      </c>
      <c r="AY1092" s="17" t="s">
        <v>192</v>
      </c>
      <c r="BE1092" s="144">
        <f>IF(N1092="základní",J1092,0)</f>
        <v>0</v>
      </c>
      <c r="BF1092" s="144">
        <f>IF(N1092="snížená",J1092,0)</f>
        <v>0</v>
      </c>
      <c r="BG1092" s="144">
        <f>IF(N1092="zákl. přenesená",J1092,0)</f>
        <v>0</v>
      </c>
      <c r="BH1092" s="144">
        <f>IF(N1092="sníž. přenesená",J1092,0)</f>
        <v>0</v>
      </c>
      <c r="BI1092" s="144">
        <f>IF(N1092="nulová",J1092,0)</f>
        <v>0</v>
      </c>
      <c r="BJ1092" s="17" t="s">
        <v>90</v>
      </c>
      <c r="BK1092" s="144">
        <f>ROUND(I1092*H1092,2)</f>
        <v>0</v>
      </c>
      <c r="BL1092" s="17" t="s">
        <v>90</v>
      </c>
      <c r="BM1092" s="143" t="s">
        <v>1601</v>
      </c>
    </row>
    <row r="1093" spans="2:65" s="12" customFormat="1" ht="11.25">
      <c r="B1093" s="149"/>
      <c r="D1093" s="150" t="s">
        <v>202</v>
      </c>
      <c r="E1093" s="151" t="s">
        <v>44</v>
      </c>
      <c r="F1093" s="152" t="s">
        <v>583</v>
      </c>
      <c r="H1093" s="151" t="s">
        <v>44</v>
      </c>
      <c r="I1093" s="153"/>
      <c r="L1093" s="149"/>
      <c r="M1093" s="154"/>
      <c r="T1093" s="155"/>
      <c r="AT1093" s="151" t="s">
        <v>202</v>
      </c>
      <c r="AU1093" s="151" t="s">
        <v>93</v>
      </c>
      <c r="AV1093" s="12" t="s">
        <v>90</v>
      </c>
      <c r="AW1093" s="12" t="s">
        <v>42</v>
      </c>
      <c r="AX1093" s="12" t="s">
        <v>82</v>
      </c>
      <c r="AY1093" s="151" t="s">
        <v>192</v>
      </c>
    </row>
    <row r="1094" spans="2:65" s="12" customFormat="1" ht="11.25">
      <c r="B1094" s="149"/>
      <c r="D1094" s="150" t="s">
        <v>202</v>
      </c>
      <c r="E1094" s="151" t="s">
        <v>44</v>
      </c>
      <c r="F1094" s="152" t="s">
        <v>1110</v>
      </c>
      <c r="H1094" s="151" t="s">
        <v>44</v>
      </c>
      <c r="I1094" s="153"/>
      <c r="L1094" s="149"/>
      <c r="M1094" s="154"/>
      <c r="T1094" s="155"/>
      <c r="AT1094" s="151" t="s">
        <v>202</v>
      </c>
      <c r="AU1094" s="151" t="s">
        <v>93</v>
      </c>
      <c r="AV1094" s="12" t="s">
        <v>90</v>
      </c>
      <c r="AW1094" s="12" t="s">
        <v>42</v>
      </c>
      <c r="AX1094" s="12" t="s">
        <v>82</v>
      </c>
      <c r="AY1094" s="151" t="s">
        <v>192</v>
      </c>
    </row>
    <row r="1095" spans="2:65" s="13" customFormat="1" ht="11.25">
      <c r="B1095" s="156"/>
      <c r="D1095" s="150" t="s">
        <v>202</v>
      </c>
      <c r="E1095" s="157" t="s">
        <v>44</v>
      </c>
      <c r="F1095" s="158" t="s">
        <v>1602</v>
      </c>
      <c r="H1095" s="159">
        <v>2</v>
      </c>
      <c r="I1095" s="160"/>
      <c r="L1095" s="156"/>
      <c r="M1095" s="161"/>
      <c r="T1095" s="162"/>
      <c r="AT1095" s="157" t="s">
        <v>202</v>
      </c>
      <c r="AU1095" s="157" t="s">
        <v>93</v>
      </c>
      <c r="AV1095" s="13" t="s">
        <v>93</v>
      </c>
      <c r="AW1095" s="13" t="s">
        <v>42</v>
      </c>
      <c r="AX1095" s="13" t="s">
        <v>82</v>
      </c>
      <c r="AY1095" s="157" t="s">
        <v>192</v>
      </c>
    </row>
    <row r="1096" spans="2:65" s="12" customFormat="1" ht="11.25">
      <c r="B1096" s="149"/>
      <c r="D1096" s="150" t="s">
        <v>202</v>
      </c>
      <c r="E1096" s="151" t="s">
        <v>44</v>
      </c>
      <c r="F1096" s="152" t="s">
        <v>1112</v>
      </c>
      <c r="H1096" s="151" t="s">
        <v>44</v>
      </c>
      <c r="I1096" s="153"/>
      <c r="L1096" s="149"/>
      <c r="M1096" s="154"/>
      <c r="T1096" s="155"/>
      <c r="AT1096" s="151" t="s">
        <v>202</v>
      </c>
      <c r="AU1096" s="151" t="s">
        <v>93</v>
      </c>
      <c r="AV1096" s="12" t="s">
        <v>90</v>
      </c>
      <c r="AW1096" s="12" t="s">
        <v>42</v>
      </c>
      <c r="AX1096" s="12" t="s">
        <v>82</v>
      </c>
      <c r="AY1096" s="151" t="s">
        <v>192</v>
      </c>
    </row>
    <row r="1097" spans="2:65" s="13" customFormat="1" ht="11.25">
      <c r="B1097" s="156"/>
      <c r="D1097" s="150" t="s">
        <v>202</v>
      </c>
      <c r="E1097" s="157" t="s">
        <v>44</v>
      </c>
      <c r="F1097" s="158" t="s">
        <v>90</v>
      </c>
      <c r="H1097" s="159">
        <v>1</v>
      </c>
      <c r="I1097" s="160"/>
      <c r="L1097" s="156"/>
      <c r="M1097" s="161"/>
      <c r="T1097" s="162"/>
      <c r="AT1097" s="157" t="s">
        <v>202</v>
      </c>
      <c r="AU1097" s="157" t="s">
        <v>93</v>
      </c>
      <c r="AV1097" s="13" t="s">
        <v>93</v>
      </c>
      <c r="AW1097" s="13" t="s">
        <v>42</v>
      </c>
      <c r="AX1097" s="13" t="s">
        <v>82</v>
      </c>
      <c r="AY1097" s="157" t="s">
        <v>192</v>
      </c>
    </row>
    <row r="1098" spans="2:65" s="12" customFormat="1" ht="11.25">
      <c r="B1098" s="149"/>
      <c r="D1098" s="150" t="s">
        <v>202</v>
      </c>
      <c r="E1098" s="151" t="s">
        <v>44</v>
      </c>
      <c r="F1098" s="152" t="s">
        <v>1116</v>
      </c>
      <c r="H1098" s="151" t="s">
        <v>44</v>
      </c>
      <c r="I1098" s="153"/>
      <c r="L1098" s="149"/>
      <c r="M1098" s="154"/>
      <c r="T1098" s="155"/>
      <c r="AT1098" s="151" t="s">
        <v>202</v>
      </c>
      <c r="AU1098" s="151" t="s">
        <v>93</v>
      </c>
      <c r="AV1098" s="12" t="s">
        <v>90</v>
      </c>
      <c r="AW1098" s="12" t="s">
        <v>42</v>
      </c>
      <c r="AX1098" s="12" t="s">
        <v>82</v>
      </c>
      <c r="AY1098" s="151" t="s">
        <v>192</v>
      </c>
    </row>
    <row r="1099" spans="2:65" s="13" customFormat="1" ht="11.25">
      <c r="B1099" s="156"/>
      <c r="D1099" s="150" t="s">
        <v>202</v>
      </c>
      <c r="E1099" s="157" t="s">
        <v>44</v>
      </c>
      <c r="F1099" s="158" t="s">
        <v>1602</v>
      </c>
      <c r="H1099" s="159">
        <v>2</v>
      </c>
      <c r="I1099" s="160"/>
      <c r="L1099" s="156"/>
      <c r="M1099" s="161"/>
      <c r="T1099" s="162"/>
      <c r="AT1099" s="157" t="s">
        <v>202</v>
      </c>
      <c r="AU1099" s="157" t="s">
        <v>93</v>
      </c>
      <c r="AV1099" s="13" t="s">
        <v>93</v>
      </c>
      <c r="AW1099" s="13" t="s">
        <v>42</v>
      </c>
      <c r="AX1099" s="13" t="s">
        <v>82</v>
      </c>
      <c r="AY1099" s="157" t="s">
        <v>192</v>
      </c>
    </row>
    <row r="1100" spans="2:65" s="12" customFormat="1" ht="11.25">
      <c r="B1100" s="149"/>
      <c r="D1100" s="150" t="s">
        <v>202</v>
      </c>
      <c r="E1100" s="151" t="s">
        <v>44</v>
      </c>
      <c r="F1100" s="152" t="s">
        <v>1122</v>
      </c>
      <c r="H1100" s="151" t="s">
        <v>44</v>
      </c>
      <c r="I1100" s="153"/>
      <c r="L1100" s="149"/>
      <c r="M1100" s="154"/>
      <c r="T1100" s="155"/>
      <c r="AT1100" s="151" t="s">
        <v>202</v>
      </c>
      <c r="AU1100" s="151" t="s">
        <v>93</v>
      </c>
      <c r="AV1100" s="12" t="s">
        <v>90</v>
      </c>
      <c r="AW1100" s="12" t="s">
        <v>42</v>
      </c>
      <c r="AX1100" s="12" t="s">
        <v>82</v>
      </c>
      <c r="AY1100" s="151" t="s">
        <v>192</v>
      </c>
    </row>
    <row r="1101" spans="2:65" s="13" customFormat="1" ht="11.25">
      <c r="B1101" s="156"/>
      <c r="D1101" s="150" t="s">
        <v>202</v>
      </c>
      <c r="E1101" s="157" t="s">
        <v>44</v>
      </c>
      <c r="F1101" s="158" t="s">
        <v>1602</v>
      </c>
      <c r="H1101" s="159">
        <v>2</v>
      </c>
      <c r="I1101" s="160"/>
      <c r="L1101" s="156"/>
      <c r="M1101" s="161"/>
      <c r="T1101" s="162"/>
      <c r="AT1101" s="157" t="s">
        <v>202</v>
      </c>
      <c r="AU1101" s="157" t="s">
        <v>93</v>
      </c>
      <c r="AV1101" s="13" t="s">
        <v>93</v>
      </c>
      <c r="AW1101" s="13" t="s">
        <v>42</v>
      </c>
      <c r="AX1101" s="13" t="s">
        <v>82</v>
      </c>
      <c r="AY1101" s="157" t="s">
        <v>192</v>
      </c>
    </row>
    <row r="1102" spans="2:65" s="12" customFormat="1" ht="11.25">
      <c r="B1102" s="149"/>
      <c r="D1102" s="150" t="s">
        <v>202</v>
      </c>
      <c r="E1102" s="151" t="s">
        <v>44</v>
      </c>
      <c r="F1102" s="152" t="s">
        <v>1124</v>
      </c>
      <c r="H1102" s="151" t="s">
        <v>44</v>
      </c>
      <c r="I1102" s="153"/>
      <c r="L1102" s="149"/>
      <c r="M1102" s="154"/>
      <c r="T1102" s="155"/>
      <c r="AT1102" s="151" t="s">
        <v>202</v>
      </c>
      <c r="AU1102" s="151" t="s">
        <v>93</v>
      </c>
      <c r="AV1102" s="12" t="s">
        <v>90</v>
      </c>
      <c r="AW1102" s="12" t="s">
        <v>42</v>
      </c>
      <c r="AX1102" s="12" t="s">
        <v>82</v>
      </c>
      <c r="AY1102" s="151" t="s">
        <v>192</v>
      </c>
    </row>
    <row r="1103" spans="2:65" s="13" customFormat="1" ht="11.25">
      <c r="B1103" s="156"/>
      <c r="D1103" s="150" t="s">
        <v>202</v>
      </c>
      <c r="E1103" s="157" t="s">
        <v>44</v>
      </c>
      <c r="F1103" s="158" t="s">
        <v>1602</v>
      </c>
      <c r="H1103" s="159">
        <v>2</v>
      </c>
      <c r="I1103" s="160"/>
      <c r="L1103" s="156"/>
      <c r="M1103" s="161"/>
      <c r="T1103" s="162"/>
      <c r="AT1103" s="157" t="s">
        <v>202</v>
      </c>
      <c r="AU1103" s="157" t="s">
        <v>93</v>
      </c>
      <c r="AV1103" s="13" t="s">
        <v>93</v>
      </c>
      <c r="AW1103" s="13" t="s">
        <v>42</v>
      </c>
      <c r="AX1103" s="13" t="s">
        <v>82</v>
      </c>
      <c r="AY1103" s="157" t="s">
        <v>192</v>
      </c>
    </row>
    <row r="1104" spans="2:65" s="14" customFormat="1" ht="11.25">
      <c r="B1104" s="163"/>
      <c r="D1104" s="150" t="s">
        <v>202</v>
      </c>
      <c r="E1104" s="164" t="s">
        <v>44</v>
      </c>
      <c r="F1104" s="165" t="s">
        <v>205</v>
      </c>
      <c r="H1104" s="166">
        <v>9</v>
      </c>
      <c r="I1104" s="167"/>
      <c r="L1104" s="163"/>
      <c r="M1104" s="168"/>
      <c r="T1104" s="169"/>
      <c r="AT1104" s="164" t="s">
        <v>202</v>
      </c>
      <c r="AU1104" s="164" t="s">
        <v>93</v>
      </c>
      <c r="AV1104" s="14" t="s">
        <v>199</v>
      </c>
      <c r="AW1104" s="14" t="s">
        <v>42</v>
      </c>
      <c r="AX1104" s="14" t="s">
        <v>90</v>
      </c>
      <c r="AY1104" s="164" t="s">
        <v>192</v>
      </c>
    </row>
    <row r="1105" spans="2:65" s="1" customFormat="1" ht="16.5" customHeight="1">
      <c r="B1105" s="33"/>
      <c r="C1105" s="170" t="s">
        <v>1603</v>
      </c>
      <c r="D1105" s="170" t="s">
        <v>245</v>
      </c>
      <c r="E1105" s="171" t="s">
        <v>1604</v>
      </c>
      <c r="F1105" s="172" t="s">
        <v>1605</v>
      </c>
      <c r="G1105" s="173" t="s">
        <v>747</v>
      </c>
      <c r="H1105" s="174">
        <v>4</v>
      </c>
      <c r="I1105" s="175"/>
      <c r="J1105" s="176">
        <f>ROUND(I1105*H1105,2)</f>
        <v>0</v>
      </c>
      <c r="K1105" s="172" t="s">
        <v>259</v>
      </c>
      <c r="L1105" s="177"/>
      <c r="M1105" s="178" t="s">
        <v>44</v>
      </c>
      <c r="N1105" s="179" t="s">
        <v>53</v>
      </c>
      <c r="P1105" s="141">
        <f>O1105*H1105</f>
        <v>0</v>
      </c>
      <c r="Q1105" s="141">
        <v>0</v>
      </c>
      <c r="R1105" s="141">
        <f>Q1105*H1105</f>
        <v>0</v>
      </c>
      <c r="S1105" s="141">
        <v>0</v>
      </c>
      <c r="T1105" s="142">
        <f>S1105*H1105</f>
        <v>0</v>
      </c>
      <c r="AR1105" s="143" t="s">
        <v>93</v>
      </c>
      <c r="AT1105" s="143" t="s">
        <v>245</v>
      </c>
      <c r="AU1105" s="143" t="s">
        <v>93</v>
      </c>
      <c r="AY1105" s="17" t="s">
        <v>192</v>
      </c>
      <c r="BE1105" s="144">
        <f>IF(N1105="základní",J1105,0)</f>
        <v>0</v>
      </c>
      <c r="BF1105" s="144">
        <f>IF(N1105="snížená",J1105,0)</f>
        <v>0</v>
      </c>
      <c r="BG1105" s="144">
        <f>IF(N1105="zákl. přenesená",J1105,0)</f>
        <v>0</v>
      </c>
      <c r="BH1105" s="144">
        <f>IF(N1105="sníž. přenesená",J1105,0)</f>
        <v>0</v>
      </c>
      <c r="BI1105" s="144">
        <f>IF(N1105="nulová",J1105,0)</f>
        <v>0</v>
      </c>
      <c r="BJ1105" s="17" t="s">
        <v>90</v>
      </c>
      <c r="BK1105" s="144">
        <f>ROUND(I1105*H1105,2)</f>
        <v>0</v>
      </c>
      <c r="BL1105" s="17" t="s">
        <v>90</v>
      </c>
      <c r="BM1105" s="143" t="s">
        <v>1606</v>
      </c>
    </row>
    <row r="1106" spans="2:65" s="12" customFormat="1" ht="11.25">
      <c r="B1106" s="149"/>
      <c r="D1106" s="150" t="s">
        <v>202</v>
      </c>
      <c r="E1106" s="151" t="s">
        <v>44</v>
      </c>
      <c r="F1106" s="152" t="s">
        <v>583</v>
      </c>
      <c r="H1106" s="151" t="s">
        <v>44</v>
      </c>
      <c r="I1106" s="153"/>
      <c r="L1106" s="149"/>
      <c r="M1106" s="154"/>
      <c r="T1106" s="155"/>
      <c r="AT1106" s="151" t="s">
        <v>202</v>
      </c>
      <c r="AU1106" s="151" t="s">
        <v>93</v>
      </c>
      <c r="AV1106" s="12" t="s">
        <v>90</v>
      </c>
      <c r="AW1106" s="12" t="s">
        <v>42</v>
      </c>
      <c r="AX1106" s="12" t="s">
        <v>82</v>
      </c>
      <c r="AY1106" s="151" t="s">
        <v>192</v>
      </c>
    </row>
    <row r="1107" spans="2:65" s="12" customFormat="1" ht="11.25">
      <c r="B1107" s="149"/>
      <c r="D1107" s="150" t="s">
        <v>202</v>
      </c>
      <c r="E1107" s="151" t="s">
        <v>44</v>
      </c>
      <c r="F1107" s="152" t="s">
        <v>1110</v>
      </c>
      <c r="H1107" s="151" t="s">
        <v>44</v>
      </c>
      <c r="I1107" s="153"/>
      <c r="L1107" s="149"/>
      <c r="M1107" s="154"/>
      <c r="T1107" s="155"/>
      <c r="AT1107" s="151" t="s">
        <v>202</v>
      </c>
      <c r="AU1107" s="151" t="s">
        <v>93</v>
      </c>
      <c r="AV1107" s="12" t="s">
        <v>90</v>
      </c>
      <c r="AW1107" s="12" t="s">
        <v>42</v>
      </c>
      <c r="AX1107" s="12" t="s">
        <v>82</v>
      </c>
      <c r="AY1107" s="151" t="s">
        <v>192</v>
      </c>
    </row>
    <row r="1108" spans="2:65" s="13" customFormat="1" ht="11.25">
      <c r="B1108" s="156"/>
      <c r="D1108" s="150" t="s">
        <v>202</v>
      </c>
      <c r="E1108" s="157" t="s">
        <v>44</v>
      </c>
      <c r="F1108" s="158" t="s">
        <v>90</v>
      </c>
      <c r="H1108" s="159">
        <v>1</v>
      </c>
      <c r="I1108" s="160"/>
      <c r="L1108" s="156"/>
      <c r="M1108" s="161"/>
      <c r="T1108" s="162"/>
      <c r="AT1108" s="157" t="s">
        <v>202</v>
      </c>
      <c r="AU1108" s="157" t="s">
        <v>93</v>
      </c>
      <c r="AV1108" s="13" t="s">
        <v>93</v>
      </c>
      <c r="AW1108" s="13" t="s">
        <v>42</v>
      </c>
      <c r="AX1108" s="13" t="s">
        <v>82</v>
      </c>
      <c r="AY1108" s="157" t="s">
        <v>192</v>
      </c>
    </row>
    <row r="1109" spans="2:65" s="12" customFormat="1" ht="11.25">
      <c r="B1109" s="149"/>
      <c r="D1109" s="150" t="s">
        <v>202</v>
      </c>
      <c r="E1109" s="151" t="s">
        <v>44</v>
      </c>
      <c r="F1109" s="152" t="s">
        <v>1116</v>
      </c>
      <c r="H1109" s="151" t="s">
        <v>44</v>
      </c>
      <c r="I1109" s="153"/>
      <c r="L1109" s="149"/>
      <c r="M1109" s="154"/>
      <c r="T1109" s="155"/>
      <c r="AT1109" s="151" t="s">
        <v>202</v>
      </c>
      <c r="AU1109" s="151" t="s">
        <v>93</v>
      </c>
      <c r="AV1109" s="12" t="s">
        <v>90</v>
      </c>
      <c r="AW1109" s="12" t="s">
        <v>42</v>
      </c>
      <c r="AX1109" s="12" t="s">
        <v>82</v>
      </c>
      <c r="AY1109" s="151" t="s">
        <v>192</v>
      </c>
    </row>
    <row r="1110" spans="2:65" s="13" customFormat="1" ht="11.25">
      <c r="B1110" s="156"/>
      <c r="D1110" s="150" t="s">
        <v>202</v>
      </c>
      <c r="E1110" s="157" t="s">
        <v>44</v>
      </c>
      <c r="F1110" s="158" t="s">
        <v>90</v>
      </c>
      <c r="H1110" s="159">
        <v>1</v>
      </c>
      <c r="I1110" s="160"/>
      <c r="L1110" s="156"/>
      <c r="M1110" s="161"/>
      <c r="T1110" s="162"/>
      <c r="AT1110" s="157" t="s">
        <v>202</v>
      </c>
      <c r="AU1110" s="157" t="s">
        <v>93</v>
      </c>
      <c r="AV1110" s="13" t="s">
        <v>93</v>
      </c>
      <c r="AW1110" s="13" t="s">
        <v>42</v>
      </c>
      <c r="AX1110" s="13" t="s">
        <v>82</v>
      </c>
      <c r="AY1110" s="157" t="s">
        <v>192</v>
      </c>
    </row>
    <row r="1111" spans="2:65" s="12" customFormat="1" ht="11.25">
      <c r="B1111" s="149"/>
      <c r="D1111" s="150" t="s">
        <v>202</v>
      </c>
      <c r="E1111" s="151" t="s">
        <v>44</v>
      </c>
      <c r="F1111" s="152" t="s">
        <v>1122</v>
      </c>
      <c r="H1111" s="151" t="s">
        <v>44</v>
      </c>
      <c r="I1111" s="153"/>
      <c r="L1111" s="149"/>
      <c r="M1111" s="154"/>
      <c r="T1111" s="155"/>
      <c r="AT1111" s="151" t="s">
        <v>202</v>
      </c>
      <c r="AU1111" s="151" t="s">
        <v>93</v>
      </c>
      <c r="AV1111" s="12" t="s">
        <v>90</v>
      </c>
      <c r="AW1111" s="12" t="s">
        <v>42</v>
      </c>
      <c r="AX1111" s="12" t="s">
        <v>82</v>
      </c>
      <c r="AY1111" s="151" t="s">
        <v>192</v>
      </c>
    </row>
    <row r="1112" spans="2:65" s="13" customFormat="1" ht="11.25">
      <c r="B1112" s="156"/>
      <c r="D1112" s="150" t="s">
        <v>202</v>
      </c>
      <c r="E1112" s="157" t="s">
        <v>44</v>
      </c>
      <c r="F1112" s="158" t="s">
        <v>90</v>
      </c>
      <c r="H1112" s="159">
        <v>1</v>
      </c>
      <c r="I1112" s="160"/>
      <c r="L1112" s="156"/>
      <c r="M1112" s="161"/>
      <c r="T1112" s="162"/>
      <c r="AT1112" s="157" t="s">
        <v>202</v>
      </c>
      <c r="AU1112" s="157" t="s">
        <v>93</v>
      </c>
      <c r="AV1112" s="13" t="s">
        <v>93</v>
      </c>
      <c r="AW1112" s="13" t="s">
        <v>42</v>
      </c>
      <c r="AX1112" s="13" t="s">
        <v>82</v>
      </c>
      <c r="AY1112" s="157" t="s">
        <v>192</v>
      </c>
    </row>
    <row r="1113" spans="2:65" s="12" customFormat="1" ht="11.25">
      <c r="B1113" s="149"/>
      <c r="D1113" s="150" t="s">
        <v>202</v>
      </c>
      <c r="E1113" s="151" t="s">
        <v>44</v>
      </c>
      <c r="F1113" s="152" t="s">
        <v>1124</v>
      </c>
      <c r="H1113" s="151" t="s">
        <v>44</v>
      </c>
      <c r="I1113" s="153"/>
      <c r="L1113" s="149"/>
      <c r="M1113" s="154"/>
      <c r="T1113" s="155"/>
      <c r="AT1113" s="151" t="s">
        <v>202</v>
      </c>
      <c r="AU1113" s="151" t="s">
        <v>93</v>
      </c>
      <c r="AV1113" s="12" t="s">
        <v>90</v>
      </c>
      <c r="AW1113" s="12" t="s">
        <v>42</v>
      </c>
      <c r="AX1113" s="12" t="s">
        <v>82</v>
      </c>
      <c r="AY1113" s="151" t="s">
        <v>192</v>
      </c>
    </row>
    <row r="1114" spans="2:65" s="13" customFormat="1" ht="11.25">
      <c r="B1114" s="156"/>
      <c r="D1114" s="150" t="s">
        <v>202</v>
      </c>
      <c r="E1114" s="157" t="s">
        <v>44</v>
      </c>
      <c r="F1114" s="158" t="s">
        <v>90</v>
      </c>
      <c r="H1114" s="159">
        <v>1</v>
      </c>
      <c r="I1114" s="160"/>
      <c r="L1114" s="156"/>
      <c r="M1114" s="161"/>
      <c r="T1114" s="162"/>
      <c r="AT1114" s="157" t="s">
        <v>202</v>
      </c>
      <c r="AU1114" s="157" t="s">
        <v>93</v>
      </c>
      <c r="AV1114" s="13" t="s">
        <v>93</v>
      </c>
      <c r="AW1114" s="13" t="s">
        <v>42</v>
      </c>
      <c r="AX1114" s="13" t="s">
        <v>82</v>
      </c>
      <c r="AY1114" s="157" t="s">
        <v>192</v>
      </c>
    </row>
    <row r="1115" spans="2:65" s="14" customFormat="1" ht="11.25">
      <c r="B1115" s="163"/>
      <c r="D1115" s="150" t="s">
        <v>202</v>
      </c>
      <c r="E1115" s="164" t="s">
        <v>44</v>
      </c>
      <c r="F1115" s="165" t="s">
        <v>205</v>
      </c>
      <c r="H1115" s="166">
        <v>4</v>
      </c>
      <c r="I1115" s="167"/>
      <c r="L1115" s="163"/>
      <c r="M1115" s="168"/>
      <c r="T1115" s="169"/>
      <c r="AT1115" s="164" t="s">
        <v>202</v>
      </c>
      <c r="AU1115" s="164" t="s">
        <v>93</v>
      </c>
      <c r="AV1115" s="14" t="s">
        <v>199</v>
      </c>
      <c r="AW1115" s="14" t="s">
        <v>42</v>
      </c>
      <c r="AX1115" s="14" t="s">
        <v>90</v>
      </c>
      <c r="AY1115" s="164" t="s">
        <v>192</v>
      </c>
    </row>
    <row r="1116" spans="2:65" s="1" customFormat="1" ht="76.349999999999994" customHeight="1">
      <c r="B1116" s="33"/>
      <c r="C1116" s="132" t="s">
        <v>1607</v>
      </c>
      <c r="D1116" s="132" t="s">
        <v>194</v>
      </c>
      <c r="E1116" s="133" t="s">
        <v>1608</v>
      </c>
      <c r="F1116" s="134" t="s">
        <v>1609</v>
      </c>
      <c r="G1116" s="135" t="s">
        <v>747</v>
      </c>
      <c r="H1116" s="136">
        <v>1</v>
      </c>
      <c r="I1116" s="137"/>
      <c r="J1116" s="138">
        <f>ROUND(I1116*H1116,2)</f>
        <v>0</v>
      </c>
      <c r="K1116" s="134" t="s">
        <v>198</v>
      </c>
      <c r="L1116" s="33"/>
      <c r="M1116" s="139" t="s">
        <v>44</v>
      </c>
      <c r="N1116" s="140" t="s">
        <v>53</v>
      </c>
      <c r="P1116" s="141">
        <f>O1116*H1116</f>
        <v>0</v>
      </c>
      <c r="Q1116" s="141">
        <v>0</v>
      </c>
      <c r="R1116" s="141">
        <f>Q1116*H1116</f>
        <v>0</v>
      </c>
      <c r="S1116" s="141">
        <v>0</v>
      </c>
      <c r="T1116" s="142">
        <f>S1116*H1116</f>
        <v>0</v>
      </c>
      <c r="AR1116" s="143" t="s">
        <v>90</v>
      </c>
      <c r="AT1116" s="143" t="s">
        <v>194</v>
      </c>
      <c r="AU1116" s="143" t="s">
        <v>93</v>
      </c>
      <c r="AY1116" s="17" t="s">
        <v>192</v>
      </c>
      <c r="BE1116" s="144">
        <f>IF(N1116="základní",J1116,0)</f>
        <v>0</v>
      </c>
      <c r="BF1116" s="144">
        <f>IF(N1116="snížená",J1116,0)</f>
        <v>0</v>
      </c>
      <c r="BG1116" s="144">
        <f>IF(N1116="zákl. přenesená",J1116,0)</f>
        <v>0</v>
      </c>
      <c r="BH1116" s="144">
        <f>IF(N1116="sníž. přenesená",J1116,0)</f>
        <v>0</v>
      </c>
      <c r="BI1116" s="144">
        <f>IF(N1116="nulová",J1116,0)</f>
        <v>0</v>
      </c>
      <c r="BJ1116" s="17" t="s">
        <v>90</v>
      </c>
      <c r="BK1116" s="144">
        <f>ROUND(I1116*H1116,2)</f>
        <v>0</v>
      </c>
      <c r="BL1116" s="17" t="s">
        <v>90</v>
      </c>
      <c r="BM1116" s="143" t="s">
        <v>1610</v>
      </c>
    </row>
    <row r="1117" spans="2:65" s="1" customFormat="1" ht="11.25">
      <c r="B1117" s="33"/>
      <c r="D1117" s="145" t="s">
        <v>200</v>
      </c>
      <c r="F1117" s="146" t="s">
        <v>1611</v>
      </c>
      <c r="I1117" s="147"/>
      <c r="L1117" s="33"/>
      <c r="M1117" s="148"/>
      <c r="T1117" s="54"/>
      <c r="AT1117" s="17" t="s">
        <v>200</v>
      </c>
      <c r="AU1117" s="17" t="s">
        <v>93</v>
      </c>
    </row>
    <row r="1118" spans="2:65" s="12" customFormat="1" ht="11.25">
      <c r="B1118" s="149"/>
      <c r="D1118" s="150" t="s">
        <v>202</v>
      </c>
      <c r="E1118" s="151" t="s">
        <v>44</v>
      </c>
      <c r="F1118" s="152" t="s">
        <v>583</v>
      </c>
      <c r="H1118" s="151" t="s">
        <v>44</v>
      </c>
      <c r="I1118" s="153"/>
      <c r="L1118" s="149"/>
      <c r="M1118" s="154"/>
      <c r="T1118" s="155"/>
      <c r="AT1118" s="151" t="s">
        <v>202</v>
      </c>
      <c r="AU1118" s="151" t="s">
        <v>93</v>
      </c>
      <c r="AV1118" s="12" t="s">
        <v>90</v>
      </c>
      <c r="AW1118" s="12" t="s">
        <v>42</v>
      </c>
      <c r="AX1118" s="12" t="s">
        <v>82</v>
      </c>
      <c r="AY1118" s="151" t="s">
        <v>192</v>
      </c>
    </row>
    <row r="1119" spans="2:65" s="12" customFormat="1" ht="11.25">
      <c r="B1119" s="149"/>
      <c r="D1119" s="150" t="s">
        <v>202</v>
      </c>
      <c r="E1119" s="151" t="s">
        <v>44</v>
      </c>
      <c r="F1119" s="152" t="s">
        <v>1112</v>
      </c>
      <c r="H1119" s="151" t="s">
        <v>44</v>
      </c>
      <c r="I1119" s="153"/>
      <c r="L1119" s="149"/>
      <c r="M1119" s="154"/>
      <c r="T1119" s="155"/>
      <c r="AT1119" s="151" t="s">
        <v>202</v>
      </c>
      <c r="AU1119" s="151" t="s">
        <v>93</v>
      </c>
      <c r="AV1119" s="12" t="s">
        <v>90</v>
      </c>
      <c r="AW1119" s="12" t="s">
        <v>42</v>
      </c>
      <c r="AX1119" s="12" t="s">
        <v>82</v>
      </c>
      <c r="AY1119" s="151" t="s">
        <v>192</v>
      </c>
    </row>
    <row r="1120" spans="2:65" s="13" customFormat="1" ht="11.25">
      <c r="B1120" s="156"/>
      <c r="D1120" s="150" t="s">
        <v>202</v>
      </c>
      <c r="E1120" s="157" t="s">
        <v>44</v>
      </c>
      <c r="F1120" s="158" t="s">
        <v>90</v>
      </c>
      <c r="H1120" s="159">
        <v>1</v>
      </c>
      <c r="I1120" s="160"/>
      <c r="L1120" s="156"/>
      <c r="M1120" s="161"/>
      <c r="T1120" s="162"/>
      <c r="AT1120" s="157" t="s">
        <v>202</v>
      </c>
      <c r="AU1120" s="157" t="s">
        <v>93</v>
      </c>
      <c r="AV1120" s="13" t="s">
        <v>93</v>
      </c>
      <c r="AW1120" s="13" t="s">
        <v>42</v>
      </c>
      <c r="AX1120" s="13" t="s">
        <v>90</v>
      </c>
      <c r="AY1120" s="157" t="s">
        <v>192</v>
      </c>
    </row>
    <row r="1121" spans="2:65" s="1" customFormat="1" ht="76.349999999999994" customHeight="1">
      <c r="B1121" s="33"/>
      <c r="C1121" s="132" t="s">
        <v>1612</v>
      </c>
      <c r="D1121" s="132" t="s">
        <v>194</v>
      </c>
      <c r="E1121" s="133" t="s">
        <v>1613</v>
      </c>
      <c r="F1121" s="134" t="s">
        <v>1614</v>
      </c>
      <c r="G1121" s="135" t="s">
        <v>747</v>
      </c>
      <c r="H1121" s="136">
        <v>2</v>
      </c>
      <c r="I1121" s="137"/>
      <c r="J1121" s="138">
        <f>ROUND(I1121*H1121,2)</f>
        <v>0</v>
      </c>
      <c r="K1121" s="134" t="s">
        <v>198</v>
      </c>
      <c r="L1121" s="33"/>
      <c r="M1121" s="139" t="s">
        <v>44</v>
      </c>
      <c r="N1121" s="140" t="s">
        <v>53</v>
      </c>
      <c r="P1121" s="141">
        <f>O1121*H1121</f>
        <v>0</v>
      </c>
      <c r="Q1121" s="141">
        <v>0</v>
      </c>
      <c r="R1121" s="141">
        <f>Q1121*H1121</f>
        <v>0</v>
      </c>
      <c r="S1121" s="141">
        <v>0</v>
      </c>
      <c r="T1121" s="142">
        <f>S1121*H1121</f>
        <v>0</v>
      </c>
      <c r="AR1121" s="143" t="s">
        <v>90</v>
      </c>
      <c r="AT1121" s="143" t="s">
        <v>194</v>
      </c>
      <c r="AU1121" s="143" t="s">
        <v>93</v>
      </c>
      <c r="AY1121" s="17" t="s">
        <v>192</v>
      </c>
      <c r="BE1121" s="144">
        <f>IF(N1121="základní",J1121,0)</f>
        <v>0</v>
      </c>
      <c r="BF1121" s="144">
        <f>IF(N1121="snížená",J1121,0)</f>
        <v>0</v>
      </c>
      <c r="BG1121" s="144">
        <f>IF(N1121="zákl. přenesená",J1121,0)</f>
        <v>0</v>
      </c>
      <c r="BH1121" s="144">
        <f>IF(N1121="sníž. přenesená",J1121,0)</f>
        <v>0</v>
      </c>
      <c r="BI1121" s="144">
        <f>IF(N1121="nulová",J1121,0)</f>
        <v>0</v>
      </c>
      <c r="BJ1121" s="17" t="s">
        <v>90</v>
      </c>
      <c r="BK1121" s="144">
        <f>ROUND(I1121*H1121,2)</f>
        <v>0</v>
      </c>
      <c r="BL1121" s="17" t="s">
        <v>90</v>
      </c>
      <c r="BM1121" s="143" t="s">
        <v>1615</v>
      </c>
    </row>
    <row r="1122" spans="2:65" s="1" customFormat="1" ht="11.25">
      <c r="B1122" s="33"/>
      <c r="D1122" s="145" t="s">
        <v>200</v>
      </c>
      <c r="F1122" s="146" t="s">
        <v>1616</v>
      </c>
      <c r="I1122" s="147"/>
      <c r="L1122" s="33"/>
      <c r="M1122" s="148"/>
      <c r="T1122" s="54"/>
      <c r="AT1122" s="17" t="s">
        <v>200</v>
      </c>
      <c r="AU1122" s="17" t="s">
        <v>93</v>
      </c>
    </row>
    <row r="1123" spans="2:65" s="12" customFormat="1" ht="11.25">
      <c r="B1123" s="149"/>
      <c r="D1123" s="150" t="s">
        <v>202</v>
      </c>
      <c r="E1123" s="151" t="s">
        <v>44</v>
      </c>
      <c r="F1123" s="152" t="s">
        <v>583</v>
      </c>
      <c r="H1123" s="151" t="s">
        <v>44</v>
      </c>
      <c r="I1123" s="153"/>
      <c r="L1123" s="149"/>
      <c r="M1123" s="154"/>
      <c r="T1123" s="155"/>
      <c r="AT1123" s="151" t="s">
        <v>202</v>
      </c>
      <c r="AU1123" s="151" t="s">
        <v>93</v>
      </c>
      <c r="AV1123" s="12" t="s">
        <v>90</v>
      </c>
      <c r="AW1123" s="12" t="s">
        <v>42</v>
      </c>
      <c r="AX1123" s="12" t="s">
        <v>82</v>
      </c>
      <c r="AY1123" s="151" t="s">
        <v>192</v>
      </c>
    </row>
    <row r="1124" spans="2:65" s="12" customFormat="1" ht="11.25">
      <c r="B1124" s="149"/>
      <c r="D1124" s="150" t="s">
        <v>202</v>
      </c>
      <c r="E1124" s="151" t="s">
        <v>44</v>
      </c>
      <c r="F1124" s="152" t="s">
        <v>1116</v>
      </c>
      <c r="H1124" s="151" t="s">
        <v>44</v>
      </c>
      <c r="I1124" s="153"/>
      <c r="L1124" s="149"/>
      <c r="M1124" s="154"/>
      <c r="T1124" s="155"/>
      <c r="AT1124" s="151" t="s">
        <v>202</v>
      </c>
      <c r="AU1124" s="151" t="s">
        <v>93</v>
      </c>
      <c r="AV1124" s="12" t="s">
        <v>90</v>
      </c>
      <c r="AW1124" s="12" t="s">
        <v>42</v>
      </c>
      <c r="AX1124" s="12" t="s">
        <v>82</v>
      </c>
      <c r="AY1124" s="151" t="s">
        <v>192</v>
      </c>
    </row>
    <row r="1125" spans="2:65" s="13" customFormat="1" ht="11.25">
      <c r="B1125" s="156"/>
      <c r="D1125" s="150" t="s">
        <v>202</v>
      </c>
      <c r="E1125" s="157" t="s">
        <v>44</v>
      </c>
      <c r="F1125" s="158" t="s">
        <v>90</v>
      </c>
      <c r="H1125" s="159">
        <v>1</v>
      </c>
      <c r="I1125" s="160"/>
      <c r="L1125" s="156"/>
      <c r="M1125" s="161"/>
      <c r="T1125" s="162"/>
      <c r="AT1125" s="157" t="s">
        <v>202</v>
      </c>
      <c r="AU1125" s="157" t="s">
        <v>93</v>
      </c>
      <c r="AV1125" s="13" t="s">
        <v>93</v>
      </c>
      <c r="AW1125" s="13" t="s">
        <v>42</v>
      </c>
      <c r="AX1125" s="13" t="s">
        <v>82</v>
      </c>
      <c r="AY1125" s="157" t="s">
        <v>192</v>
      </c>
    </row>
    <row r="1126" spans="2:65" s="12" customFormat="1" ht="11.25">
      <c r="B1126" s="149"/>
      <c r="D1126" s="150" t="s">
        <v>202</v>
      </c>
      <c r="E1126" s="151" t="s">
        <v>44</v>
      </c>
      <c r="F1126" s="152" t="s">
        <v>1124</v>
      </c>
      <c r="H1126" s="151" t="s">
        <v>44</v>
      </c>
      <c r="I1126" s="153"/>
      <c r="L1126" s="149"/>
      <c r="M1126" s="154"/>
      <c r="T1126" s="155"/>
      <c r="AT1126" s="151" t="s">
        <v>202</v>
      </c>
      <c r="AU1126" s="151" t="s">
        <v>93</v>
      </c>
      <c r="AV1126" s="12" t="s">
        <v>90</v>
      </c>
      <c r="AW1126" s="12" t="s">
        <v>42</v>
      </c>
      <c r="AX1126" s="12" t="s">
        <v>82</v>
      </c>
      <c r="AY1126" s="151" t="s">
        <v>192</v>
      </c>
    </row>
    <row r="1127" spans="2:65" s="13" customFormat="1" ht="11.25">
      <c r="B1127" s="156"/>
      <c r="D1127" s="150" t="s">
        <v>202</v>
      </c>
      <c r="E1127" s="157" t="s">
        <v>44</v>
      </c>
      <c r="F1127" s="158" t="s">
        <v>90</v>
      </c>
      <c r="H1127" s="159">
        <v>1</v>
      </c>
      <c r="I1127" s="160"/>
      <c r="L1127" s="156"/>
      <c r="M1127" s="161"/>
      <c r="T1127" s="162"/>
      <c r="AT1127" s="157" t="s">
        <v>202</v>
      </c>
      <c r="AU1127" s="157" t="s">
        <v>93</v>
      </c>
      <c r="AV1127" s="13" t="s">
        <v>93</v>
      </c>
      <c r="AW1127" s="13" t="s">
        <v>42</v>
      </c>
      <c r="AX1127" s="13" t="s">
        <v>82</v>
      </c>
      <c r="AY1127" s="157" t="s">
        <v>192</v>
      </c>
    </row>
    <row r="1128" spans="2:65" s="14" customFormat="1" ht="11.25">
      <c r="B1128" s="163"/>
      <c r="D1128" s="150" t="s">
        <v>202</v>
      </c>
      <c r="E1128" s="164" t="s">
        <v>44</v>
      </c>
      <c r="F1128" s="165" t="s">
        <v>205</v>
      </c>
      <c r="H1128" s="166">
        <v>2</v>
      </c>
      <c r="I1128" s="167"/>
      <c r="L1128" s="163"/>
      <c r="M1128" s="168"/>
      <c r="T1128" s="169"/>
      <c r="AT1128" s="164" t="s">
        <v>202</v>
      </c>
      <c r="AU1128" s="164" t="s">
        <v>93</v>
      </c>
      <c r="AV1128" s="14" t="s">
        <v>199</v>
      </c>
      <c r="AW1128" s="14" t="s">
        <v>42</v>
      </c>
      <c r="AX1128" s="14" t="s">
        <v>90</v>
      </c>
      <c r="AY1128" s="164" t="s">
        <v>192</v>
      </c>
    </row>
    <row r="1129" spans="2:65" s="1" customFormat="1" ht="24.2" customHeight="1">
      <c r="B1129" s="33"/>
      <c r="C1129" s="170" t="s">
        <v>1617</v>
      </c>
      <c r="D1129" s="170" t="s">
        <v>245</v>
      </c>
      <c r="E1129" s="171" t="s">
        <v>1618</v>
      </c>
      <c r="F1129" s="172" t="s">
        <v>1619</v>
      </c>
      <c r="G1129" s="173" t="s">
        <v>747</v>
      </c>
      <c r="H1129" s="174">
        <v>3</v>
      </c>
      <c r="I1129" s="175"/>
      <c r="J1129" s="176">
        <f>ROUND(I1129*H1129,2)</f>
        <v>0</v>
      </c>
      <c r="K1129" s="172" t="s">
        <v>259</v>
      </c>
      <c r="L1129" s="177"/>
      <c r="M1129" s="178" t="s">
        <v>44</v>
      </c>
      <c r="N1129" s="179" t="s">
        <v>53</v>
      </c>
      <c r="P1129" s="141">
        <f>O1129*H1129</f>
        <v>0</v>
      </c>
      <c r="Q1129" s="141">
        <v>0</v>
      </c>
      <c r="R1129" s="141">
        <f>Q1129*H1129</f>
        <v>0</v>
      </c>
      <c r="S1129" s="141">
        <v>0</v>
      </c>
      <c r="T1129" s="142">
        <f>S1129*H1129</f>
        <v>0</v>
      </c>
      <c r="AR1129" s="143" t="s">
        <v>93</v>
      </c>
      <c r="AT1129" s="143" t="s">
        <v>245</v>
      </c>
      <c r="AU1129" s="143" t="s">
        <v>93</v>
      </c>
      <c r="AY1129" s="17" t="s">
        <v>192</v>
      </c>
      <c r="BE1129" s="144">
        <f>IF(N1129="základní",J1129,0)</f>
        <v>0</v>
      </c>
      <c r="BF1129" s="144">
        <f>IF(N1129="snížená",J1129,0)</f>
        <v>0</v>
      </c>
      <c r="BG1129" s="144">
        <f>IF(N1129="zákl. přenesená",J1129,0)</f>
        <v>0</v>
      </c>
      <c r="BH1129" s="144">
        <f>IF(N1129="sníž. přenesená",J1129,0)</f>
        <v>0</v>
      </c>
      <c r="BI1129" s="144">
        <f>IF(N1129="nulová",J1129,0)</f>
        <v>0</v>
      </c>
      <c r="BJ1129" s="17" t="s">
        <v>90</v>
      </c>
      <c r="BK1129" s="144">
        <f>ROUND(I1129*H1129,2)</f>
        <v>0</v>
      </c>
      <c r="BL1129" s="17" t="s">
        <v>90</v>
      </c>
      <c r="BM1129" s="143" t="s">
        <v>1620</v>
      </c>
    </row>
    <row r="1130" spans="2:65" s="12" customFormat="1" ht="11.25">
      <c r="B1130" s="149"/>
      <c r="D1130" s="150" t="s">
        <v>202</v>
      </c>
      <c r="E1130" s="151" t="s">
        <v>44</v>
      </c>
      <c r="F1130" s="152" t="s">
        <v>583</v>
      </c>
      <c r="H1130" s="151" t="s">
        <v>44</v>
      </c>
      <c r="I1130" s="153"/>
      <c r="L1130" s="149"/>
      <c r="M1130" s="154"/>
      <c r="T1130" s="155"/>
      <c r="AT1130" s="151" t="s">
        <v>202</v>
      </c>
      <c r="AU1130" s="151" t="s">
        <v>93</v>
      </c>
      <c r="AV1130" s="12" t="s">
        <v>90</v>
      </c>
      <c r="AW1130" s="12" t="s">
        <v>42</v>
      </c>
      <c r="AX1130" s="12" t="s">
        <v>82</v>
      </c>
      <c r="AY1130" s="151" t="s">
        <v>192</v>
      </c>
    </row>
    <row r="1131" spans="2:65" s="12" customFormat="1" ht="11.25">
      <c r="B1131" s="149"/>
      <c r="D1131" s="150" t="s">
        <v>202</v>
      </c>
      <c r="E1131" s="151" t="s">
        <v>44</v>
      </c>
      <c r="F1131" s="152" t="s">
        <v>1112</v>
      </c>
      <c r="H1131" s="151" t="s">
        <v>44</v>
      </c>
      <c r="I1131" s="153"/>
      <c r="L1131" s="149"/>
      <c r="M1131" s="154"/>
      <c r="T1131" s="155"/>
      <c r="AT1131" s="151" t="s">
        <v>202</v>
      </c>
      <c r="AU1131" s="151" t="s">
        <v>93</v>
      </c>
      <c r="AV1131" s="12" t="s">
        <v>90</v>
      </c>
      <c r="AW1131" s="12" t="s">
        <v>42</v>
      </c>
      <c r="AX1131" s="12" t="s">
        <v>82</v>
      </c>
      <c r="AY1131" s="151" t="s">
        <v>192</v>
      </c>
    </row>
    <row r="1132" spans="2:65" s="13" customFormat="1" ht="11.25">
      <c r="B1132" s="156"/>
      <c r="D1132" s="150" t="s">
        <v>202</v>
      </c>
      <c r="E1132" s="157" t="s">
        <v>44</v>
      </c>
      <c r="F1132" s="158" t="s">
        <v>90</v>
      </c>
      <c r="H1132" s="159">
        <v>1</v>
      </c>
      <c r="I1132" s="160"/>
      <c r="L1132" s="156"/>
      <c r="M1132" s="161"/>
      <c r="T1132" s="162"/>
      <c r="AT1132" s="157" t="s">
        <v>202</v>
      </c>
      <c r="AU1132" s="157" t="s">
        <v>93</v>
      </c>
      <c r="AV1132" s="13" t="s">
        <v>93</v>
      </c>
      <c r="AW1132" s="13" t="s">
        <v>42</v>
      </c>
      <c r="AX1132" s="13" t="s">
        <v>82</v>
      </c>
      <c r="AY1132" s="157" t="s">
        <v>192</v>
      </c>
    </row>
    <row r="1133" spans="2:65" s="12" customFormat="1" ht="11.25">
      <c r="B1133" s="149"/>
      <c r="D1133" s="150" t="s">
        <v>202</v>
      </c>
      <c r="E1133" s="151" t="s">
        <v>44</v>
      </c>
      <c r="F1133" s="152" t="s">
        <v>1116</v>
      </c>
      <c r="H1133" s="151" t="s">
        <v>44</v>
      </c>
      <c r="I1133" s="153"/>
      <c r="L1133" s="149"/>
      <c r="M1133" s="154"/>
      <c r="T1133" s="155"/>
      <c r="AT1133" s="151" t="s">
        <v>202</v>
      </c>
      <c r="AU1133" s="151" t="s">
        <v>93</v>
      </c>
      <c r="AV1133" s="12" t="s">
        <v>90</v>
      </c>
      <c r="AW1133" s="12" t="s">
        <v>42</v>
      </c>
      <c r="AX1133" s="12" t="s">
        <v>82</v>
      </c>
      <c r="AY1133" s="151" t="s">
        <v>192</v>
      </c>
    </row>
    <row r="1134" spans="2:65" s="13" customFormat="1" ht="11.25">
      <c r="B1134" s="156"/>
      <c r="D1134" s="150" t="s">
        <v>202</v>
      </c>
      <c r="E1134" s="157" t="s">
        <v>44</v>
      </c>
      <c r="F1134" s="158" t="s">
        <v>90</v>
      </c>
      <c r="H1134" s="159">
        <v>1</v>
      </c>
      <c r="I1134" s="160"/>
      <c r="L1134" s="156"/>
      <c r="M1134" s="161"/>
      <c r="T1134" s="162"/>
      <c r="AT1134" s="157" t="s">
        <v>202</v>
      </c>
      <c r="AU1134" s="157" t="s">
        <v>93</v>
      </c>
      <c r="AV1134" s="13" t="s">
        <v>93</v>
      </c>
      <c r="AW1134" s="13" t="s">
        <v>42</v>
      </c>
      <c r="AX1134" s="13" t="s">
        <v>82</v>
      </c>
      <c r="AY1134" s="157" t="s">
        <v>192</v>
      </c>
    </row>
    <row r="1135" spans="2:65" s="12" customFormat="1" ht="11.25">
      <c r="B1135" s="149"/>
      <c r="D1135" s="150" t="s">
        <v>202</v>
      </c>
      <c r="E1135" s="151" t="s">
        <v>44</v>
      </c>
      <c r="F1135" s="152" t="s">
        <v>1124</v>
      </c>
      <c r="H1135" s="151" t="s">
        <v>44</v>
      </c>
      <c r="I1135" s="153"/>
      <c r="L1135" s="149"/>
      <c r="M1135" s="154"/>
      <c r="T1135" s="155"/>
      <c r="AT1135" s="151" t="s">
        <v>202</v>
      </c>
      <c r="AU1135" s="151" t="s">
        <v>93</v>
      </c>
      <c r="AV1135" s="12" t="s">
        <v>90</v>
      </c>
      <c r="AW1135" s="12" t="s">
        <v>42</v>
      </c>
      <c r="AX1135" s="12" t="s">
        <v>82</v>
      </c>
      <c r="AY1135" s="151" t="s">
        <v>192</v>
      </c>
    </row>
    <row r="1136" spans="2:65" s="13" customFormat="1" ht="11.25">
      <c r="B1136" s="156"/>
      <c r="D1136" s="150" t="s">
        <v>202</v>
      </c>
      <c r="E1136" s="157" t="s">
        <v>44</v>
      </c>
      <c r="F1136" s="158" t="s">
        <v>90</v>
      </c>
      <c r="H1136" s="159">
        <v>1</v>
      </c>
      <c r="I1136" s="160"/>
      <c r="L1136" s="156"/>
      <c r="M1136" s="161"/>
      <c r="T1136" s="162"/>
      <c r="AT1136" s="157" t="s">
        <v>202</v>
      </c>
      <c r="AU1136" s="157" t="s">
        <v>93</v>
      </c>
      <c r="AV1136" s="13" t="s">
        <v>93</v>
      </c>
      <c r="AW1136" s="13" t="s">
        <v>42</v>
      </c>
      <c r="AX1136" s="13" t="s">
        <v>82</v>
      </c>
      <c r="AY1136" s="157" t="s">
        <v>192</v>
      </c>
    </row>
    <row r="1137" spans="2:65" s="14" customFormat="1" ht="11.25">
      <c r="B1137" s="163"/>
      <c r="D1137" s="150" t="s">
        <v>202</v>
      </c>
      <c r="E1137" s="164" t="s">
        <v>44</v>
      </c>
      <c r="F1137" s="165" t="s">
        <v>205</v>
      </c>
      <c r="H1137" s="166">
        <v>3</v>
      </c>
      <c r="I1137" s="167"/>
      <c r="L1137" s="163"/>
      <c r="M1137" s="168"/>
      <c r="T1137" s="169"/>
      <c r="AT1137" s="164" t="s">
        <v>202</v>
      </c>
      <c r="AU1137" s="164" t="s">
        <v>93</v>
      </c>
      <c r="AV1137" s="14" t="s">
        <v>199</v>
      </c>
      <c r="AW1137" s="14" t="s">
        <v>42</v>
      </c>
      <c r="AX1137" s="14" t="s">
        <v>90</v>
      </c>
      <c r="AY1137" s="164" t="s">
        <v>192</v>
      </c>
    </row>
    <row r="1138" spans="2:65" s="1" customFormat="1" ht="16.5" customHeight="1">
      <c r="B1138" s="33"/>
      <c r="C1138" s="170" t="s">
        <v>1621</v>
      </c>
      <c r="D1138" s="170" t="s">
        <v>245</v>
      </c>
      <c r="E1138" s="171" t="s">
        <v>1604</v>
      </c>
      <c r="F1138" s="172" t="s">
        <v>1605</v>
      </c>
      <c r="G1138" s="173" t="s">
        <v>747</v>
      </c>
      <c r="H1138" s="174">
        <v>2</v>
      </c>
      <c r="I1138" s="175"/>
      <c r="J1138" s="176">
        <f>ROUND(I1138*H1138,2)</f>
        <v>0</v>
      </c>
      <c r="K1138" s="172" t="s">
        <v>259</v>
      </c>
      <c r="L1138" s="177"/>
      <c r="M1138" s="178" t="s">
        <v>44</v>
      </c>
      <c r="N1138" s="179" t="s">
        <v>53</v>
      </c>
      <c r="P1138" s="141">
        <f>O1138*H1138</f>
        <v>0</v>
      </c>
      <c r="Q1138" s="141">
        <v>0</v>
      </c>
      <c r="R1138" s="141">
        <f>Q1138*H1138</f>
        <v>0</v>
      </c>
      <c r="S1138" s="141">
        <v>0</v>
      </c>
      <c r="T1138" s="142">
        <f>S1138*H1138</f>
        <v>0</v>
      </c>
      <c r="AR1138" s="143" t="s">
        <v>93</v>
      </c>
      <c r="AT1138" s="143" t="s">
        <v>245</v>
      </c>
      <c r="AU1138" s="143" t="s">
        <v>93</v>
      </c>
      <c r="AY1138" s="17" t="s">
        <v>192</v>
      </c>
      <c r="BE1138" s="144">
        <f>IF(N1138="základní",J1138,0)</f>
        <v>0</v>
      </c>
      <c r="BF1138" s="144">
        <f>IF(N1138="snížená",J1138,0)</f>
        <v>0</v>
      </c>
      <c r="BG1138" s="144">
        <f>IF(N1138="zákl. přenesená",J1138,0)</f>
        <v>0</v>
      </c>
      <c r="BH1138" s="144">
        <f>IF(N1138="sníž. přenesená",J1138,0)</f>
        <v>0</v>
      </c>
      <c r="BI1138" s="144">
        <f>IF(N1138="nulová",J1138,0)</f>
        <v>0</v>
      </c>
      <c r="BJ1138" s="17" t="s">
        <v>90</v>
      </c>
      <c r="BK1138" s="144">
        <f>ROUND(I1138*H1138,2)</f>
        <v>0</v>
      </c>
      <c r="BL1138" s="17" t="s">
        <v>90</v>
      </c>
      <c r="BM1138" s="143" t="s">
        <v>1622</v>
      </c>
    </row>
    <row r="1139" spans="2:65" s="12" customFormat="1" ht="11.25">
      <c r="B1139" s="149"/>
      <c r="D1139" s="150" t="s">
        <v>202</v>
      </c>
      <c r="E1139" s="151" t="s">
        <v>44</v>
      </c>
      <c r="F1139" s="152" t="s">
        <v>583</v>
      </c>
      <c r="H1139" s="151" t="s">
        <v>44</v>
      </c>
      <c r="I1139" s="153"/>
      <c r="L1139" s="149"/>
      <c r="M1139" s="154"/>
      <c r="T1139" s="155"/>
      <c r="AT1139" s="151" t="s">
        <v>202</v>
      </c>
      <c r="AU1139" s="151" t="s">
        <v>93</v>
      </c>
      <c r="AV1139" s="12" t="s">
        <v>90</v>
      </c>
      <c r="AW1139" s="12" t="s">
        <v>42</v>
      </c>
      <c r="AX1139" s="12" t="s">
        <v>82</v>
      </c>
      <c r="AY1139" s="151" t="s">
        <v>192</v>
      </c>
    </row>
    <row r="1140" spans="2:65" s="12" customFormat="1" ht="11.25">
      <c r="B1140" s="149"/>
      <c r="D1140" s="150" t="s">
        <v>202</v>
      </c>
      <c r="E1140" s="151" t="s">
        <v>44</v>
      </c>
      <c r="F1140" s="152" t="s">
        <v>1116</v>
      </c>
      <c r="H1140" s="151" t="s">
        <v>44</v>
      </c>
      <c r="I1140" s="153"/>
      <c r="L1140" s="149"/>
      <c r="M1140" s="154"/>
      <c r="T1140" s="155"/>
      <c r="AT1140" s="151" t="s">
        <v>202</v>
      </c>
      <c r="AU1140" s="151" t="s">
        <v>93</v>
      </c>
      <c r="AV1140" s="12" t="s">
        <v>90</v>
      </c>
      <c r="AW1140" s="12" t="s">
        <v>42</v>
      </c>
      <c r="AX1140" s="12" t="s">
        <v>82</v>
      </c>
      <c r="AY1140" s="151" t="s">
        <v>192</v>
      </c>
    </row>
    <row r="1141" spans="2:65" s="13" customFormat="1" ht="11.25">
      <c r="B1141" s="156"/>
      <c r="D1141" s="150" t="s">
        <v>202</v>
      </c>
      <c r="E1141" s="157" t="s">
        <v>44</v>
      </c>
      <c r="F1141" s="158" t="s">
        <v>90</v>
      </c>
      <c r="H1141" s="159">
        <v>1</v>
      </c>
      <c r="I1141" s="160"/>
      <c r="L1141" s="156"/>
      <c r="M1141" s="161"/>
      <c r="T1141" s="162"/>
      <c r="AT1141" s="157" t="s">
        <v>202</v>
      </c>
      <c r="AU1141" s="157" t="s">
        <v>93</v>
      </c>
      <c r="AV1141" s="13" t="s">
        <v>93</v>
      </c>
      <c r="AW1141" s="13" t="s">
        <v>42</v>
      </c>
      <c r="AX1141" s="13" t="s">
        <v>82</v>
      </c>
      <c r="AY1141" s="157" t="s">
        <v>192</v>
      </c>
    </row>
    <row r="1142" spans="2:65" s="12" customFormat="1" ht="11.25">
      <c r="B1142" s="149"/>
      <c r="D1142" s="150" t="s">
        <v>202</v>
      </c>
      <c r="E1142" s="151" t="s">
        <v>44</v>
      </c>
      <c r="F1142" s="152" t="s">
        <v>1124</v>
      </c>
      <c r="H1142" s="151" t="s">
        <v>44</v>
      </c>
      <c r="I1142" s="153"/>
      <c r="L1142" s="149"/>
      <c r="M1142" s="154"/>
      <c r="T1142" s="155"/>
      <c r="AT1142" s="151" t="s">
        <v>202</v>
      </c>
      <c r="AU1142" s="151" t="s">
        <v>93</v>
      </c>
      <c r="AV1142" s="12" t="s">
        <v>90</v>
      </c>
      <c r="AW1142" s="12" t="s">
        <v>42</v>
      </c>
      <c r="AX1142" s="12" t="s">
        <v>82</v>
      </c>
      <c r="AY1142" s="151" t="s">
        <v>192</v>
      </c>
    </row>
    <row r="1143" spans="2:65" s="13" customFormat="1" ht="11.25">
      <c r="B1143" s="156"/>
      <c r="D1143" s="150" t="s">
        <v>202</v>
      </c>
      <c r="E1143" s="157" t="s">
        <v>44</v>
      </c>
      <c r="F1143" s="158" t="s">
        <v>90</v>
      </c>
      <c r="H1143" s="159">
        <v>1</v>
      </c>
      <c r="I1143" s="160"/>
      <c r="L1143" s="156"/>
      <c r="M1143" s="161"/>
      <c r="T1143" s="162"/>
      <c r="AT1143" s="157" t="s">
        <v>202</v>
      </c>
      <c r="AU1143" s="157" t="s">
        <v>93</v>
      </c>
      <c r="AV1143" s="13" t="s">
        <v>93</v>
      </c>
      <c r="AW1143" s="13" t="s">
        <v>42</v>
      </c>
      <c r="AX1143" s="13" t="s">
        <v>82</v>
      </c>
      <c r="AY1143" s="157" t="s">
        <v>192</v>
      </c>
    </row>
    <row r="1144" spans="2:65" s="14" customFormat="1" ht="11.25">
      <c r="B1144" s="163"/>
      <c r="D1144" s="150" t="s">
        <v>202</v>
      </c>
      <c r="E1144" s="164" t="s">
        <v>44</v>
      </c>
      <c r="F1144" s="165" t="s">
        <v>205</v>
      </c>
      <c r="H1144" s="166">
        <v>2</v>
      </c>
      <c r="I1144" s="167"/>
      <c r="L1144" s="163"/>
      <c r="M1144" s="168"/>
      <c r="T1144" s="169"/>
      <c r="AT1144" s="164" t="s">
        <v>202</v>
      </c>
      <c r="AU1144" s="164" t="s">
        <v>93</v>
      </c>
      <c r="AV1144" s="14" t="s">
        <v>199</v>
      </c>
      <c r="AW1144" s="14" t="s">
        <v>42</v>
      </c>
      <c r="AX1144" s="14" t="s">
        <v>90</v>
      </c>
      <c r="AY1144" s="164" t="s">
        <v>192</v>
      </c>
    </row>
    <row r="1145" spans="2:65" s="1" customFormat="1" ht="16.5" customHeight="1">
      <c r="B1145" s="33"/>
      <c r="C1145" s="170" t="s">
        <v>1623</v>
      </c>
      <c r="D1145" s="170" t="s">
        <v>245</v>
      </c>
      <c r="E1145" s="171" t="s">
        <v>1624</v>
      </c>
      <c r="F1145" s="172" t="s">
        <v>1625</v>
      </c>
      <c r="G1145" s="173" t="s">
        <v>747</v>
      </c>
      <c r="H1145" s="174">
        <v>64</v>
      </c>
      <c r="I1145" s="175"/>
      <c r="J1145" s="176">
        <f>ROUND(I1145*H1145,2)</f>
        <v>0</v>
      </c>
      <c r="K1145" s="172" t="s">
        <v>259</v>
      </c>
      <c r="L1145" s="177"/>
      <c r="M1145" s="178" t="s">
        <v>44</v>
      </c>
      <c r="N1145" s="179" t="s">
        <v>53</v>
      </c>
      <c r="P1145" s="141">
        <f>O1145*H1145</f>
        <v>0</v>
      </c>
      <c r="Q1145" s="141">
        <v>0</v>
      </c>
      <c r="R1145" s="141">
        <f>Q1145*H1145</f>
        <v>0</v>
      </c>
      <c r="S1145" s="141">
        <v>0</v>
      </c>
      <c r="T1145" s="142">
        <f>S1145*H1145</f>
        <v>0</v>
      </c>
      <c r="AR1145" s="143" t="s">
        <v>93</v>
      </c>
      <c r="AT1145" s="143" t="s">
        <v>245</v>
      </c>
      <c r="AU1145" s="143" t="s">
        <v>93</v>
      </c>
      <c r="AY1145" s="17" t="s">
        <v>192</v>
      </c>
      <c r="BE1145" s="144">
        <f>IF(N1145="základní",J1145,0)</f>
        <v>0</v>
      </c>
      <c r="BF1145" s="144">
        <f>IF(N1145="snížená",J1145,0)</f>
        <v>0</v>
      </c>
      <c r="BG1145" s="144">
        <f>IF(N1145="zákl. přenesená",J1145,0)</f>
        <v>0</v>
      </c>
      <c r="BH1145" s="144">
        <f>IF(N1145="sníž. přenesená",J1145,0)</f>
        <v>0</v>
      </c>
      <c r="BI1145" s="144">
        <f>IF(N1145="nulová",J1145,0)</f>
        <v>0</v>
      </c>
      <c r="BJ1145" s="17" t="s">
        <v>90</v>
      </c>
      <c r="BK1145" s="144">
        <f>ROUND(I1145*H1145,2)</f>
        <v>0</v>
      </c>
      <c r="BL1145" s="17" t="s">
        <v>90</v>
      </c>
      <c r="BM1145" s="143" t="s">
        <v>1626</v>
      </c>
    </row>
    <row r="1146" spans="2:65" s="12" customFormat="1" ht="11.25">
      <c r="B1146" s="149"/>
      <c r="D1146" s="150" t="s">
        <v>202</v>
      </c>
      <c r="E1146" s="151" t="s">
        <v>44</v>
      </c>
      <c r="F1146" s="152" t="s">
        <v>583</v>
      </c>
      <c r="H1146" s="151" t="s">
        <v>44</v>
      </c>
      <c r="I1146" s="153"/>
      <c r="L1146" s="149"/>
      <c r="M1146" s="154"/>
      <c r="T1146" s="155"/>
      <c r="AT1146" s="151" t="s">
        <v>202</v>
      </c>
      <c r="AU1146" s="151" t="s">
        <v>93</v>
      </c>
      <c r="AV1146" s="12" t="s">
        <v>90</v>
      </c>
      <c r="AW1146" s="12" t="s">
        <v>42</v>
      </c>
      <c r="AX1146" s="12" t="s">
        <v>82</v>
      </c>
      <c r="AY1146" s="151" t="s">
        <v>192</v>
      </c>
    </row>
    <row r="1147" spans="2:65" s="12" customFormat="1" ht="11.25">
      <c r="B1147" s="149"/>
      <c r="D1147" s="150" t="s">
        <v>202</v>
      </c>
      <c r="E1147" s="151" t="s">
        <v>44</v>
      </c>
      <c r="F1147" s="152" t="s">
        <v>1110</v>
      </c>
      <c r="H1147" s="151" t="s">
        <v>44</v>
      </c>
      <c r="I1147" s="153"/>
      <c r="L1147" s="149"/>
      <c r="M1147" s="154"/>
      <c r="T1147" s="155"/>
      <c r="AT1147" s="151" t="s">
        <v>202</v>
      </c>
      <c r="AU1147" s="151" t="s">
        <v>93</v>
      </c>
      <c r="AV1147" s="12" t="s">
        <v>90</v>
      </c>
      <c r="AW1147" s="12" t="s">
        <v>42</v>
      </c>
      <c r="AX1147" s="12" t="s">
        <v>82</v>
      </c>
      <c r="AY1147" s="151" t="s">
        <v>192</v>
      </c>
    </row>
    <row r="1148" spans="2:65" s="13" customFormat="1" ht="11.25">
      <c r="B1148" s="156"/>
      <c r="D1148" s="150" t="s">
        <v>202</v>
      </c>
      <c r="E1148" s="157" t="s">
        <v>44</v>
      </c>
      <c r="F1148" s="158" t="s">
        <v>970</v>
      </c>
      <c r="H1148" s="159">
        <v>10</v>
      </c>
      <c r="I1148" s="160"/>
      <c r="L1148" s="156"/>
      <c r="M1148" s="161"/>
      <c r="T1148" s="162"/>
      <c r="AT1148" s="157" t="s">
        <v>202</v>
      </c>
      <c r="AU1148" s="157" t="s">
        <v>93</v>
      </c>
      <c r="AV1148" s="13" t="s">
        <v>93</v>
      </c>
      <c r="AW1148" s="13" t="s">
        <v>42</v>
      </c>
      <c r="AX1148" s="13" t="s">
        <v>82</v>
      </c>
      <c r="AY1148" s="157" t="s">
        <v>192</v>
      </c>
    </row>
    <row r="1149" spans="2:65" s="12" customFormat="1" ht="11.25">
      <c r="B1149" s="149"/>
      <c r="D1149" s="150" t="s">
        <v>202</v>
      </c>
      <c r="E1149" s="151" t="s">
        <v>44</v>
      </c>
      <c r="F1149" s="152" t="s">
        <v>1112</v>
      </c>
      <c r="H1149" s="151" t="s">
        <v>44</v>
      </c>
      <c r="I1149" s="153"/>
      <c r="L1149" s="149"/>
      <c r="M1149" s="154"/>
      <c r="T1149" s="155"/>
      <c r="AT1149" s="151" t="s">
        <v>202</v>
      </c>
      <c r="AU1149" s="151" t="s">
        <v>93</v>
      </c>
      <c r="AV1149" s="12" t="s">
        <v>90</v>
      </c>
      <c r="AW1149" s="12" t="s">
        <v>42</v>
      </c>
      <c r="AX1149" s="12" t="s">
        <v>82</v>
      </c>
      <c r="AY1149" s="151" t="s">
        <v>192</v>
      </c>
    </row>
    <row r="1150" spans="2:65" s="13" customFormat="1" ht="11.25">
      <c r="B1150" s="156"/>
      <c r="D1150" s="150" t="s">
        <v>202</v>
      </c>
      <c r="E1150" s="157" t="s">
        <v>44</v>
      </c>
      <c r="F1150" s="158" t="s">
        <v>1204</v>
      </c>
      <c r="H1150" s="159">
        <v>8</v>
      </c>
      <c r="I1150" s="160"/>
      <c r="L1150" s="156"/>
      <c r="M1150" s="161"/>
      <c r="T1150" s="162"/>
      <c r="AT1150" s="157" t="s">
        <v>202</v>
      </c>
      <c r="AU1150" s="157" t="s">
        <v>93</v>
      </c>
      <c r="AV1150" s="13" t="s">
        <v>93</v>
      </c>
      <c r="AW1150" s="13" t="s">
        <v>42</v>
      </c>
      <c r="AX1150" s="13" t="s">
        <v>82</v>
      </c>
      <c r="AY1150" s="157" t="s">
        <v>192</v>
      </c>
    </row>
    <row r="1151" spans="2:65" s="12" customFormat="1" ht="11.25">
      <c r="B1151" s="149"/>
      <c r="D1151" s="150" t="s">
        <v>202</v>
      </c>
      <c r="E1151" s="151" t="s">
        <v>44</v>
      </c>
      <c r="F1151" s="152" t="s">
        <v>1114</v>
      </c>
      <c r="H1151" s="151" t="s">
        <v>44</v>
      </c>
      <c r="I1151" s="153"/>
      <c r="L1151" s="149"/>
      <c r="M1151" s="154"/>
      <c r="T1151" s="155"/>
      <c r="AT1151" s="151" t="s">
        <v>202</v>
      </c>
      <c r="AU1151" s="151" t="s">
        <v>93</v>
      </c>
      <c r="AV1151" s="12" t="s">
        <v>90</v>
      </c>
      <c r="AW1151" s="12" t="s">
        <v>42</v>
      </c>
      <c r="AX1151" s="12" t="s">
        <v>82</v>
      </c>
      <c r="AY1151" s="151" t="s">
        <v>192</v>
      </c>
    </row>
    <row r="1152" spans="2:65" s="13" customFormat="1" ht="11.25">
      <c r="B1152" s="156"/>
      <c r="D1152" s="150" t="s">
        <v>202</v>
      </c>
      <c r="E1152" s="157" t="s">
        <v>44</v>
      </c>
      <c r="F1152" s="158" t="s">
        <v>1627</v>
      </c>
      <c r="H1152" s="159">
        <v>4</v>
      </c>
      <c r="I1152" s="160"/>
      <c r="L1152" s="156"/>
      <c r="M1152" s="161"/>
      <c r="T1152" s="162"/>
      <c r="AT1152" s="157" t="s">
        <v>202</v>
      </c>
      <c r="AU1152" s="157" t="s">
        <v>93</v>
      </c>
      <c r="AV1152" s="13" t="s">
        <v>93</v>
      </c>
      <c r="AW1152" s="13" t="s">
        <v>42</v>
      </c>
      <c r="AX1152" s="13" t="s">
        <v>82</v>
      </c>
      <c r="AY1152" s="157" t="s">
        <v>192</v>
      </c>
    </row>
    <row r="1153" spans="2:65" s="12" customFormat="1" ht="11.25">
      <c r="B1153" s="149"/>
      <c r="D1153" s="150" t="s">
        <v>202</v>
      </c>
      <c r="E1153" s="151" t="s">
        <v>44</v>
      </c>
      <c r="F1153" s="152" t="s">
        <v>1116</v>
      </c>
      <c r="H1153" s="151" t="s">
        <v>44</v>
      </c>
      <c r="I1153" s="153"/>
      <c r="L1153" s="149"/>
      <c r="M1153" s="154"/>
      <c r="T1153" s="155"/>
      <c r="AT1153" s="151" t="s">
        <v>202</v>
      </c>
      <c r="AU1153" s="151" t="s">
        <v>93</v>
      </c>
      <c r="AV1153" s="12" t="s">
        <v>90</v>
      </c>
      <c r="AW1153" s="12" t="s">
        <v>42</v>
      </c>
      <c r="AX1153" s="12" t="s">
        <v>82</v>
      </c>
      <c r="AY1153" s="151" t="s">
        <v>192</v>
      </c>
    </row>
    <row r="1154" spans="2:65" s="13" customFormat="1" ht="11.25">
      <c r="B1154" s="156"/>
      <c r="D1154" s="150" t="s">
        <v>202</v>
      </c>
      <c r="E1154" s="157" t="s">
        <v>44</v>
      </c>
      <c r="F1154" s="158" t="s">
        <v>970</v>
      </c>
      <c r="H1154" s="159">
        <v>10</v>
      </c>
      <c r="I1154" s="160"/>
      <c r="L1154" s="156"/>
      <c r="M1154" s="161"/>
      <c r="T1154" s="162"/>
      <c r="AT1154" s="157" t="s">
        <v>202</v>
      </c>
      <c r="AU1154" s="157" t="s">
        <v>93</v>
      </c>
      <c r="AV1154" s="13" t="s">
        <v>93</v>
      </c>
      <c r="AW1154" s="13" t="s">
        <v>42</v>
      </c>
      <c r="AX1154" s="13" t="s">
        <v>82</v>
      </c>
      <c r="AY1154" s="157" t="s">
        <v>192</v>
      </c>
    </row>
    <row r="1155" spans="2:65" s="12" customFormat="1" ht="11.25">
      <c r="B1155" s="149"/>
      <c r="D1155" s="150" t="s">
        <v>202</v>
      </c>
      <c r="E1155" s="151" t="s">
        <v>44</v>
      </c>
      <c r="F1155" s="152" t="s">
        <v>1118</v>
      </c>
      <c r="H1155" s="151" t="s">
        <v>44</v>
      </c>
      <c r="I1155" s="153"/>
      <c r="L1155" s="149"/>
      <c r="M1155" s="154"/>
      <c r="T1155" s="155"/>
      <c r="AT1155" s="151" t="s">
        <v>202</v>
      </c>
      <c r="AU1155" s="151" t="s">
        <v>93</v>
      </c>
      <c r="AV1155" s="12" t="s">
        <v>90</v>
      </c>
      <c r="AW1155" s="12" t="s">
        <v>42</v>
      </c>
      <c r="AX1155" s="12" t="s">
        <v>82</v>
      </c>
      <c r="AY1155" s="151" t="s">
        <v>192</v>
      </c>
    </row>
    <row r="1156" spans="2:65" s="13" customFormat="1" ht="11.25">
      <c r="B1156" s="156"/>
      <c r="D1156" s="150" t="s">
        <v>202</v>
      </c>
      <c r="E1156" s="157" t="s">
        <v>44</v>
      </c>
      <c r="F1156" s="158" t="s">
        <v>1627</v>
      </c>
      <c r="H1156" s="159">
        <v>4</v>
      </c>
      <c r="I1156" s="160"/>
      <c r="L1156" s="156"/>
      <c r="M1156" s="161"/>
      <c r="T1156" s="162"/>
      <c r="AT1156" s="157" t="s">
        <v>202</v>
      </c>
      <c r="AU1156" s="157" t="s">
        <v>93</v>
      </c>
      <c r="AV1156" s="13" t="s">
        <v>93</v>
      </c>
      <c r="AW1156" s="13" t="s">
        <v>42</v>
      </c>
      <c r="AX1156" s="13" t="s">
        <v>82</v>
      </c>
      <c r="AY1156" s="157" t="s">
        <v>192</v>
      </c>
    </row>
    <row r="1157" spans="2:65" s="12" customFormat="1" ht="11.25">
      <c r="B1157" s="149"/>
      <c r="D1157" s="150" t="s">
        <v>202</v>
      </c>
      <c r="E1157" s="151" t="s">
        <v>44</v>
      </c>
      <c r="F1157" s="152" t="s">
        <v>1120</v>
      </c>
      <c r="H1157" s="151" t="s">
        <v>44</v>
      </c>
      <c r="I1157" s="153"/>
      <c r="L1157" s="149"/>
      <c r="M1157" s="154"/>
      <c r="T1157" s="155"/>
      <c r="AT1157" s="151" t="s">
        <v>202</v>
      </c>
      <c r="AU1157" s="151" t="s">
        <v>93</v>
      </c>
      <c r="AV1157" s="12" t="s">
        <v>90</v>
      </c>
      <c r="AW1157" s="12" t="s">
        <v>42</v>
      </c>
      <c r="AX1157" s="12" t="s">
        <v>82</v>
      </c>
      <c r="AY1157" s="151" t="s">
        <v>192</v>
      </c>
    </row>
    <row r="1158" spans="2:65" s="13" customFormat="1" ht="11.25">
      <c r="B1158" s="156"/>
      <c r="D1158" s="150" t="s">
        <v>202</v>
      </c>
      <c r="E1158" s="157" t="s">
        <v>44</v>
      </c>
      <c r="F1158" s="158" t="s">
        <v>766</v>
      </c>
      <c r="H1158" s="159">
        <v>2</v>
      </c>
      <c r="I1158" s="160"/>
      <c r="L1158" s="156"/>
      <c r="M1158" s="161"/>
      <c r="T1158" s="162"/>
      <c r="AT1158" s="157" t="s">
        <v>202</v>
      </c>
      <c r="AU1158" s="157" t="s">
        <v>93</v>
      </c>
      <c r="AV1158" s="13" t="s">
        <v>93</v>
      </c>
      <c r="AW1158" s="13" t="s">
        <v>42</v>
      </c>
      <c r="AX1158" s="13" t="s">
        <v>82</v>
      </c>
      <c r="AY1158" s="157" t="s">
        <v>192</v>
      </c>
    </row>
    <row r="1159" spans="2:65" s="12" customFormat="1" ht="11.25">
      <c r="B1159" s="149"/>
      <c r="D1159" s="150" t="s">
        <v>202</v>
      </c>
      <c r="E1159" s="151" t="s">
        <v>44</v>
      </c>
      <c r="F1159" s="152" t="s">
        <v>1122</v>
      </c>
      <c r="H1159" s="151" t="s">
        <v>44</v>
      </c>
      <c r="I1159" s="153"/>
      <c r="L1159" s="149"/>
      <c r="M1159" s="154"/>
      <c r="T1159" s="155"/>
      <c r="AT1159" s="151" t="s">
        <v>202</v>
      </c>
      <c r="AU1159" s="151" t="s">
        <v>93</v>
      </c>
      <c r="AV1159" s="12" t="s">
        <v>90</v>
      </c>
      <c r="AW1159" s="12" t="s">
        <v>42</v>
      </c>
      <c r="AX1159" s="12" t="s">
        <v>82</v>
      </c>
      <c r="AY1159" s="151" t="s">
        <v>192</v>
      </c>
    </row>
    <row r="1160" spans="2:65" s="13" customFormat="1" ht="11.25">
      <c r="B1160" s="156"/>
      <c r="D1160" s="150" t="s">
        <v>202</v>
      </c>
      <c r="E1160" s="157" t="s">
        <v>44</v>
      </c>
      <c r="F1160" s="158" t="s">
        <v>1204</v>
      </c>
      <c r="H1160" s="159">
        <v>8</v>
      </c>
      <c r="I1160" s="160"/>
      <c r="L1160" s="156"/>
      <c r="M1160" s="161"/>
      <c r="T1160" s="162"/>
      <c r="AT1160" s="157" t="s">
        <v>202</v>
      </c>
      <c r="AU1160" s="157" t="s">
        <v>93</v>
      </c>
      <c r="AV1160" s="13" t="s">
        <v>93</v>
      </c>
      <c r="AW1160" s="13" t="s">
        <v>42</v>
      </c>
      <c r="AX1160" s="13" t="s">
        <v>82</v>
      </c>
      <c r="AY1160" s="157" t="s">
        <v>192</v>
      </c>
    </row>
    <row r="1161" spans="2:65" s="12" customFormat="1" ht="11.25">
      <c r="B1161" s="149"/>
      <c r="D1161" s="150" t="s">
        <v>202</v>
      </c>
      <c r="E1161" s="151" t="s">
        <v>44</v>
      </c>
      <c r="F1161" s="152" t="s">
        <v>1123</v>
      </c>
      <c r="H1161" s="151" t="s">
        <v>44</v>
      </c>
      <c r="I1161" s="153"/>
      <c r="L1161" s="149"/>
      <c r="M1161" s="154"/>
      <c r="T1161" s="155"/>
      <c r="AT1161" s="151" t="s">
        <v>202</v>
      </c>
      <c r="AU1161" s="151" t="s">
        <v>93</v>
      </c>
      <c r="AV1161" s="12" t="s">
        <v>90</v>
      </c>
      <c r="AW1161" s="12" t="s">
        <v>42</v>
      </c>
      <c r="AX1161" s="12" t="s">
        <v>82</v>
      </c>
      <c r="AY1161" s="151" t="s">
        <v>192</v>
      </c>
    </row>
    <row r="1162" spans="2:65" s="13" customFormat="1" ht="11.25">
      <c r="B1162" s="156"/>
      <c r="D1162" s="150" t="s">
        <v>202</v>
      </c>
      <c r="E1162" s="157" t="s">
        <v>44</v>
      </c>
      <c r="F1162" s="158" t="s">
        <v>1627</v>
      </c>
      <c r="H1162" s="159">
        <v>4</v>
      </c>
      <c r="I1162" s="160"/>
      <c r="L1162" s="156"/>
      <c r="M1162" s="161"/>
      <c r="T1162" s="162"/>
      <c r="AT1162" s="157" t="s">
        <v>202</v>
      </c>
      <c r="AU1162" s="157" t="s">
        <v>93</v>
      </c>
      <c r="AV1162" s="13" t="s">
        <v>93</v>
      </c>
      <c r="AW1162" s="13" t="s">
        <v>42</v>
      </c>
      <c r="AX1162" s="13" t="s">
        <v>82</v>
      </c>
      <c r="AY1162" s="157" t="s">
        <v>192</v>
      </c>
    </row>
    <row r="1163" spans="2:65" s="12" customFormat="1" ht="11.25">
      <c r="B1163" s="149"/>
      <c r="D1163" s="150" t="s">
        <v>202</v>
      </c>
      <c r="E1163" s="151" t="s">
        <v>44</v>
      </c>
      <c r="F1163" s="152" t="s">
        <v>1124</v>
      </c>
      <c r="H1163" s="151" t="s">
        <v>44</v>
      </c>
      <c r="I1163" s="153"/>
      <c r="L1163" s="149"/>
      <c r="M1163" s="154"/>
      <c r="T1163" s="155"/>
      <c r="AT1163" s="151" t="s">
        <v>202</v>
      </c>
      <c r="AU1163" s="151" t="s">
        <v>93</v>
      </c>
      <c r="AV1163" s="12" t="s">
        <v>90</v>
      </c>
      <c r="AW1163" s="12" t="s">
        <v>42</v>
      </c>
      <c r="AX1163" s="12" t="s">
        <v>82</v>
      </c>
      <c r="AY1163" s="151" t="s">
        <v>192</v>
      </c>
    </row>
    <row r="1164" spans="2:65" s="13" customFormat="1" ht="11.25">
      <c r="B1164" s="156"/>
      <c r="D1164" s="150" t="s">
        <v>202</v>
      </c>
      <c r="E1164" s="157" t="s">
        <v>44</v>
      </c>
      <c r="F1164" s="158" t="s">
        <v>970</v>
      </c>
      <c r="H1164" s="159">
        <v>10</v>
      </c>
      <c r="I1164" s="160"/>
      <c r="L1164" s="156"/>
      <c r="M1164" s="161"/>
      <c r="T1164" s="162"/>
      <c r="AT1164" s="157" t="s">
        <v>202</v>
      </c>
      <c r="AU1164" s="157" t="s">
        <v>93</v>
      </c>
      <c r="AV1164" s="13" t="s">
        <v>93</v>
      </c>
      <c r="AW1164" s="13" t="s">
        <v>42</v>
      </c>
      <c r="AX1164" s="13" t="s">
        <v>82</v>
      </c>
      <c r="AY1164" s="157" t="s">
        <v>192</v>
      </c>
    </row>
    <row r="1165" spans="2:65" s="12" customFormat="1" ht="11.25">
      <c r="B1165" s="149"/>
      <c r="D1165" s="150" t="s">
        <v>202</v>
      </c>
      <c r="E1165" s="151" t="s">
        <v>44</v>
      </c>
      <c r="F1165" s="152" t="s">
        <v>1125</v>
      </c>
      <c r="H1165" s="151" t="s">
        <v>44</v>
      </c>
      <c r="I1165" s="153"/>
      <c r="L1165" s="149"/>
      <c r="M1165" s="154"/>
      <c r="T1165" s="155"/>
      <c r="AT1165" s="151" t="s">
        <v>202</v>
      </c>
      <c r="AU1165" s="151" t="s">
        <v>93</v>
      </c>
      <c r="AV1165" s="12" t="s">
        <v>90</v>
      </c>
      <c r="AW1165" s="12" t="s">
        <v>42</v>
      </c>
      <c r="AX1165" s="12" t="s">
        <v>82</v>
      </c>
      <c r="AY1165" s="151" t="s">
        <v>192</v>
      </c>
    </row>
    <row r="1166" spans="2:65" s="13" customFormat="1" ht="11.25">
      <c r="B1166" s="156"/>
      <c r="D1166" s="150" t="s">
        <v>202</v>
      </c>
      <c r="E1166" s="157" t="s">
        <v>44</v>
      </c>
      <c r="F1166" s="158" t="s">
        <v>1627</v>
      </c>
      <c r="H1166" s="159">
        <v>4</v>
      </c>
      <c r="I1166" s="160"/>
      <c r="L1166" s="156"/>
      <c r="M1166" s="161"/>
      <c r="T1166" s="162"/>
      <c r="AT1166" s="157" t="s">
        <v>202</v>
      </c>
      <c r="AU1166" s="157" t="s">
        <v>93</v>
      </c>
      <c r="AV1166" s="13" t="s">
        <v>93</v>
      </c>
      <c r="AW1166" s="13" t="s">
        <v>42</v>
      </c>
      <c r="AX1166" s="13" t="s">
        <v>82</v>
      </c>
      <c r="AY1166" s="157" t="s">
        <v>192</v>
      </c>
    </row>
    <row r="1167" spans="2:65" s="14" customFormat="1" ht="11.25">
      <c r="B1167" s="163"/>
      <c r="D1167" s="150" t="s">
        <v>202</v>
      </c>
      <c r="E1167" s="164" t="s">
        <v>44</v>
      </c>
      <c r="F1167" s="165" t="s">
        <v>205</v>
      </c>
      <c r="H1167" s="166">
        <v>64</v>
      </c>
      <c r="I1167" s="167"/>
      <c r="L1167" s="163"/>
      <c r="M1167" s="168"/>
      <c r="T1167" s="169"/>
      <c r="AT1167" s="164" t="s">
        <v>202</v>
      </c>
      <c r="AU1167" s="164" t="s">
        <v>93</v>
      </c>
      <c r="AV1167" s="14" t="s">
        <v>199</v>
      </c>
      <c r="AW1167" s="14" t="s">
        <v>42</v>
      </c>
      <c r="AX1167" s="14" t="s">
        <v>90</v>
      </c>
      <c r="AY1167" s="164" t="s">
        <v>192</v>
      </c>
    </row>
    <row r="1168" spans="2:65" s="1" customFormat="1" ht="16.5" customHeight="1">
      <c r="B1168" s="33"/>
      <c r="C1168" s="170" t="s">
        <v>1628</v>
      </c>
      <c r="D1168" s="170" t="s">
        <v>245</v>
      </c>
      <c r="E1168" s="171" t="s">
        <v>1629</v>
      </c>
      <c r="F1168" s="172" t="s">
        <v>1630</v>
      </c>
      <c r="G1168" s="173" t="s">
        <v>1631</v>
      </c>
      <c r="H1168" s="174">
        <v>32</v>
      </c>
      <c r="I1168" s="175"/>
      <c r="J1168" s="176">
        <f>ROUND(I1168*H1168,2)</f>
        <v>0</v>
      </c>
      <c r="K1168" s="172" t="s">
        <v>259</v>
      </c>
      <c r="L1168" s="177"/>
      <c r="M1168" s="178" t="s">
        <v>44</v>
      </c>
      <c r="N1168" s="179" t="s">
        <v>53</v>
      </c>
      <c r="P1168" s="141">
        <f>O1168*H1168</f>
        <v>0</v>
      </c>
      <c r="Q1168" s="141">
        <v>0</v>
      </c>
      <c r="R1168" s="141">
        <f>Q1168*H1168</f>
        <v>0</v>
      </c>
      <c r="S1168" s="141">
        <v>0</v>
      </c>
      <c r="T1168" s="142">
        <f>S1168*H1168</f>
        <v>0</v>
      </c>
      <c r="AR1168" s="143" t="s">
        <v>93</v>
      </c>
      <c r="AT1168" s="143" t="s">
        <v>245</v>
      </c>
      <c r="AU1168" s="143" t="s">
        <v>93</v>
      </c>
      <c r="AY1168" s="17" t="s">
        <v>192</v>
      </c>
      <c r="BE1168" s="144">
        <f>IF(N1168="základní",J1168,0)</f>
        <v>0</v>
      </c>
      <c r="BF1168" s="144">
        <f>IF(N1168="snížená",J1168,0)</f>
        <v>0</v>
      </c>
      <c r="BG1168" s="144">
        <f>IF(N1168="zákl. přenesená",J1168,0)</f>
        <v>0</v>
      </c>
      <c r="BH1168" s="144">
        <f>IF(N1168="sníž. přenesená",J1168,0)</f>
        <v>0</v>
      </c>
      <c r="BI1168" s="144">
        <f>IF(N1168="nulová",J1168,0)</f>
        <v>0</v>
      </c>
      <c r="BJ1168" s="17" t="s">
        <v>90</v>
      </c>
      <c r="BK1168" s="144">
        <f>ROUND(I1168*H1168,2)</f>
        <v>0</v>
      </c>
      <c r="BL1168" s="17" t="s">
        <v>90</v>
      </c>
      <c r="BM1168" s="143" t="s">
        <v>1632</v>
      </c>
    </row>
    <row r="1169" spans="2:51" s="12" customFormat="1" ht="11.25">
      <c r="B1169" s="149"/>
      <c r="D1169" s="150" t="s">
        <v>202</v>
      </c>
      <c r="E1169" s="151" t="s">
        <v>44</v>
      </c>
      <c r="F1169" s="152" t="s">
        <v>583</v>
      </c>
      <c r="H1169" s="151" t="s">
        <v>44</v>
      </c>
      <c r="I1169" s="153"/>
      <c r="L1169" s="149"/>
      <c r="M1169" s="154"/>
      <c r="T1169" s="155"/>
      <c r="AT1169" s="151" t="s">
        <v>202</v>
      </c>
      <c r="AU1169" s="151" t="s">
        <v>93</v>
      </c>
      <c r="AV1169" s="12" t="s">
        <v>90</v>
      </c>
      <c r="AW1169" s="12" t="s">
        <v>42</v>
      </c>
      <c r="AX1169" s="12" t="s">
        <v>82</v>
      </c>
      <c r="AY1169" s="151" t="s">
        <v>192</v>
      </c>
    </row>
    <row r="1170" spans="2:51" s="12" customFormat="1" ht="11.25">
      <c r="B1170" s="149"/>
      <c r="D1170" s="150" t="s">
        <v>202</v>
      </c>
      <c r="E1170" s="151" t="s">
        <v>44</v>
      </c>
      <c r="F1170" s="152" t="s">
        <v>1110</v>
      </c>
      <c r="H1170" s="151" t="s">
        <v>44</v>
      </c>
      <c r="I1170" s="153"/>
      <c r="L1170" s="149"/>
      <c r="M1170" s="154"/>
      <c r="T1170" s="155"/>
      <c r="AT1170" s="151" t="s">
        <v>202</v>
      </c>
      <c r="AU1170" s="151" t="s">
        <v>93</v>
      </c>
      <c r="AV1170" s="12" t="s">
        <v>90</v>
      </c>
      <c r="AW1170" s="12" t="s">
        <v>42</v>
      </c>
      <c r="AX1170" s="12" t="s">
        <v>82</v>
      </c>
      <c r="AY1170" s="151" t="s">
        <v>192</v>
      </c>
    </row>
    <row r="1171" spans="2:51" s="13" customFormat="1" ht="11.25">
      <c r="B1171" s="156"/>
      <c r="D1171" s="150" t="s">
        <v>202</v>
      </c>
      <c r="E1171" s="157" t="s">
        <v>44</v>
      </c>
      <c r="F1171" s="158" t="s">
        <v>222</v>
      </c>
      <c r="H1171" s="159">
        <v>5</v>
      </c>
      <c r="I1171" s="160"/>
      <c r="L1171" s="156"/>
      <c r="M1171" s="161"/>
      <c r="T1171" s="162"/>
      <c r="AT1171" s="157" t="s">
        <v>202</v>
      </c>
      <c r="AU1171" s="157" t="s">
        <v>93</v>
      </c>
      <c r="AV1171" s="13" t="s">
        <v>93</v>
      </c>
      <c r="AW1171" s="13" t="s">
        <v>42</v>
      </c>
      <c r="AX1171" s="13" t="s">
        <v>82</v>
      </c>
      <c r="AY1171" s="157" t="s">
        <v>192</v>
      </c>
    </row>
    <row r="1172" spans="2:51" s="12" customFormat="1" ht="11.25">
      <c r="B1172" s="149"/>
      <c r="D1172" s="150" t="s">
        <v>202</v>
      </c>
      <c r="E1172" s="151" t="s">
        <v>44</v>
      </c>
      <c r="F1172" s="152" t="s">
        <v>1112</v>
      </c>
      <c r="H1172" s="151" t="s">
        <v>44</v>
      </c>
      <c r="I1172" s="153"/>
      <c r="L1172" s="149"/>
      <c r="M1172" s="154"/>
      <c r="T1172" s="155"/>
      <c r="AT1172" s="151" t="s">
        <v>202</v>
      </c>
      <c r="AU1172" s="151" t="s">
        <v>93</v>
      </c>
      <c r="AV1172" s="12" t="s">
        <v>90</v>
      </c>
      <c r="AW1172" s="12" t="s">
        <v>42</v>
      </c>
      <c r="AX1172" s="12" t="s">
        <v>82</v>
      </c>
      <c r="AY1172" s="151" t="s">
        <v>192</v>
      </c>
    </row>
    <row r="1173" spans="2:51" s="13" customFormat="1" ht="11.25">
      <c r="B1173" s="156"/>
      <c r="D1173" s="150" t="s">
        <v>202</v>
      </c>
      <c r="E1173" s="157" t="s">
        <v>44</v>
      </c>
      <c r="F1173" s="158" t="s">
        <v>199</v>
      </c>
      <c r="H1173" s="159">
        <v>4</v>
      </c>
      <c r="I1173" s="160"/>
      <c r="L1173" s="156"/>
      <c r="M1173" s="161"/>
      <c r="T1173" s="162"/>
      <c r="AT1173" s="157" t="s">
        <v>202</v>
      </c>
      <c r="AU1173" s="157" t="s">
        <v>93</v>
      </c>
      <c r="AV1173" s="13" t="s">
        <v>93</v>
      </c>
      <c r="AW1173" s="13" t="s">
        <v>42</v>
      </c>
      <c r="AX1173" s="13" t="s">
        <v>82</v>
      </c>
      <c r="AY1173" s="157" t="s">
        <v>192</v>
      </c>
    </row>
    <row r="1174" spans="2:51" s="12" customFormat="1" ht="11.25">
      <c r="B1174" s="149"/>
      <c r="D1174" s="150" t="s">
        <v>202</v>
      </c>
      <c r="E1174" s="151" t="s">
        <v>44</v>
      </c>
      <c r="F1174" s="152" t="s">
        <v>1114</v>
      </c>
      <c r="H1174" s="151" t="s">
        <v>44</v>
      </c>
      <c r="I1174" s="153"/>
      <c r="L1174" s="149"/>
      <c r="M1174" s="154"/>
      <c r="T1174" s="155"/>
      <c r="AT1174" s="151" t="s">
        <v>202</v>
      </c>
      <c r="AU1174" s="151" t="s">
        <v>93</v>
      </c>
      <c r="AV1174" s="12" t="s">
        <v>90</v>
      </c>
      <c r="AW1174" s="12" t="s">
        <v>42</v>
      </c>
      <c r="AX1174" s="12" t="s">
        <v>82</v>
      </c>
      <c r="AY1174" s="151" t="s">
        <v>192</v>
      </c>
    </row>
    <row r="1175" spans="2:51" s="13" customFormat="1" ht="11.25">
      <c r="B1175" s="156"/>
      <c r="D1175" s="150" t="s">
        <v>202</v>
      </c>
      <c r="E1175" s="157" t="s">
        <v>44</v>
      </c>
      <c r="F1175" s="158" t="s">
        <v>93</v>
      </c>
      <c r="H1175" s="159">
        <v>2</v>
      </c>
      <c r="I1175" s="160"/>
      <c r="L1175" s="156"/>
      <c r="M1175" s="161"/>
      <c r="T1175" s="162"/>
      <c r="AT1175" s="157" t="s">
        <v>202</v>
      </c>
      <c r="AU1175" s="157" t="s">
        <v>93</v>
      </c>
      <c r="AV1175" s="13" t="s">
        <v>93</v>
      </c>
      <c r="AW1175" s="13" t="s">
        <v>42</v>
      </c>
      <c r="AX1175" s="13" t="s">
        <v>82</v>
      </c>
      <c r="AY1175" s="157" t="s">
        <v>192</v>
      </c>
    </row>
    <row r="1176" spans="2:51" s="12" customFormat="1" ht="11.25">
      <c r="B1176" s="149"/>
      <c r="D1176" s="150" t="s">
        <v>202</v>
      </c>
      <c r="E1176" s="151" t="s">
        <v>44</v>
      </c>
      <c r="F1176" s="152" t="s">
        <v>1116</v>
      </c>
      <c r="H1176" s="151" t="s">
        <v>44</v>
      </c>
      <c r="I1176" s="153"/>
      <c r="L1176" s="149"/>
      <c r="M1176" s="154"/>
      <c r="T1176" s="155"/>
      <c r="AT1176" s="151" t="s">
        <v>202</v>
      </c>
      <c r="AU1176" s="151" t="s">
        <v>93</v>
      </c>
      <c r="AV1176" s="12" t="s">
        <v>90</v>
      </c>
      <c r="AW1176" s="12" t="s">
        <v>42</v>
      </c>
      <c r="AX1176" s="12" t="s">
        <v>82</v>
      </c>
      <c r="AY1176" s="151" t="s">
        <v>192</v>
      </c>
    </row>
    <row r="1177" spans="2:51" s="13" customFormat="1" ht="11.25">
      <c r="B1177" s="156"/>
      <c r="D1177" s="150" t="s">
        <v>202</v>
      </c>
      <c r="E1177" s="157" t="s">
        <v>44</v>
      </c>
      <c r="F1177" s="158" t="s">
        <v>222</v>
      </c>
      <c r="H1177" s="159">
        <v>5</v>
      </c>
      <c r="I1177" s="160"/>
      <c r="L1177" s="156"/>
      <c r="M1177" s="161"/>
      <c r="T1177" s="162"/>
      <c r="AT1177" s="157" t="s">
        <v>202</v>
      </c>
      <c r="AU1177" s="157" t="s">
        <v>93</v>
      </c>
      <c r="AV1177" s="13" t="s">
        <v>93</v>
      </c>
      <c r="AW1177" s="13" t="s">
        <v>42</v>
      </c>
      <c r="AX1177" s="13" t="s">
        <v>82</v>
      </c>
      <c r="AY1177" s="157" t="s">
        <v>192</v>
      </c>
    </row>
    <row r="1178" spans="2:51" s="12" customFormat="1" ht="11.25">
      <c r="B1178" s="149"/>
      <c r="D1178" s="150" t="s">
        <v>202</v>
      </c>
      <c r="E1178" s="151" t="s">
        <v>44</v>
      </c>
      <c r="F1178" s="152" t="s">
        <v>1118</v>
      </c>
      <c r="H1178" s="151" t="s">
        <v>44</v>
      </c>
      <c r="I1178" s="153"/>
      <c r="L1178" s="149"/>
      <c r="M1178" s="154"/>
      <c r="T1178" s="155"/>
      <c r="AT1178" s="151" t="s">
        <v>202</v>
      </c>
      <c r="AU1178" s="151" t="s">
        <v>93</v>
      </c>
      <c r="AV1178" s="12" t="s">
        <v>90</v>
      </c>
      <c r="AW1178" s="12" t="s">
        <v>42</v>
      </c>
      <c r="AX1178" s="12" t="s">
        <v>82</v>
      </c>
      <c r="AY1178" s="151" t="s">
        <v>192</v>
      </c>
    </row>
    <row r="1179" spans="2:51" s="13" customFormat="1" ht="11.25">
      <c r="B1179" s="156"/>
      <c r="D1179" s="150" t="s">
        <v>202</v>
      </c>
      <c r="E1179" s="157" t="s">
        <v>44</v>
      </c>
      <c r="F1179" s="158" t="s">
        <v>93</v>
      </c>
      <c r="H1179" s="159">
        <v>2</v>
      </c>
      <c r="I1179" s="160"/>
      <c r="L1179" s="156"/>
      <c r="M1179" s="161"/>
      <c r="T1179" s="162"/>
      <c r="AT1179" s="157" t="s">
        <v>202</v>
      </c>
      <c r="AU1179" s="157" t="s">
        <v>93</v>
      </c>
      <c r="AV1179" s="13" t="s">
        <v>93</v>
      </c>
      <c r="AW1179" s="13" t="s">
        <v>42</v>
      </c>
      <c r="AX1179" s="13" t="s">
        <v>82</v>
      </c>
      <c r="AY1179" s="157" t="s">
        <v>192</v>
      </c>
    </row>
    <row r="1180" spans="2:51" s="12" customFormat="1" ht="11.25">
      <c r="B1180" s="149"/>
      <c r="D1180" s="150" t="s">
        <v>202</v>
      </c>
      <c r="E1180" s="151" t="s">
        <v>44</v>
      </c>
      <c r="F1180" s="152" t="s">
        <v>1120</v>
      </c>
      <c r="H1180" s="151" t="s">
        <v>44</v>
      </c>
      <c r="I1180" s="153"/>
      <c r="L1180" s="149"/>
      <c r="M1180" s="154"/>
      <c r="T1180" s="155"/>
      <c r="AT1180" s="151" t="s">
        <v>202</v>
      </c>
      <c r="AU1180" s="151" t="s">
        <v>93</v>
      </c>
      <c r="AV1180" s="12" t="s">
        <v>90</v>
      </c>
      <c r="AW1180" s="12" t="s">
        <v>42</v>
      </c>
      <c r="AX1180" s="12" t="s">
        <v>82</v>
      </c>
      <c r="AY1180" s="151" t="s">
        <v>192</v>
      </c>
    </row>
    <row r="1181" spans="2:51" s="13" customFormat="1" ht="11.25">
      <c r="B1181" s="156"/>
      <c r="D1181" s="150" t="s">
        <v>202</v>
      </c>
      <c r="E1181" s="157" t="s">
        <v>44</v>
      </c>
      <c r="F1181" s="158" t="s">
        <v>90</v>
      </c>
      <c r="H1181" s="159">
        <v>1</v>
      </c>
      <c r="I1181" s="160"/>
      <c r="L1181" s="156"/>
      <c r="M1181" s="161"/>
      <c r="T1181" s="162"/>
      <c r="AT1181" s="157" t="s">
        <v>202</v>
      </c>
      <c r="AU1181" s="157" t="s">
        <v>93</v>
      </c>
      <c r="AV1181" s="13" t="s">
        <v>93</v>
      </c>
      <c r="AW1181" s="13" t="s">
        <v>42</v>
      </c>
      <c r="AX1181" s="13" t="s">
        <v>82</v>
      </c>
      <c r="AY1181" s="157" t="s">
        <v>192</v>
      </c>
    </row>
    <row r="1182" spans="2:51" s="12" customFormat="1" ht="11.25">
      <c r="B1182" s="149"/>
      <c r="D1182" s="150" t="s">
        <v>202</v>
      </c>
      <c r="E1182" s="151" t="s">
        <v>44</v>
      </c>
      <c r="F1182" s="152" t="s">
        <v>1122</v>
      </c>
      <c r="H1182" s="151" t="s">
        <v>44</v>
      </c>
      <c r="I1182" s="153"/>
      <c r="L1182" s="149"/>
      <c r="M1182" s="154"/>
      <c r="T1182" s="155"/>
      <c r="AT1182" s="151" t="s">
        <v>202</v>
      </c>
      <c r="AU1182" s="151" t="s">
        <v>93</v>
      </c>
      <c r="AV1182" s="12" t="s">
        <v>90</v>
      </c>
      <c r="AW1182" s="12" t="s">
        <v>42</v>
      </c>
      <c r="AX1182" s="12" t="s">
        <v>82</v>
      </c>
      <c r="AY1182" s="151" t="s">
        <v>192</v>
      </c>
    </row>
    <row r="1183" spans="2:51" s="13" customFormat="1" ht="11.25">
      <c r="B1183" s="156"/>
      <c r="D1183" s="150" t="s">
        <v>202</v>
      </c>
      <c r="E1183" s="157" t="s">
        <v>44</v>
      </c>
      <c r="F1183" s="158" t="s">
        <v>199</v>
      </c>
      <c r="H1183" s="159">
        <v>4</v>
      </c>
      <c r="I1183" s="160"/>
      <c r="L1183" s="156"/>
      <c r="M1183" s="161"/>
      <c r="T1183" s="162"/>
      <c r="AT1183" s="157" t="s">
        <v>202</v>
      </c>
      <c r="AU1183" s="157" t="s">
        <v>93</v>
      </c>
      <c r="AV1183" s="13" t="s">
        <v>93</v>
      </c>
      <c r="AW1183" s="13" t="s">
        <v>42</v>
      </c>
      <c r="AX1183" s="13" t="s">
        <v>82</v>
      </c>
      <c r="AY1183" s="157" t="s">
        <v>192</v>
      </c>
    </row>
    <row r="1184" spans="2:51" s="12" customFormat="1" ht="11.25">
      <c r="B1184" s="149"/>
      <c r="D1184" s="150" t="s">
        <v>202</v>
      </c>
      <c r="E1184" s="151" t="s">
        <v>44</v>
      </c>
      <c r="F1184" s="152" t="s">
        <v>1123</v>
      </c>
      <c r="H1184" s="151" t="s">
        <v>44</v>
      </c>
      <c r="I1184" s="153"/>
      <c r="L1184" s="149"/>
      <c r="M1184" s="154"/>
      <c r="T1184" s="155"/>
      <c r="AT1184" s="151" t="s">
        <v>202</v>
      </c>
      <c r="AU1184" s="151" t="s">
        <v>93</v>
      </c>
      <c r="AV1184" s="12" t="s">
        <v>90</v>
      </c>
      <c r="AW1184" s="12" t="s">
        <v>42</v>
      </c>
      <c r="AX1184" s="12" t="s">
        <v>82</v>
      </c>
      <c r="AY1184" s="151" t="s">
        <v>192</v>
      </c>
    </row>
    <row r="1185" spans="2:65" s="13" customFormat="1" ht="11.25">
      <c r="B1185" s="156"/>
      <c r="D1185" s="150" t="s">
        <v>202</v>
      </c>
      <c r="E1185" s="157" t="s">
        <v>44</v>
      </c>
      <c r="F1185" s="158" t="s">
        <v>93</v>
      </c>
      <c r="H1185" s="159">
        <v>2</v>
      </c>
      <c r="I1185" s="160"/>
      <c r="L1185" s="156"/>
      <c r="M1185" s="161"/>
      <c r="T1185" s="162"/>
      <c r="AT1185" s="157" t="s">
        <v>202</v>
      </c>
      <c r="AU1185" s="157" t="s">
        <v>93</v>
      </c>
      <c r="AV1185" s="13" t="s">
        <v>93</v>
      </c>
      <c r="AW1185" s="13" t="s">
        <v>42</v>
      </c>
      <c r="AX1185" s="13" t="s">
        <v>82</v>
      </c>
      <c r="AY1185" s="157" t="s">
        <v>192</v>
      </c>
    </row>
    <row r="1186" spans="2:65" s="12" customFormat="1" ht="11.25">
      <c r="B1186" s="149"/>
      <c r="D1186" s="150" t="s">
        <v>202</v>
      </c>
      <c r="E1186" s="151" t="s">
        <v>44</v>
      </c>
      <c r="F1186" s="152" t="s">
        <v>1124</v>
      </c>
      <c r="H1186" s="151" t="s">
        <v>44</v>
      </c>
      <c r="I1186" s="153"/>
      <c r="L1186" s="149"/>
      <c r="M1186" s="154"/>
      <c r="T1186" s="155"/>
      <c r="AT1186" s="151" t="s">
        <v>202</v>
      </c>
      <c r="AU1186" s="151" t="s">
        <v>93</v>
      </c>
      <c r="AV1186" s="12" t="s">
        <v>90</v>
      </c>
      <c r="AW1186" s="12" t="s">
        <v>42</v>
      </c>
      <c r="AX1186" s="12" t="s">
        <v>82</v>
      </c>
      <c r="AY1186" s="151" t="s">
        <v>192</v>
      </c>
    </row>
    <row r="1187" spans="2:65" s="13" customFormat="1" ht="11.25">
      <c r="B1187" s="156"/>
      <c r="D1187" s="150" t="s">
        <v>202</v>
      </c>
      <c r="E1187" s="157" t="s">
        <v>44</v>
      </c>
      <c r="F1187" s="158" t="s">
        <v>222</v>
      </c>
      <c r="H1187" s="159">
        <v>5</v>
      </c>
      <c r="I1187" s="160"/>
      <c r="L1187" s="156"/>
      <c r="M1187" s="161"/>
      <c r="T1187" s="162"/>
      <c r="AT1187" s="157" t="s">
        <v>202</v>
      </c>
      <c r="AU1187" s="157" t="s">
        <v>93</v>
      </c>
      <c r="AV1187" s="13" t="s">
        <v>93</v>
      </c>
      <c r="AW1187" s="13" t="s">
        <v>42</v>
      </c>
      <c r="AX1187" s="13" t="s">
        <v>82</v>
      </c>
      <c r="AY1187" s="157" t="s">
        <v>192</v>
      </c>
    </row>
    <row r="1188" spans="2:65" s="12" customFormat="1" ht="11.25">
      <c r="B1188" s="149"/>
      <c r="D1188" s="150" t="s">
        <v>202</v>
      </c>
      <c r="E1188" s="151" t="s">
        <v>44</v>
      </c>
      <c r="F1188" s="152" t="s">
        <v>1125</v>
      </c>
      <c r="H1188" s="151" t="s">
        <v>44</v>
      </c>
      <c r="I1188" s="153"/>
      <c r="L1188" s="149"/>
      <c r="M1188" s="154"/>
      <c r="T1188" s="155"/>
      <c r="AT1188" s="151" t="s">
        <v>202</v>
      </c>
      <c r="AU1188" s="151" t="s">
        <v>93</v>
      </c>
      <c r="AV1188" s="12" t="s">
        <v>90</v>
      </c>
      <c r="AW1188" s="12" t="s">
        <v>42</v>
      </c>
      <c r="AX1188" s="12" t="s">
        <v>82</v>
      </c>
      <c r="AY1188" s="151" t="s">
        <v>192</v>
      </c>
    </row>
    <row r="1189" spans="2:65" s="13" customFormat="1" ht="11.25">
      <c r="B1189" s="156"/>
      <c r="D1189" s="150" t="s">
        <v>202</v>
      </c>
      <c r="E1189" s="157" t="s">
        <v>44</v>
      </c>
      <c r="F1189" s="158" t="s">
        <v>93</v>
      </c>
      <c r="H1189" s="159">
        <v>2</v>
      </c>
      <c r="I1189" s="160"/>
      <c r="L1189" s="156"/>
      <c r="M1189" s="161"/>
      <c r="T1189" s="162"/>
      <c r="AT1189" s="157" t="s">
        <v>202</v>
      </c>
      <c r="AU1189" s="157" t="s">
        <v>93</v>
      </c>
      <c r="AV1189" s="13" t="s">
        <v>93</v>
      </c>
      <c r="AW1189" s="13" t="s">
        <v>42</v>
      </c>
      <c r="AX1189" s="13" t="s">
        <v>82</v>
      </c>
      <c r="AY1189" s="157" t="s">
        <v>192</v>
      </c>
    </row>
    <row r="1190" spans="2:65" s="14" customFormat="1" ht="11.25">
      <c r="B1190" s="163"/>
      <c r="D1190" s="150" t="s">
        <v>202</v>
      </c>
      <c r="E1190" s="164" t="s">
        <v>44</v>
      </c>
      <c r="F1190" s="165" t="s">
        <v>205</v>
      </c>
      <c r="H1190" s="166">
        <v>32</v>
      </c>
      <c r="I1190" s="167"/>
      <c r="L1190" s="163"/>
      <c r="M1190" s="168"/>
      <c r="T1190" s="169"/>
      <c r="AT1190" s="164" t="s">
        <v>202</v>
      </c>
      <c r="AU1190" s="164" t="s">
        <v>93</v>
      </c>
      <c r="AV1190" s="14" t="s">
        <v>199</v>
      </c>
      <c r="AW1190" s="14" t="s">
        <v>42</v>
      </c>
      <c r="AX1190" s="14" t="s">
        <v>90</v>
      </c>
      <c r="AY1190" s="164" t="s">
        <v>192</v>
      </c>
    </row>
    <row r="1191" spans="2:65" s="1" customFormat="1" ht="16.5" customHeight="1">
      <c r="B1191" s="33"/>
      <c r="C1191" s="170" t="s">
        <v>1633</v>
      </c>
      <c r="D1191" s="170" t="s">
        <v>245</v>
      </c>
      <c r="E1191" s="171" t="s">
        <v>1634</v>
      </c>
      <c r="F1191" s="172" t="s">
        <v>1635</v>
      </c>
      <c r="G1191" s="173" t="s">
        <v>747</v>
      </c>
      <c r="H1191" s="174">
        <v>7</v>
      </c>
      <c r="I1191" s="175"/>
      <c r="J1191" s="176">
        <f>ROUND(I1191*H1191,2)</f>
        <v>0</v>
      </c>
      <c r="K1191" s="172" t="s">
        <v>259</v>
      </c>
      <c r="L1191" s="177"/>
      <c r="M1191" s="178" t="s">
        <v>44</v>
      </c>
      <c r="N1191" s="179" t="s">
        <v>53</v>
      </c>
      <c r="P1191" s="141">
        <f>O1191*H1191</f>
        <v>0</v>
      </c>
      <c r="Q1191" s="141">
        <v>0</v>
      </c>
      <c r="R1191" s="141">
        <f>Q1191*H1191</f>
        <v>0</v>
      </c>
      <c r="S1191" s="141">
        <v>0</v>
      </c>
      <c r="T1191" s="142">
        <f>S1191*H1191</f>
        <v>0</v>
      </c>
      <c r="AR1191" s="143" t="s">
        <v>93</v>
      </c>
      <c r="AT1191" s="143" t="s">
        <v>245</v>
      </c>
      <c r="AU1191" s="143" t="s">
        <v>93</v>
      </c>
      <c r="AY1191" s="17" t="s">
        <v>192</v>
      </c>
      <c r="BE1191" s="144">
        <f>IF(N1191="základní",J1191,0)</f>
        <v>0</v>
      </c>
      <c r="BF1191" s="144">
        <f>IF(N1191="snížená",J1191,0)</f>
        <v>0</v>
      </c>
      <c r="BG1191" s="144">
        <f>IF(N1191="zákl. přenesená",J1191,0)</f>
        <v>0</v>
      </c>
      <c r="BH1191" s="144">
        <f>IF(N1191="sníž. přenesená",J1191,0)</f>
        <v>0</v>
      </c>
      <c r="BI1191" s="144">
        <f>IF(N1191="nulová",J1191,0)</f>
        <v>0</v>
      </c>
      <c r="BJ1191" s="17" t="s">
        <v>90</v>
      </c>
      <c r="BK1191" s="144">
        <f>ROUND(I1191*H1191,2)</f>
        <v>0</v>
      </c>
      <c r="BL1191" s="17" t="s">
        <v>90</v>
      </c>
      <c r="BM1191" s="143" t="s">
        <v>1636</v>
      </c>
    </row>
    <row r="1192" spans="2:65" s="12" customFormat="1" ht="11.25">
      <c r="B1192" s="149"/>
      <c r="D1192" s="150" t="s">
        <v>202</v>
      </c>
      <c r="E1192" s="151" t="s">
        <v>44</v>
      </c>
      <c r="F1192" s="152" t="s">
        <v>583</v>
      </c>
      <c r="H1192" s="151" t="s">
        <v>44</v>
      </c>
      <c r="I1192" s="153"/>
      <c r="L1192" s="149"/>
      <c r="M1192" s="154"/>
      <c r="T1192" s="155"/>
      <c r="AT1192" s="151" t="s">
        <v>202</v>
      </c>
      <c r="AU1192" s="151" t="s">
        <v>93</v>
      </c>
      <c r="AV1192" s="12" t="s">
        <v>90</v>
      </c>
      <c r="AW1192" s="12" t="s">
        <v>42</v>
      </c>
      <c r="AX1192" s="12" t="s">
        <v>82</v>
      </c>
      <c r="AY1192" s="151" t="s">
        <v>192</v>
      </c>
    </row>
    <row r="1193" spans="2:65" s="12" customFormat="1" ht="11.25">
      <c r="B1193" s="149"/>
      <c r="D1193" s="150" t="s">
        <v>202</v>
      </c>
      <c r="E1193" s="151" t="s">
        <v>44</v>
      </c>
      <c r="F1193" s="152" t="s">
        <v>1110</v>
      </c>
      <c r="H1193" s="151" t="s">
        <v>44</v>
      </c>
      <c r="I1193" s="153"/>
      <c r="L1193" s="149"/>
      <c r="M1193" s="154"/>
      <c r="T1193" s="155"/>
      <c r="AT1193" s="151" t="s">
        <v>202</v>
      </c>
      <c r="AU1193" s="151" t="s">
        <v>93</v>
      </c>
      <c r="AV1193" s="12" t="s">
        <v>90</v>
      </c>
      <c r="AW1193" s="12" t="s">
        <v>42</v>
      </c>
      <c r="AX1193" s="12" t="s">
        <v>82</v>
      </c>
      <c r="AY1193" s="151" t="s">
        <v>192</v>
      </c>
    </row>
    <row r="1194" spans="2:65" s="13" customFormat="1" ht="11.25">
      <c r="B1194" s="156"/>
      <c r="D1194" s="150" t="s">
        <v>202</v>
      </c>
      <c r="E1194" s="157" t="s">
        <v>44</v>
      </c>
      <c r="F1194" s="158" t="s">
        <v>90</v>
      </c>
      <c r="H1194" s="159">
        <v>1</v>
      </c>
      <c r="I1194" s="160"/>
      <c r="L1194" s="156"/>
      <c r="M1194" s="161"/>
      <c r="T1194" s="162"/>
      <c r="AT1194" s="157" t="s">
        <v>202</v>
      </c>
      <c r="AU1194" s="157" t="s">
        <v>93</v>
      </c>
      <c r="AV1194" s="13" t="s">
        <v>93</v>
      </c>
      <c r="AW1194" s="13" t="s">
        <v>42</v>
      </c>
      <c r="AX1194" s="13" t="s">
        <v>82</v>
      </c>
      <c r="AY1194" s="157" t="s">
        <v>192</v>
      </c>
    </row>
    <row r="1195" spans="2:65" s="12" customFormat="1" ht="11.25">
      <c r="B1195" s="149"/>
      <c r="D1195" s="150" t="s">
        <v>202</v>
      </c>
      <c r="E1195" s="151" t="s">
        <v>44</v>
      </c>
      <c r="F1195" s="152" t="s">
        <v>1112</v>
      </c>
      <c r="H1195" s="151" t="s">
        <v>44</v>
      </c>
      <c r="I1195" s="153"/>
      <c r="L1195" s="149"/>
      <c r="M1195" s="154"/>
      <c r="T1195" s="155"/>
      <c r="AT1195" s="151" t="s">
        <v>202</v>
      </c>
      <c r="AU1195" s="151" t="s">
        <v>93</v>
      </c>
      <c r="AV1195" s="12" t="s">
        <v>90</v>
      </c>
      <c r="AW1195" s="12" t="s">
        <v>42</v>
      </c>
      <c r="AX1195" s="12" t="s">
        <v>82</v>
      </c>
      <c r="AY1195" s="151" t="s">
        <v>192</v>
      </c>
    </row>
    <row r="1196" spans="2:65" s="13" customFormat="1" ht="11.25">
      <c r="B1196" s="156"/>
      <c r="D1196" s="150" t="s">
        <v>202</v>
      </c>
      <c r="E1196" s="157" t="s">
        <v>44</v>
      </c>
      <c r="F1196" s="158" t="s">
        <v>93</v>
      </c>
      <c r="H1196" s="159">
        <v>2</v>
      </c>
      <c r="I1196" s="160"/>
      <c r="L1196" s="156"/>
      <c r="M1196" s="161"/>
      <c r="T1196" s="162"/>
      <c r="AT1196" s="157" t="s">
        <v>202</v>
      </c>
      <c r="AU1196" s="157" t="s">
        <v>93</v>
      </c>
      <c r="AV1196" s="13" t="s">
        <v>93</v>
      </c>
      <c r="AW1196" s="13" t="s">
        <v>42</v>
      </c>
      <c r="AX1196" s="13" t="s">
        <v>82</v>
      </c>
      <c r="AY1196" s="157" t="s">
        <v>192</v>
      </c>
    </row>
    <row r="1197" spans="2:65" s="12" customFormat="1" ht="11.25">
      <c r="B1197" s="149"/>
      <c r="D1197" s="150" t="s">
        <v>202</v>
      </c>
      <c r="E1197" s="151" t="s">
        <v>44</v>
      </c>
      <c r="F1197" s="152" t="s">
        <v>1116</v>
      </c>
      <c r="H1197" s="151" t="s">
        <v>44</v>
      </c>
      <c r="I1197" s="153"/>
      <c r="L1197" s="149"/>
      <c r="M1197" s="154"/>
      <c r="T1197" s="155"/>
      <c r="AT1197" s="151" t="s">
        <v>202</v>
      </c>
      <c r="AU1197" s="151" t="s">
        <v>93</v>
      </c>
      <c r="AV1197" s="12" t="s">
        <v>90</v>
      </c>
      <c r="AW1197" s="12" t="s">
        <v>42</v>
      </c>
      <c r="AX1197" s="12" t="s">
        <v>82</v>
      </c>
      <c r="AY1197" s="151" t="s">
        <v>192</v>
      </c>
    </row>
    <row r="1198" spans="2:65" s="13" customFormat="1" ht="11.25">
      <c r="B1198" s="156"/>
      <c r="D1198" s="150" t="s">
        <v>202</v>
      </c>
      <c r="E1198" s="157" t="s">
        <v>44</v>
      </c>
      <c r="F1198" s="158" t="s">
        <v>90</v>
      </c>
      <c r="H1198" s="159">
        <v>1</v>
      </c>
      <c r="I1198" s="160"/>
      <c r="L1198" s="156"/>
      <c r="M1198" s="161"/>
      <c r="T1198" s="162"/>
      <c r="AT1198" s="157" t="s">
        <v>202</v>
      </c>
      <c r="AU1198" s="157" t="s">
        <v>93</v>
      </c>
      <c r="AV1198" s="13" t="s">
        <v>93</v>
      </c>
      <c r="AW1198" s="13" t="s">
        <v>42</v>
      </c>
      <c r="AX1198" s="13" t="s">
        <v>82</v>
      </c>
      <c r="AY1198" s="157" t="s">
        <v>192</v>
      </c>
    </row>
    <row r="1199" spans="2:65" s="12" customFormat="1" ht="11.25">
      <c r="B1199" s="149"/>
      <c r="D1199" s="150" t="s">
        <v>202</v>
      </c>
      <c r="E1199" s="151" t="s">
        <v>44</v>
      </c>
      <c r="F1199" s="152" t="s">
        <v>1122</v>
      </c>
      <c r="H1199" s="151" t="s">
        <v>44</v>
      </c>
      <c r="I1199" s="153"/>
      <c r="L1199" s="149"/>
      <c r="M1199" s="154"/>
      <c r="T1199" s="155"/>
      <c r="AT1199" s="151" t="s">
        <v>202</v>
      </c>
      <c r="AU1199" s="151" t="s">
        <v>93</v>
      </c>
      <c r="AV1199" s="12" t="s">
        <v>90</v>
      </c>
      <c r="AW1199" s="12" t="s">
        <v>42</v>
      </c>
      <c r="AX1199" s="12" t="s">
        <v>82</v>
      </c>
      <c r="AY1199" s="151" t="s">
        <v>192</v>
      </c>
    </row>
    <row r="1200" spans="2:65" s="13" customFormat="1" ht="11.25">
      <c r="B1200" s="156"/>
      <c r="D1200" s="150" t="s">
        <v>202</v>
      </c>
      <c r="E1200" s="157" t="s">
        <v>44</v>
      </c>
      <c r="F1200" s="158" t="s">
        <v>90</v>
      </c>
      <c r="H1200" s="159">
        <v>1</v>
      </c>
      <c r="I1200" s="160"/>
      <c r="L1200" s="156"/>
      <c r="M1200" s="161"/>
      <c r="T1200" s="162"/>
      <c r="AT1200" s="157" t="s">
        <v>202</v>
      </c>
      <c r="AU1200" s="157" t="s">
        <v>93</v>
      </c>
      <c r="AV1200" s="13" t="s">
        <v>93</v>
      </c>
      <c r="AW1200" s="13" t="s">
        <v>42</v>
      </c>
      <c r="AX1200" s="13" t="s">
        <v>82</v>
      </c>
      <c r="AY1200" s="157" t="s">
        <v>192</v>
      </c>
    </row>
    <row r="1201" spans="2:65" s="12" customFormat="1" ht="11.25">
      <c r="B1201" s="149"/>
      <c r="D1201" s="150" t="s">
        <v>202</v>
      </c>
      <c r="E1201" s="151" t="s">
        <v>44</v>
      </c>
      <c r="F1201" s="152" t="s">
        <v>1123</v>
      </c>
      <c r="H1201" s="151" t="s">
        <v>44</v>
      </c>
      <c r="I1201" s="153"/>
      <c r="L1201" s="149"/>
      <c r="M1201" s="154"/>
      <c r="T1201" s="155"/>
      <c r="AT1201" s="151" t="s">
        <v>202</v>
      </c>
      <c r="AU1201" s="151" t="s">
        <v>93</v>
      </c>
      <c r="AV1201" s="12" t="s">
        <v>90</v>
      </c>
      <c r="AW1201" s="12" t="s">
        <v>42</v>
      </c>
      <c r="AX1201" s="12" t="s">
        <v>82</v>
      </c>
      <c r="AY1201" s="151" t="s">
        <v>192</v>
      </c>
    </row>
    <row r="1202" spans="2:65" s="13" customFormat="1" ht="11.25">
      <c r="B1202" s="156"/>
      <c r="D1202" s="150" t="s">
        <v>202</v>
      </c>
      <c r="E1202" s="157" t="s">
        <v>44</v>
      </c>
      <c r="F1202" s="158" t="s">
        <v>90</v>
      </c>
      <c r="H1202" s="159">
        <v>1</v>
      </c>
      <c r="I1202" s="160"/>
      <c r="L1202" s="156"/>
      <c r="M1202" s="161"/>
      <c r="T1202" s="162"/>
      <c r="AT1202" s="157" t="s">
        <v>202</v>
      </c>
      <c r="AU1202" s="157" t="s">
        <v>93</v>
      </c>
      <c r="AV1202" s="13" t="s">
        <v>93</v>
      </c>
      <c r="AW1202" s="13" t="s">
        <v>42</v>
      </c>
      <c r="AX1202" s="13" t="s">
        <v>82</v>
      </c>
      <c r="AY1202" s="157" t="s">
        <v>192</v>
      </c>
    </row>
    <row r="1203" spans="2:65" s="12" customFormat="1" ht="11.25">
      <c r="B1203" s="149"/>
      <c r="D1203" s="150" t="s">
        <v>202</v>
      </c>
      <c r="E1203" s="151" t="s">
        <v>44</v>
      </c>
      <c r="F1203" s="152" t="s">
        <v>1124</v>
      </c>
      <c r="H1203" s="151" t="s">
        <v>44</v>
      </c>
      <c r="I1203" s="153"/>
      <c r="L1203" s="149"/>
      <c r="M1203" s="154"/>
      <c r="T1203" s="155"/>
      <c r="AT1203" s="151" t="s">
        <v>202</v>
      </c>
      <c r="AU1203" s="151" t="s">
        <v>93</v>
      </c>
      <c r="AV1203" s="12" t="s">
        <v>90</v>
      </c>
      <c r="AW1203" s="12" t="s">
        <v>42</v>
      </c>
      <c r="AX1203" s="12" t="s">
        <v>82</v>
      </c>
      <c r="AY1203" s="151" t="s">
        <v>192</v>
      </c>
    </row>
    <row r="1204" spans="2:65" s="13" customFormat="1" ht="11.25">
      <c r="B1204" s="156"/>
      <c r="D1204" s="150" t="s">
        <v>202</v>
      </c>
      <c r="E1204" s="157" t="s">
        <v>44</v>
      </c>
      <c r="F1204" s="158" t="s">
        <v>90</v>
      </c>
      <c r="H1204" s="159">
        <v>1</v>
      </c>
      <c r="I1204" s="160"/>
      <c r="L1204" s="156"/>
      <c r="M1204" s="161"/>
      <c r="T1204" s="162"/>
      <c r="AT1204" s="157" t="s">
        <v>202</v>
      </c>
      <c r="AU1204" s="157" t="s">
        <v>93</v>
      </c>
      <c r="AV1204" s="13" t="s">
        <v>93</v>
      </c>
      <c r="AW1204" s="13" t="s">
        <v>42</v>
      </c>
      <c r="AX1204" s="13" t="s">
        <v>82</v>
      </c>
      <c r="AY1204" s="157" t="s">
        <v>192</v>
      </c>
    </row>
    <row r="1205" spans="2:65" s="14" customFormat="1" ht="11.25">
      <c r="B1205" s="163"/>
      <c r="D1205" s="150" t="s">
        <v>202</v>
      </c>
      <c r="E1205" s="164" t="s">
        <v>44</v>
      </c>
      <c r="F1205" s="165" t="s">
        <v>205</v>
      </c>
      <c r="H1205" s="166">
        <v>7</v>
      </c>
      <c r="I1205" s="167"/>
      <c r="L1205" s="163"/>
      <c r="M1205" s="168"/>
      <c r="T1205" s="169"/>
      <c r="AT1205" s="164" t="s">
        <v>202</v>
      </c>
      <c r="AU1205" s="164" t="s">
        <v>93</v>
      </c>
      <c r="AV1205" s="14" t="s">
        <v>199</v>
      </c>
      <c r="AW1205" s="14" t="s">
        <v>42</v>
      </c>
      <c r="AX1205" s="14" t="s">
        <v>90</v>
      </c>
      <c r="AY1205" s="164" t="s">
        <v>192</v>
      </c>
    </row>
    <row r="1206" spans="2:65" s="1" customFormat="1" ht="16.5" customHeight="1">
      <c r="B1206" s="33"/>
      <c r="C1206" s="170" t="s">
        <v>1637</v>
      </c>
      <c r="D1206" s="170" t="s">
        <v>245</v>
      </c>
      <c r="E1206" s="171" t="s">
        <v>1638</v>
      </c>
      <c r="F1206" s="172" t="s">
        <v>1639</v>
      </c>
      <c r="G1206" s="173" t="s">
        <v>747</v>
      </c>
      <c r="H1206" s="174">
        <v>9</v>
      </c>
      <c r="I1206" s="175"/>
      <c r="J1206" s="176">
        <f>ROUND(I1206*H1206,2)</f>
        <v>0</v>
      </c>
      <c r="K1206" s="172" t="s">
        <v>259</v>
      </c>
      <c r="L1206" s="177"/>
      <c r="M1206" s="178" t="s">
        <v>44</v>
      </c>
      <c r="N1206" s="179" t="s">
        <v>53</v>
      </c>
      <c r="P1206" s="141">
        <f>O1206*H1206</f>
        <v>0</v>
      </c>
      <c r="Q1206" s="141">
        <v>0</v>
      </c>
      <c r="R1206" s="141">
        <f>Q1206*H1206</f>
        <v>0</v>
      </c>
      <c r="S1206" s="141">
        <v>0</v>
      </c>
      <c r="T1206" s="142">
        <f>S1206*H1206</f>
        <v>0</v>
      </c>
      <c r="AR1206" s="143" t="s">
        <v>93</v>
      </c>
      <c r="AT1206" s="143" t="s">
        <v>245</v>
      </c>
      <c r="AU1206" s="143" t="s">
        <v>93</v>
      </c>
      <c r="AY1206" s="17" t="s">
        <v>192</v>
      </c>
      <c r="BE1206" s="144">
        <f>IF(N1206="základní",J1206,0)</f>
        <v>0</v>
      </c>
      <c r="BF1206" s="144">
        <f>IF(N1206="snížená",J1206,0)</f>
        <v>0</v>
      </c>
      <c r="BG1206" s="144">
        <f>IF(N1206="zákl. přenesená",J1206,0)</f>
        <v>0</v>
      </c>
      <c r="BH1206" s="144">
        <f>IF(N1206="sníž. přenesená",J1206,0)</f>
        <v>0</v>
      </c>
      <c r="BI1206" s="144">
        <f>IF(N1206="nulová",J1206,0)</f>
        <v>0</v>
      </c>
      <c r="BJ1206" s="17" t="s">
        <v>90</v>
      </c>
      <c r="BK1206" s="144">
        <f>ROUND(I1206*H1206,2)</f>
        <v>0</v>
      </c>
      <c r="BL1206" s="17" t="s">
        <v>90</v>
      </c>
      <c r="BM1206" s="143" t="s">
        <v>1640</v>
      </c>
    </row>
    <row r="1207" spans="2:65" s="12" customFormat="1" ht="11.25">
      <c r="B1207" s="149"/>
      <c r="D1207" s="150" t="s">
        <v>202</v>
      </c>
      <c r="E1207" s="151" t="s">
        <v>44</v>
      </c>
      <c r="F1207" s="152" t="s">
        <v>583</v>
      </c>
      <c r="H1207" s="151" t="s">
        <v>44</v>
      </c>
      <c r="I1207" s="153"/>
      <c r="L1207" s="149"/>
      <c r="M1207" s="154"/>
      <c r="T1207" s="155"/>
      <c r="AT1207" s="151" t="s">
        <v>202</v>
      </c>
      <c r="AU1207" s="151" t="s">
        <v>93</v>
      </c>
      <c r="AV1207" s="12" t="s">
        <v>90</v>
      </c>
      <c r="AW1207" s="12" t="s">
        <v>42</v>
      </c>
      <c r="AX1207" s="12" t="s">
        <v>82</v>
      </c>
      <c r="AY1207" s="151" t="s">
        <v>192</v>
      </c>
    </row>
    <row r="1208" spans="2:65" s="12" customFormat="1" ht="11.25">
      <c r="B1208" s="149"/>
      <c r="D1208" s="150" t="s">
        <v>202</v>
      </c>
      <c r="E1208" s="151" t="s">
        <v>44</v>
      </c>
      <c r="F1208" s="152" t="s">
        <v>1110</v>
      </c>
      <c r="H1208" s="151" t="s">
        <v>44</v>
      </c>
      <c r="I1208" s="153"/>
      <c r="L1208" s="149"/>
      <c r="M1208" s="154"/>
      <c r="T1208" s="155"/>
      <c r="AT1208" s="151" t="s">
        <v>202</v>
      </c>
      <c r="AU1208" s="151" t="s">
        <v>93</v>
      </c>
      <c r="AV1208" s="12" t="s">
        <v>90</v>
      </c>
      <c r="AW1208" s="12" t="s">
        <v>42</v>
      </c>
      <c r="AX1208" s="12" t="s">
        <v>82</v>
      </c>
      <c r="AY1208" s="151" t="s">
        <v>192</v>
      </c>
    </row>
    <row r="1209" spans="2:65" s="13" customFormat="1" ht="11.25">
      <c r="B1209" s="156"/>
      <c r="D1209" s="150" t="s">
        <v>202</v>
      </c>
      <c r="E1209" s="157" t="s">
        <v>44</v>
      </c>
      <c r="F1209" s="158" t="s">
        <v>1641</v>
      </c>
      <c r="H1209" s="159">
        <v>3</v>
      </c>
      <c r="I1209" s="160"/>
      <c r="L1209" s="156"/>
      <c r="M1209" s="161"/>
      <c r="T1209" s="162"/>
      <c r="AT1209" s="157" t="s">
        <v>202</v>
      </c>
      <c r="AU1209" s="157" t="s">
        <v>93</v>
      </c>
      <c r="AV1209" s="13" t="s">
        <v>93</v>
      </c>
      <c r="AW1209" s="13" t="s">
        <v>42</v>
      </c>
      <c r="AX1209" s="13" t="s">
        <v>82</v>
      </c>
      <c r="AY1209" s="157" t="s">
        <v>192</v>
      </c>
    </row>
    <row r="1210" spans="2:65" s="12" customFormat="1" ht="11.25">
      <c r="B1210" s="149"/>
      <c r="D1210" s="150" t="s">
        <v>202</v>
      </c>
      <c r="E1210" s="151" t="s">
        <v>44</v>
      </c>
      <c r="F1210" s="152" t="s">
        <v>1112</v>
      </c>
      <c r="H1210" s="151" t="s">
        <v>44</v>
      </c>
      <c r="I1210" s="153"/>
      <c r="L1210" s="149"/>
      <c r="M1210" s="154"/>
      <c r="T1210" s="155"/>
      <c r="AT1210" s="151" t="s">
        <v>202</v>
      </c>
      <c r="AU1210" s="151" t="s">
        <v>93</v>
      </c>
      <c r="AV1210" s="12" t="s">
        <v>90</v>
      </c>
      <c r="AW1210" s="12" t="s">
        <v>42</v>
      </c>
      <c r="AX1210" s="12" t="s">
        <v>82</v>
      </c>
      <c r="AY1210" s="151" t="s">
        <v>192</v>
      </c>
    </row>
    <row r="1211" spans="2:65" s="13" customFormat="1" ht="11.25">
      <c r="B1211" s="156"/>
      <c r="D1211" s="150" t="s">
        <v>202</v>
      </c>
      <c r="E1211" s="157" t="s">
        <v>44</v>
      </c>
      <c r="F1211" s="158" t="s">
        <v>93</v>
      </c>
      <c r="H1211" s="159">
        <v>2</v>
      </c>
      <c r="I1211" s="160"/>
      <c r="L1211" s="156"/>
      <c r="M1211" s="161"/>
      <c r="T1211" s="162"/>
      <c r="AT1211" s="157" t="s">
        <v>202</v>
      </c>
      <c r="AU1211" s="157" t="s">
        <v>93</v>
      </c>
      <c r="AV1211" s="13" t="s">
        <v>93</v>
      </c>
      <c r="AW1211" s="13" t="s">
        <v>42</v>
      </c>
      <c r="AX1211" s="13" t="s">
        <v>82</v>
      </c>
      <c r="AY1211" s="157" t="s">
        <v>192</v>
      </c>
    </row>
    <row r="1212" spans="2:65" s="12" customFormat="1" ht="11.25">
      <c r="B1212" s="149"/>
      <c r="D1212" s="150" t="s">
        <v>202</v>
      </c>
      <c r="E1212" s="151" t="s">
        <v>44</v>
      </c>
      <c r="F1212" s="152" t="s">
        <v>1116</v>
      </c>
      <c r="H1212" s="151" t="s">
        <v>44</v>
      </c>
      <c r="I1212" s="153"/>
      <c r="L1212" s="149"/>
      <c r="M1212" s="154"/>
      <c r="T1212" s="155"/>
      <c r="AT1212" s="151" t="s">
        <v>202</v>
      </c>
      <c r="AU1212" s="151" t="s">
        <v>93</v>
      </c>
      <c r="AV1212" s="12" t="s">
        <v>90</v>
      </c>
      <c r="AW1212" s="12" t="s">
        <v>42</v>
      </c>
      <c r="AX1212" s="12" t="s">
        <v>82</v>
      </c>
      <c r="AY1212" s="151" t="s">
        <v>192</v>
      </c>
    </row>
    <row r="1213" spans="2:65" s="13" customFormat="1" ht="11.25">
      <c r="B1213" s="156"/>
      <c r="D1213" s="150" t="s">
        <v>202</v>
      </c>
      <c r="E1213" s="157" t="s">
        <v>44</v>
      </c>
      <c r="F1213" s="158" t="s">
        <v>90</v>
      </c>
      <c r="H1213" s="159">
        <v>1</v>
      </c>
      <c r="I1213" s="160"/>
      <c r="L1213" s="156"/>
      <c r="M1213" s="161"/>
      <c r="T1213" s="162"/>
      <c r="AT1213" s="157" t="s">
        <v>202</v>
      </c>
      <c r="AU1213" s="157" t="s">
        <v>93</v>
      </c>
      <c r="AV1213" s="13" t="s">
        <v>93</v>
      </c>
      <c r="AW1213" s="13" t="s">
        <v>42</v>
      </c>
      <c r="AX1213" s="13" t="s">
        <v>82</v>
      </c>
      <c r="AY1213" s="157" t="s">
        <v>192</v>
      </c>
    </row>
    <row r="1214" spans="2:65" s="12" customFormat="1" ht="11.25">
      <c r="B1214" s="149"/>
      <c r="D1214" s="150" t="s">
        <v>202</v>
      </c>
      <c r="E1214" s="151" t="s">
        <v>44</v>
      </c>
      <c r="F1214" s="152" t="s">
        <v>1122</v>
      </c>
      <c r="H1214" s="151" t="s">
        <v>44</v>
      </c>
      <c r="I1214" s="153"/>
      <c r="L1214" s="149"/>
      <c r="M1214" s="154"/>
      <c r="T1214" s="155"/>
      <c r="AT1214" s="151" t="s">
        <v>202</v>
      </c>
      <c r="AU1214" s="151" t="s">
        <v>93</v>
      </c>
      <c r="AV1214" s="12" t="s">
        <v>90</v>
      </c>
      <c r="AW1214" s="12" t="s">
        <v>42</v>
      </c>
      <c r="AX1214" s="12" t="s">
        <v>82</v>
      </c>
      <c r="AY1214" s="151" t="s">
        <v>192</v>
      </c>
    </row>
    <row r="1215" spans="2:65" s="13" customFormat="1" ht="11.25">
      <c r="B1215" s="156"/>
      <c r="D1215" s="150" t="s">
        <v>202</v>
      </c>
      <c r="E1215" s="157" t="s">
        <v>44</v>
      </c>
      <c r="F1215" s="158" t="s">
        <v>90</v>
      </c>
      <c r="H1215" s="159">
        <v>1</v>
      </c>
      <c r="I1215" s="160"/>
      <c r="L1215" s="156"/>
      <c r="M1215" s="161"/>
      <c r="T1215" s="162"/>
      <c r="AT1215" s="157" t="s">
        <v>202</v>
      </c>
      <c r="AU1215" s="157" t="s">
        <v>93</v>
      </c>
      <c r="AV1215" s="13" t="s">
        <v>93</v>
      </c>
      <c r="AW1215" s="13" t="s">
        <v>42</v>
      </c>
      <c r="AX1215" s="13" t="s">
        <v>82</v>
      </c>
      <c r="AY1215" s="157" t="s">
        <v>192</v>
      </c>
    </row>
    <row r="1216" spans="2:65" s="12" customFormat="1" ht="11.25">
      <c r="B1216" s="149"/>
      <c r="D1216" s="150" t="s">
        <v>202</v>
      </c>
      <c r="E1216" s="151" t="s">
        <v>44</v>
      </c>
      <c r="F1216" s="152" t="s">
        <v>1123</v>
      </c>
      <c r="H1216" s="151" t="s">
        <v>44</v>
      </c>
      <c r="I1216" s="153"/>
      <c r="L1216" s="149"/>
      <c r="M1216" s="154"/>
      <c r="T1216" s="155"/>
      <c r="AT1216" s="151" t="s">
        <v>202</v>
      </c>
      <c r="AU1216" s="151" t="s">
        <v>93</v>
      </c>
      <c r="AV1216" s="12" t="s">
        <v>90</v>
      </c>
      <c r="AW1216" s="12" t="s">
        <v>42</v>
      </c>
      <c r="AX1216" s="12" t="s">
        <v>82</v>
      </c>
      <c r="AY1216" s="151" t="s">
        <v>192</v>
      </c>
    </row>
    <row r="1217" spans="2:65" s="13" customFormat="1" ht="11.25">
      <c r="B1217" s="156"/>
      <c r="D1217" s="150" t="s">
        <v>202</v>
      </c>
      <c r="E1217" s="157" t="s">
        <v>44</v>
      </c>
      <c r="F1217" s="158" t="s">
        <v>90</v>
      </c>
      <c r="H1217" s="159">
        <v>1</v>
      </c>
      <c r="I1217" s="160"/>
      <c r="L1217" s="156"/>
      <c r="M1217" s="161"/>
      <c r="T1217" s="162"/>
      <c r="AT1217" s="157" t="s">
        <v>202</v>
      </c>
      <c r="AU1217" s="157" t="s">
        <v>93</v>
      </c>
      <c r="AV1217" s="13" t="s">
        <v>93</v>
      </c>
      <c r="AW1217" s="13" t="s">
        <v>42</v>
      </c>
      <c r="AX1217" s="13" t="s">
        <v>82</v>
      </c>
      <c r="AY1217" s="157" t="s">
        <v>192</v>
      </c>
    </row>
    <row r="1218" spans="2:65" s="12" customFormat="1" ht="11.25">
      <c r="B1218" s="149"/>
      <c r="D1218" s="150" t="s">
        <v>202</v>
      </c>
      <c r="E1218" s="151" t="s">
        <v>44</v>
      </c>
      <c r="F1218" s="152" t="s">
        <v>1124</v>
      </c>
      <c r="H1218" s="151" t="s">
        <v>44</v>
      </c>
      <c r="I1218" s="153"/>
      <c r="L1218" s="149"/>
      <c r="M1218" s="154"/>
      <c r="T1218" s="155"/>
      <c r="AT1218" s="151" t="s">
        <v>202</v>
      </c>
      <c r="AU1218" s="151" t="s">
        <v>93</v>
      </c>
      <c r="AV1218" s="12" t="s">
        <v>90</v>
      </c>
      <c r="AW1218" s="12" t="s">
        <v>42</v>
      </c>
      <c r="AX1218" s="12" t="s">
        <v>82</v>
      </c>
      <c r="AY1218" s="151" t="s">
        <v>192</v>
      </c>
    </row>
    <row r="1219" spans="2:65" s="13" customFormat="1" ht="11.25">
      <c r="B1219" s="156"/>
      <c r="D1219" s="150" t="s">
        <v>202</v>
      </c>
      <c r="E1219" s="157" t="s">
        <v>44</v>
      </c>
      <c r="F1219" s="158" t="s">
        <v>90</v>
      </c>
      <c r="H1219" s="159">
        <v>1</v>
      </c>
      <c r="I1219" s="160"/>
      <c r="L1219" s="156"/>
      <c r="M1219" s="161"/>
      <c r="T1219" s="162"/>
      <c r="AT1219" s="157" t="s">
        <v>202</v>
      </c>
      <c r="AU1219" s="157" t="s">
        <v>93</v>
      </c>
      <c r="AV1219" s="13" t="s">
        <v>93</v>
      </c>
      <c r="AW1219" s="13" t="s">
        <v>42</v>
      </c>
      <c r="AX1219" s="13" t="s">
        <v>82</v>
      </c>
      <c r="AY1219" s="157" t="s">
        <v>192</v>
      </c>
    </row>
    <row r="1220" spans="2:65" s="14" customFormat="1" ht="11.25">
      <c r="B1220" s="163"/>
      <c r="D1220" s="150" t="s">
        <v>202</v>
      </c>
      <c r="E1220" s="164" t="s">
        <v>44</v>
      </c>
      <c r="F1220" s="165" t="s">
        <v>205</v>
      </c>
      <c r="H1220" s="166">
        <v>9</v>
      </c>
      <c r="I1220" s="167"/>
      <c r="L1220" s="163"/>
      <c r="M1220" s="168"/>
      <c r="T1220" s="169"/>
      <c r="AT1220" s="164" t="s">
        <v>202</v>
      </c>
      <c r="AU1220" s="164" t="s">
        <v>93</v>
      </c>
      <c r="AV1220" s="14" t="s">
        <v>199</v>
      </c>
      <c r="AW1220" s="14" t="s">
        <v>42</v>
      </c>
      <c r="AX1220" s="14" t="s">
        <v>90</v>
      </c>
      <c r="AY1220" s="164" t="s">
        <v>192</v>
      </c>
    </row>
    <row r="1221" spans="2:65" s="1" customFormat="1" ht="16.5" customHeight="1">
      <c r="B1221" s="33"/>
      <c r="C1221" s="170" t="s">
        <v>1642</v>
      </c>
      <c r="D1221" s="170" t="s">
        <v>245</v>
      </c>
      <c r="E1221" s="171" t="s">
        <v>1643</v>
      </c>
      <c r="F1221" s="172" t="s">
        <v>770</v>
      </c>
      <c r="G1221" s="173" t="s">
        <v>282</v>
      </c>
      <c r="H1221" s="174">
        <v>24.492000000000001</v>
      </c>
      <c r="I1221" s="175"/>
      <c r="J1221" s="176">
        <f>ROUND(I1221*H1221,2)</f>
        <v>0</v>
      </c>
      <c r="K1221" s="172" t="s">
        <v>198</v>
      </c>
      <c r="L1221" s="177"/>
      <c r="M1221" s="178" t="s">
        <v>44</v>
      </c>
      <c r="N1221" s="179" t="s">
        <v>53</v>
      </c>
      <c r="P1221" s="141">
        <f>O1221*H1221</f>
        <v>0</v>
      </c>
      <c r="Q1221" s="141">
        <v>8.0000000000000007E-5</v>
      </c>
      <c r="R1221" s="141">
        <f>Q1221*H1221</f>
        <v>1.9593600000000003E-3</v>
      </c>
      <c r="S1221" s="141">
        <v>0</v>
      </c>
      <c r="T1221" s="142">
        <f>S1221*H1221</f>
        <v>0</v>
      </c>
      <c r="AR1221" s="143" t="s">
        <v>93</v>
      </c>
      <c r="AT1221" s="143" t="s">
        <v>245</v>
      </c>
      <c r="AU1221" s="143" t="s">
        <v>93</v>
      </c>
      <c r="AY1221" s="17" t="s">
        <v>192</v>
      </c>
      <c r="BE1221" s="144">
        <f>IF(N1221="základní",J1221,0)</f>
        <v>0</v>
      </c>
      <c r="BF1221" s="144">
        <f>IF(N1221="snížená",J1221,0)</f>
        <v>0</v>
      </c>
      <c r="BG1221" s="144">
        <f>IF(N1221="zákl. přenesená",J1221,0)</f>
        <v>0</v>
      </c>
      <c r="BH1221" s="144">
        <f>IF(N1221="sníž. přenesená",J1221,0)</f>
        <v>0</v>
      </c>
      <c r="BI1221" s="144">
        <f>IF(N1221="nulová",J1221,0)</f>
        <v>0</v>
      </c>
      <c r="BJ1221" s="17" t="s">
        <v>90</v>
      </c>
      <c r="BK1221" s="144">
        <f>ROUND(I1221*H1221,2)</f>
        <v>0</v>
      </c>
      <c r="BL1221" s="17" t="s">
        <v>90</v>
      </c>
      <c r="BM1221" s="143" t="s">
        <v>1644</v>
      </c>
    </row>
    <row r="1222" spans="2:65" s="12" customFormat="1" ht="11.25">
      <c r="B1222" s="149"/>
      <c r="D1222" s="150" t="s">
        <v>202</v>
      </c>
      <c r="E1222" s="151" t="s">
        <v>44</v>
      </c>
      <c r="F1222" s="152" t="s">
        <v>583</v>
      </c>
      <c r="H1222" s="151" t="s">
        <v>44</v>
      </c>
      <c r="I1222" s="153"/>
      <c r="L1222" s="149"/>
      <c r="M1222" s="154"/>
      <c r="T1222" s="155"/>
      <c r="AT1222" s="151" t="s">
        <v>202</v>
      </c>
      <c r="AU1222" s="151" t="s">
        <v>93</v>
      </c>
      <c r="AV1222" s="12" t="s">
        <v>90</v>
      </c>
      <c r="AW1222" s="12" t="s">
        <v>42</v>
      </c>
      <c r="AX1222" s="12" t="s">
        <v>82</v>
      </c>
      <c r="AY1222" s="151" t="s">
        <v>192</v>
      </c>
    </row>
    <row r="1223" spans="2:65" s="12" customFormat="1" ht="11.25">
      <c r="B1223" s="149"/>
      <c r="D1223" s="150" t="s">
        <v>202</v>
      </c>
      <c r="E1223" s="151" t="s">
        <v>44</v>
      </c>
      <c r="F1223" s="152" t="s">
        <v>1110</v>
      </c>
      <c r="H1223" s="151" t="s">
        <v>44</v>
      </c>
      <c r="I1223" s="153"/>
      <c r="L1223" s="149"/>
      <c r="M1223" s="154"/>
      <c r="T1223" s="155"/>
      <c r="AT1223" s="151" t="s">
        <v>202</v>
      </c>
      <c r="AU1223" s="151" t="s">
        <v>93</v>
      </c>
      <c r="AV1223" s="12" t="s">
        <v>90</v>
      </c>
      <c r="AW1223" s="12" t="s">
        <v>42</v>
      </c>
      <c r="AX1223" s="12" t="s">
        <v>82</v>
      </c>
      <c r="AY1223" s="151" t="s">
        <v>192</v>
      </c>
    </row>
    <row r="1224" spans="2:65" s="13" customFormat="1" ht="11.25">
      <c r="B1224" s="156"/>
      <c r="D1224" s="150" t="s">
        <v>202</v>
      </c>
      <c r="E1224" s="157" t="s">
        <v>44</v>
      </c>
      <c r="F1224" s="158" t="s">
        <v>1645</v>
      </c>
      <c r="H1224" s="159">
        <v>3.14</v>
      </c>
      <c r="I1224" s="160"/>
      <c r="L1224" s="156"/>
      <c r="M1224" s="161"/>
      <c r="T1224" s="162"/>
      <c r="AT1224" s="157" t="s">
        <v>202</v>
      </c>
      <c r="AU1224" s="157" t="s">
        <v>93</v>
      </c>
      <c r="AV1224" s="13" t="s">
        <v>93</v>
      </c>
      <c r="AW1224" s="13" t="s">
        <v>42</v>
      </c>
      <c r="AX1224" s="13" t="s">
        <v>82</v>
      </c>
      <c r="AY1224" s="157" t="s">
        <v>192</v>
      </c>
    </row>
    <row r="1225" spans="2:65" s="12" customFormat="1" ht="11.25">
      <c r="B1225" s="149"/>
      <c r="D1225" s="150" t="s">
        <v>202</v>
      </c>
      <c r="E1225" s="151" t="s">
        <v>44</v>
      </c>
      <c r="F1225" s="152" t="s">
        <v>1112</v>
      </c>
      <c r="H1225" s="151" t="s">
        <v>44</v>
      </c>
      <c r="I1225" s="153"/>
      <c r="L1225" s="149"/>
      <c r="M1225" s="154"/>
      <c r="T1225" s="155"/>
      <c r="AT1225" s="151" t="s">
        <v>202</v>
      </c>
      <c r="AU1225" s="151" t="s">
        <v>93</v>
      </c>
      <c r="AV1225" s="12" t="s">
        <v>90</v>
      </c>
      <c r="AW1225" s="12" t="s">
        <v>42</v>
      </c>
      <c r="AX1225" s="12" t="s">
        <v>82</v>
      </c>
      <c r="AY1225" s="151" t="s">
        <v>192</v>
      </c>
    </row>
    <row r="1226" spans="2:65" s="13" customFormat="1" ht="11.25">
      <c r="B1226" s="156"/>
      <c r="D1226" s="150" t="s">
        <v>202</v>
      </c>
      <c r="E1226" s="157" t="s">
        <v>44</v>
      </c>
      <c r="F1226" s="158" t="s">
        <v>1646</v>
      </c>
      <c r="H1226" s="159">
        <v>1.8839999999999999</v>
      </c>
      <c r="I1226" s="160"/>
      <c r="L1226" s="156"/>
      <c r="M1226" s="161"/>
      <c r="T1226" s="162"/>
      <c r="AT1226" s="157" t="s">
        <v>202</v>
      </c>
      <c r="AU1226" s="157" t="s">
        <v>93</v>
      </c>
      <c r="AV1226" s="13" t="s">
        <v>93</v>
      </c>
      <c r="AW1226" s="13" t="s">
        <v>42</v>
      </c>
      <c r="AX1226" s="13" t="s">
        <v>82</v>
      </c>
      <c r="AY1226" s="157" t="s">
        <v>192</v>
      </c>
    </row>
    <row r="1227" spans="2:65" s="12" customFormat="1" ht="11.25">
      <c r="B1227" s="149"/>
      <c r="D1227" s="150" t="s">
        <v>202</v>
      </c>
      <c r="E1227" s="151" t="s">
        <v>44</v>
      </c>
      <c r="F1227" s="152" t="s">
        <v>1114</v>
      </c>
      <c r="H1227" s="151" t="s">
        <v>44</v>
      </c>
      <c r="I1227" s="153"/>
      <c r="L1227" s="149"/>
      <c r="M1227" s="154"/>
      <c r="T1227" s="155"/>
      <c r="AT1227" s="151" t="s">
        <v>202</v>
      </c>
      <c r="AU1227" s="151" t="s">
        <v>93</v>
      </c>
      <c r="AV1227" s="12" t="s">
        <v>90</v>
      </c>
      <c r="AW1227" s="12" t="s">
        <v>42</v>
      </c>
      <c r="AX1227" s="12" t="s">
        <v>82</v>
      </c>
      <c r="AY1227" s="151" t="s">
        <v>192</v>
      </c>
    </row>
    <row r="1228" spans="2:65" s="13" customFormat="1" ht="11.25">
      <c r="B1228" s="156"/>
      <c r="D1228" s="150" t="s">
        <v>202</v>
      </c>
      <c r="E1228" s="157" t="s">
        <v>44</v>
      </c>
      <c r="F1228" s="158" t="s">
        <v>1647</v>
      </c>
      <c r="H1228" s="159">
        <v>2.512</v>
      </c>
      <c r="I1228" s="160"/>
      <c r="L1228" s="156"/>
      <c r="M1228" s="161"/>
      <c r="T1228" s="162"/>
      <c r="AT1228" s="157" t="s">
        <v>202</v>
      </c>
      <c r="AU1228" s="157" t="s">
        <v>93</v>
      </c>
      <c r="AV1228" s="13" t="s">
        <v>93</v>
      </c>
      <c r="AW1228" s="13" t="s">
        <v>42</v>
      </c>
      <c r="AX1228" s="13" t="s">
        <v>82</v>
      </c>
      <c r="AY1228" s="157" t="s">
        <v>192</v>
      </c>
    </row>
    <row r="1229" spans="2:65" s="12" customFormat="1" ht="11.25">
      <c r="B1229" s="149"/>
      <c r="D1229" s="150" t="s">
        <v>202</v>
      </c>
      <c r="E1229" s="151" t="s">
        <v>44</v>
      </c>
      <c r="F1229" s="152" t="s">
        <v>1116</v>
      </c>
      <c r="H1229" s="151" t="s">
        <v>44</v>
      </c>
      <c r="I1229" s="153"/>
      <c r="L1229" s="149"/>
      <c r="M1229" s="154"/>
      <c r="T1229" s="155"/>
      <c r="AT1229" s="151" t="s">
        <v>202</v>
      </c>
      <c r="AU1229" s="151" t="s">
        <v>93</v>
      </c>
      <c r="AV1229" s="12" t="s">
        <v>90</v>
      </c>
      <c r="AW1229" s="12" t="s">
        <v>42</v>
      </c>
      <c r="AX1229" s="12" t="s">
        <v>82</v>
      </c>
      <c r="AY1229" s="151" t="s">
        <v>192</v>
      </c>
    </row>
    <row r="1230" spans="2:65" s="13" customFormat="1" ht="11.25">
      <c r="B1230" s="156"/>
      <c r="D1230" s="150" t="s">
        <v>202</v>
      </c>
      <c r="E1230" s="157" t="s">
        <v>44</v>
      </c>
      <c r="F1230" s="158" t="s">
        <v>1646</v>
      </c>
      <c r="H1230" s="159">
        <v>1.8839999999999999</v>
      </c>
      <c r="I1230" s="160"/>
      <c r="L1230" s="156"/>
      <c r="M1230" s="161"/>
      <c r="T1230" s="162"/>
      <c r="AT1230" s="157" t="s">
        <v>202</v>
      </c>
      <c r="AU1230" s="157" t="s">
        <v>93</v>
      </c>
      <c r="AV1230" s="13" t="s">
        <v>93</v>
      </c>
      <c r="AW1230" s="13" t="s">
        <v>42</v>
      </c>
      <c r="AX1230" s="13" t="s">
        <v>82</v>
      </c>
      <c r="AY1230" s="157" t="s">
        <v>192</v>
      </c>
    </row>
    <row r="1231" spans="2:65" s="12" customFormat="1" ht="11.25">
      <c r="B1231" s="149"/>
      <c r="D1231" s="150" t="s">
        <v>202</v>
      </c>
      <c r="E1231" s="151" t="s">
        <v>44</v>
      </c>
      <c r="F1231" s="152" t="s">
        <v>1118</v>
      </c>
      <c r="H1231" s="151" t="s">
        <v>44</v>
      </c>
      <c r="I1231" s="153"/>
      <c r="L1231" s="149"/>
      <c r="M1231" s="154"/>
      <c r="T1231" s="155"/>
      <c r="AT1231" s="151" t="s">
        <v>202</v>
      </c>
      <c r="AU1231" s="151" t="s">
        <v>93</v>
      </c>
      <c r="AV1231" s="12" t="s">
        <v>90</v>
      </c>
      <c r="AW1231" s="12" t="s">
        <v>42</v>
      </c>
      <c r="AX1231" s="12" t="s">
        <v>82</v>
      </c>
      <c r="AY1231" s="151" t="s">
        <v>192</v>
      </c>
    </row>
    <row r="1232" spans="2:65" s="13" customFormat="1" ht="11.25">
      <c r="B1232" s="156"/>
      <c r="D1232" s="150" t="s">
        <v>202</v>
      </c>
      <c r="E1232" s="157" t="s">
        <v>44</v>
      </c>
      <c r="F1232" s="158" t="s">
        <v>1647</v>
      </c>
      <c r="H1232" s="159">
        <v>2.512</v>
      </c>
      <c r="I1232" s="160"/>
      <c r="L1232" s="156"/>
      <c r="M1232" s="161"/>
      <c r="T1232" s="162"/>
      <c r="AT1232" s="157" t="s">
        <v>202</v>
      </c>
      <c r="AU1232" s="157" t="s">
        <v>93</v>
      </c>
      <c r="AV1232" s="13" t="s">
        <v>93</v>
      </c>
      <c r="AW1232" s="13" t="s">
        <v>42</v>
      </c>
      <c r="AX1232" s="13" t="s">
        <v>82</v>
      </c>
      <c r="AY1232" s="157" t="s">
        <v>192</v>
      </c>
    </row>
    <row r="1233" spans="2:65" s="12" customFormat="1" ht="11.25">
      <c r="B1233" s="149"/>
      <c r="D1233" s="150" t="s">
        <v>202</v>
      </c>
      <c r="E1233" s="151" t="s">
        <v>44</v>
      </c>
      <c r="F1233" s="152" t="s">
        <v>1120</v>
      </c>
      <c r="H1233" s="151" t="s">
        <v>44</v>
      </c>
      <c r="I1233" s="153"/>
      <c r="L1233" s="149"/>
      <c r="M1233" s="154"/>
      <c r="T1233" s="155"/>
      <c r="AT1233" s="151" t="s">
        <v>202</v>
      </c>
      <c r="AU1233" s="151" t="s">
        <v>93</v>
      </c>
      <c r="AV1233" s="12" t="s">
        <v>90</v>
      </c>
      <c r="AW1233" s="12" t="s">
        <v>42</v>
      </c>
      <c r="AX1233" s="12" t="s">
        <v>82</v>
      </c>
      <c r="AY1233" s="151" t="s">
        <v>192</v>
      </c>
    </row>
    <row r="1234" spans="2:65" s="13" customFormat="1" ht="11.25">
      <c r="B1234" s="156"/>
      <c r="D1234" s="150" t="s">
        <v>202</v>
      </c>
      <c r="E1234" s="157" t="s">
        <v>44</v>
      </c>
      <c r="F1234" s="158" t="s">
        <v>1648</v>
      </c>
      <c r="H1234" s="159">
        <v>0.628</v>
      </c>
      <c r="I1234" s="160"/>
      <c r="L1234" s="156"/>
      <c r="M1234" s="161"/>
      <c r="T1234" s="162"/>
      <c r="AT1234" s="157" t="s">
        <v>202</v>
      </c>
      <c r="AU1234" s="157" t="s">
        <v>93</v>
      </c>
      <c r="AV1234" s="13" t="s">
        <v>93</v>
      </c>
      <c r="AW1234" s="13" t="s">
        <v>42</v>
      </c>
      <c r="AX1234" s="13" t="s">
        <v>82</v>
      </c>
      <c r="AY1234" s="157" t="s">
        <v>192</v>
      </c>
    </row>
    <row r="1235" spans="2:65" s="12" customFormat="1" ht="11.25">
      <c r="B1235" s="149"/>
      <c r="D1235" s="150" t="s">
        <v>202</v>
      </c>
      <c r="E1235" s="151" t="s">
        <v>44</v>
      </c>
      <c r="F1235" s="152" t="s">
        <v>1122</v>
      </c>
      <c r="H1235" s="151" t="s">
        <v>44</v>
      </c>
      <c r="I1235" s="153"/>
      <c r="L1235" s="149"/>
      <c r="M1235" s="154"/>
      <c r="T1235" s="155"/>
      <c r="AT1235" s="151" t="s">
        <v>202</v>
      </c>
      <c r="AU1235" s="151" t="s">
        <v>93</v>
      </c>
      <c r="AV1235" s="12" t="s">
        <v>90</v>
      </c>
      <c r="AW1235" s="12" t="s">
        <v>42</v>
      </c>
      <c r="AX1235" s="12" t="s">
        <v>82</v>
      </c>
      <c r="AY1235" s="151" t="s">
        <v>192</v>
      </c>
    </row>
    <row r="1236" spans="2:65" s="13" customFormat="1" ht="11.25">
      <c r="B1236" s="156"/>
      <c r="D1236" s="150" t="s">
        <v>202</v>
      </c>
      <c r="E1236" s="157" t="s">
        <v>44</v>
      </c>
      <c r="F1236" s="158" t="s">
        <v>1646</v>
      </c>
      <c r="H1236" s="159">
        <v>1.8839999999999999</v>
      </c>
      <c r="I1236" s="160"/>
      <c r="L1236" s="156"/>
      <c r="M1236" s="161"/>
      <c r="T1236" s="162"/>
      <c r="AT1236" s="157" t="s">
        <v>202</v>
      </c>
      <c r="AU1236" s="157" t="s">
        <v>93</v>
      </c>
      <c r="AV1236" s="13" t="s">
        <v>93</v>
      </c>
      <c r="AW1236" s="13" t="s">
        <v>42</v>
      </c>
      <c r="AX1236" s="13" t="s">
        <v>82</v>
      </c>
      <c r="AY1236" s="157" t="s">
        <v>192</v>
      </c>
    </row>
    <row r="1237" spans="2:65" s="12" customFormat="1" ht="11.25">
      <c r="B1237" s="149"/>
      <c r="D1237" s="150" t="s">
        <v>202</v>
      </c>
      <c r="E1237" s="151" t="s">
        <v>44</v>
      </c>
      <c r="F1237" s="152" t="s">
        <v>1123</v>
      </c>
      <c r="H1237" s="151" t="s">
        <v>44</v>
      </c>
      <c r="I1237" s="153"/>
      <c r="L1237" s="149"/>
      <c r="M1237" s="154"/>
      <c r="T1237" s="155"/>
      <c r="AT1237" s="151" t="s">
        <v>202</v>
      </c>
      <c r="AU1237" s="151" t="s">
        <v>93</v>
      </c>
      <c r="AV1237" s="12" t="s">
        <v>90</v>
      </c>
      <c r="AW1237" s="12" t="s">
        <v>42</v>
      </c>
      <c r="AX1237" s="12" t="s">
        <v>82</v>
      </c>
      <c r="AY1237" s="151" t="s">
        <v>192</v>
      </c>
    </row>
    <row r="1238" spans="2:65" s="13" customFormat="1" ht="11.25">
      <c r="B1238" s="156"/>
      <c r="D1238" s="150" t="s">
        <v>202</v>
      </c>
      <c r="E1238" s="157" t="s">
        <v>44</v>
      </c>
      <c r="F1238" s="158" t="s">
        <v>1649</v>
      </c>
      <c r="H1238" s="159">
        <v>4.3959999999999999</v>
      </c>
      <c r="I1238" s="160"/>
      <c r="L1238" s="156"/>
      <c r="M1238" s="161"/>
      <c r="T1238" s="162"/>
      <c r="AT1238" s="157" t="s">
        <v>202</v>
      </c>
      <c r="AU1238" s="157" t="s">
        <v>93</v>
      </c>
      <c r="AV1238" s="13" t="s">
        <v>93</v>
      </c>
      <c r="AW1238" s="13" t="s">
        <v>42</v>
      </c>
      <c r="AX1238" s="13" t="s">
        <v>82</v>
      </c>
      <c r="AY1238" s="157" t="s">
        <v>192</v>
      </c>
    </row>
    <row r="1239" spans="2:65" s="12" customFormat="1" ht="11.25">
      <c r="B1239" s="149"/>
      <c r="D1239" s="150" t="s">
        <v>202</v>
      </c>
      <c r="E1239" s="151" t="s">
        <v>44</v>
      </c>
      <c r="F1239" s="152" t="s">
        <v>1124</v>
      </c>
      <c r="H1239" s="151" t="s">
        <v>44</v>
      </c>
      <c r="I1239" s="153"/>
      <c r="L1239" s="149"/>
      <c r="M1239" s="154"/>
      <c r="T1239" s="155"/>
      <c r="AT1239" s="151" t="s">
        <v>202</v>
      </c>
      <c r="AU1239" s="151" t="s">
        <v>93</v>
      </c>
      <c r="AV1239" s="12" t="s">
        <v>90</v>
      </c>
      <c r="AW1239" s="12" t="s">
        <v>42</v>
      </c>
      <c r="AX1239" s="12" t="s">
        <v>82</v>
      </c>
      <c r="AY1239" s="151" t="s">
        <v>192</v>
      </c>
    </row>
    <row r="1240" spans="2:65" s="13" customFormat="1" ht="11.25">
      <c r="B1240" s="156"/>
      <c r="D1240" s="150" t="s">
        <v>202</v>
      </c>
      <c r="E1240" s="157" t="s">
        <v>44</v>
      </c>
      <c r="F1240" s="158" t="s">
        <v>1645</v>
      </c>
      <c r="H1240" s="159">
        <v>3.14</v>
      </c>
      <c r="I1240" s="160"/>
      <c r="L1240" s="156"/>
      <c r="M1240" s="161"/>
      <c r="T1240" s="162"/>
      <c r="AT1240" s="157" t="s">
        <v>202</v>
      </c>
      <c r="AU1240" s="157" t="s">
        <v>93</v>
      </c>
      <c r="AV1240" s="13" t="s">
        <v>93</v>
      </c>
      <c r="AW1240" s="13" t="s">
        <v>42</v>
      </c>
      <c r="AX1240" s="13" t="s">
        <v>82</v>
      </c>
      <c r="AY1240" s="157" t="s">
        <v>192</v>
      </c>
    </row>
    <row r="1241" spans="2:65" s="12" customFormat="1" ht="11.25">
      <c r="B1241" s="149"/>
      <c r="D1241" s="150" t="s">
        <v>202</v>
      </c>
      <c r="E1241" s="151" t="s">
        <v>44</v>
      </c>
      <c r="F1241" s="152" t="s">
        <v>1125</v>
      </c>
      <c r="H1241" s="151" t="s">
        <v>44</v>
      </c>
      <c r="I1241" s="153"/>
      <c r="L1241" s="149"/>
      <c r="M1241" s="154"/>
      <c r="T1241" s="155"/>
      <c r="AT1241" s="151" t="s">
        <v>202</v>
      </c>
      <c r="AU1241" s="151" t="s">
        <v>93</v>
      </c>
      <c r="AV1241" s="12" t="s">
        <v>90</v>
      </c>
      <c r="AW1241" s="12" t="s">
        <v>42</v>
      </c>
      <c r="AX1241" s="12" t="s">
        <v>82</v>
      </c>
      <c r="AY1241" s="151" t="s">
        <v>192</v>
      </c>
    </row>
    <row r="1242" spans="2:65" s="13" customFormat="1" ht="11.25">
      <c r="B1242" s="156"/>
      <c r="D1242" s="150" t="s">
        <v>202</v>
      </c>
      <c r="E1242" s="157" t="s">
        <v>44</v>
      </c>
      <c r="F1242" s="158" t="s">
        <v>1647</v>
      </c>
      <c r="H1242" s="159">
        <v>2.512</v>
      </c>
      <c r="I1242" s="160"/>
      <c r="L1242" s="156"/>
      <c r="M1242" s="161"/>
      <c r="T1242" s="162"/>
      <c r="AT1242" s="157" t="s">
        <v>202</v>
      </c>
      <c r="AU1242" s="157" t="s">
        <v>93</v>
      </c>
      <c r="AV1242" s="13" t="s">
        <v>93</v>
      </c>
      <c r="AW1242" s="13" t="s">
        <v>42</v>
      </c>
      <c r="AX1242" s="13" t="s">
        <v>82</v>
      </c>
      <c r="AY1242" s="157" t="s">
        <v>192</v>
      </c>
    </row>
    <row r="1243" spans="2:65" s="14" customFormat="1" ht="11.25">
      <c r="B1243" s="163"/>
      <c r="D1243" s="150" t="s">
        <v>202</v>
      </c>
      <c r="E1243" s="164" t="s">
        <v>44</v>
      </c>
      <c r="F1243" s="165" t="s">
        <v>205</v>
      </c>
      <c r="H1243" s="166">
        <v>24.492000000000001</v>
      </c>
      <c r="I1243" s="167"/>
      <c r="L1243" s="163"/>
      <c r="M1243" s="168"/>
      <c r="T1243" s="169"/>
      <c r="AT1243" s="164" t="s">
        <v>202</v>
      </c>
      <c r="AU1243" s="164" t="s">
        <v>93</v>
      </c>
      <c r="AV1243" s="14" t="s">
        <v>199</v>
      </c>
      <c r="AW1243" s="14" t="s">
        <v>42</v>
      </c>
      <c r="AX1243" s="14" t="s">
        <v>90</v>
      </c>
      <c r="AY1243" s="164" t="s">
        <v>192</v>
      </c>
    </row>
    <row r="1244" spans="2:65" s="1" customFormat="1" ht="24.2" customHeight="1">
      <c r="B1244" s="33"/>
      <c r="C1244" s="170" t="s">
        <v>1650</v>
      </c>
      <c r="D1244" s="170" t="s">
        <v>245</v>
      </c>
      <c r="E1244" s="171" t="s">
        <v>1651</v>
      </c>
      <c r="F1244" s="172" t="s">
        <v>775</v>
      </c>
      <c r="G1244" s="173" t="s">
        <v>776</v>
      </c>
      <c r="H1244" s="174">
        <v>0.39</v>
      </c>
      <c r="I1244" s="175"/>
      <c r="J1244" s="176">
        <f>ROUND(I1244*H1244,2)</f>
        <v>0</v>
      </c>
      <c r="K1244" s="172" t="s">
        <v>198</v>
      </c>
      <c r="L1244" s="177"/>
      <c r="M1244" s="178" t="s">
        <v>44</v>
      </c>
      <c r="N1244" s="179" t="s">
        <v>53</v>
      </c>
      <c r="P1244" s="141">
        <f>O1244*H1244</f>
        <v>0</v>
      </c>
      <c r="Q1244" s="141">
        <v>5.0000000000000001E-4</v>
      </c>
      <c r="R1244" s="141">
        <f>Q1244*H1244</f>
        <v>1.9500000000000002E-4</v>
      </c>
      <c r="S1244" s="141">
        <v>0</v>
      </c>
      <c r="T1244" s="142">
        <f>S1244*H1244</f>
        <v>0</v>
      </c>
      <c r="AR1244" s="143" t="s">
        <v>93</v>
      </c>
      <c r="AT1244" s="143" t="s">
        <v>245</v>
      </c>
      <c r="AU1244" s="143" t="s">
        <v>93</v>
      </c>
      <c r="AY1244" s="17" t="s">
        <v>192</v>
      </c>
      <c r="BE1244" s="144">
        <f>IF(N1244="základní",J1244,0)</f>
        <v>0</v>
      </c>
      <c r="BF1244" s="144">
        <f>IF(N1244="snížená",J1244,0)</f>
        <v>0</v>
      </c>
      <c r="BG1244" s="144">
        <f>IF(N1244="zákl. přenesená",J1244,0)</f>
        <v>0</v>
      </c>
      <c r="BH1244" s="144">
        <f>IF(N1244="sníž. přenesená",J1244,0)</f>
        <v>0</v>
      </c>
      <c r="BI1244" s="144">
        <f>IF(N1244="nulová",J1244,0)</f>
        <v>0</v>
      </c>
      <c r="BJ1244" s="17" t="s">
        <v>90</v>
      </c>
      <c r="BK1244" s="144">
        <f>ROUND(I1244*H1244,2)</f>
        <v>0</v>
      </c>
      <c r="BL1244" s="17" t="s">
        <v>90</v>
      </c>
      <c r="BM1244" s="143" t="s">
        <v>1652</v>
      </c>
    </row>
    <row r="1245" spans="2:65" s="12" customFormat="1" ht="11.25">
      <c r="B1245" s="149"/>
      <c r="D1245" s="150" t="s">
        <v>202</v>
      </c>
      <c r="E1245" s="151" t="s">
        <v>44</v>
      </c>
      <c r="F1245" s="152" t="s">
        <v>583</v>
      </c>
      <c r="H1245" s="151" t="s">
        <v>44</v>
      </c>
      <c r="I1245" s="153"/>
      <c r="L1245" s="149"/>
      <c r="M1245" s="154"/>
      <c r="T1245" s="155"/>
      <c r="AT1245" s="151" t="s">
        <v>202</v>
      </c>
      <c r="AU1245" s="151" t="s">
        <v>93</v>
      </c>
      <c r="AV1245" s="12" t="s">
        <v>90</v>
      </c>
      <c r="AW1245" s="12" t="s">
        <v>42</v>
      </c>
      <c r="AX1245" s="12" t="s">
        <v>82</v>
      </c>
      <c r="AY1245" s="151" t="s">
        <v>192</v>
      </c>
    </row>
    <row r="1246" spans="2:65" s="12" customFormat="1" ht="11.25">
      <c r="B1246" s="149"/>
      <c r="D1246" s="150" t="s">
        <v>202</v>
      </c>
      <c r="E1246" s="151" t="s">
        <v>44</v>
      </c>
      <c r="F1246" s="152" t="s">
        <v>1110</v>
      </c>
      <c r="H1246" s="151" t="s">
        <v>44</v>
      </c>
      <c r="I1246" s="153"/>
      <c r="L1246" s="149"/>
      <c r="M1246" s="154"/>
      <c r="T1246" s="155"/>
      <c r="AT1246" s="151" t="s">
        <v>202</v>
      </c>
      <c r="AU1246" s="151" t="s">
        <v>93</v>
      </c>
      <c r="AV1246" s="12" t="s">
        <v>90</v>
      </c>
      <c r="AW1246" s="12" t="s">
        <v>42</v>
      </c>
      <c r="AX1246" s="12" t="s">
        <v>82</v>
      </c>
      <c r="AY1246" s="151" t="s">
        <v>192</v>
      </c>
    </row>
    <row r="1247" spans="2:65" s="13" customFormat="1" ht="11.25">
      <c r="B1247" s="156"/>
      <c r="D1247" s="150" t="s">
        <v>202</v>
      </c>
      <c r="E1247" s="157" t="s">
        <v>44</v>
      </c>
      <c r="F1247" s="158" t="s">
        <v>1653</v>
      </c>
      <c r="H1247" s="159">
        <v>0.05</v>
      </c>
      <c r="I1247" s="160"/>
      <c r="L1247" s="156"/>
      <c r="M1247" s="161"/>
      <c r="T1247" s="162"/>
      <c r="AT1247" s="157" t="s">
        <v>202</v>
      </c>
      <c r="AU1247" s="157" t="s">
        <v>93</v>
      </c>
      <c r="AV1247" s="13" t="s">
        <v>93</v>
      </c>
      <c r="AW1247" s="13" t="s">
        <v>42</v>
      </c>
      <c r="AX1247" s="13" t="s">
        <v>82</v>
      </c>
      <c r="AY1247" s="157" t="s">
        <v>192</v>
      </c>
    </row>
    <row r="1248" spans="2:65" s="12" customFormat="1" ht="11.25">
      <c r="B1248" s="149"/>
      <c r="D1248" s="150" t="s">
        <v>202</v>
      </c>
      <c r="E1248" s="151" t="s">
        <v>44</v>
      </c>
      <c r="F1248" s="152" t="s">
        <v>1112</v>
      </c>
      <c r="H1248" s="151" t="s">
        <v>44</v>
      </c>
      <c r="I1248" s="153"/>
      <c r="L1248" s="149"/>
      <c r="M1248" s="154"/>
      <c r="T1248" s="155"/>
      <c r="AT1248" s="151" t="s">
        <v>202</v>
      </c>
      <c r="AU1248" s="151" t="s">
        <v>93</v>
      </c>
      <c r="AV1248" s="12" t="s">
        <v>90</v>
      </c>
      <c r="AW1248" s="12" t="s">
        <v>42</v>
      </c>
      <c r="AX1248" s="12" t="s">
        <v>82</v>
      </c>
      <c r="AY1248" s="151" t="s">
        <v>192</v>
      </c>
    </row>
    <row r="1249" spans="2:51" s="13" customFormat="1" ht="11.25">
      <c r="B1249" s="156"/>
      <c r="D1249" s="150" t="s">
        <v>202</v>
      </c>
      <c r="E1249" s="157" t="s">
        <v>44</v>
      </c>
      <c r="F1249" s="158" t="s">
        <v>1654</v>
      </c>
      <c r="H1249" s="159">
        <v>0.03</v>
      </c>
      <c r="I1249" s="160"/>
      <c r="L1249" s="156"/>
      <c r="M1249" s="161"/>
      <c r="T1249" s="162"/>
      <c r="AT1249" s="157" t="s">
        <v>202</v>
      </c>
      <c r="AU1249" s="157" t="s">
        <v>93</v>
      </c>
      <c r="AV1249" s="13" t="s">
        <v>93</v>
      </c>
      <c r="AW1249" s="13" t="s">
        <v>42</v>
      </c>
      <c r="AX1249" s="13" t="s">
        <v>82</v>
      </c>
      <c r="AY1249" s="157" t="s">
        <v>192</v>
      </c>
    </row>
    <row r="1250" spans="2:51" s="12" customFormat="1" ht="11.25">
      <c r="B1250" s="149"/>
      <c r="D1250" s="150" t="s">
        <v>202</v>
      </c>
      <c r="E1250" s="151" t="s">
        <v>44</v>
      </c>
      <c r="F1250" s="152" t="s">
        <v>1114</v>
      </c>
      <c r="H1250" s="151" t="s">
        <v>44</v>
      </c>
      <c r="I1250" s="153"/>
      <c r="L1250" s="149"/>
      <c r="M1250" s="154"/>
      <c r="T1250" s="155"/>
      <c r="AT1250" s="151" t="s">
        <v>202</v>
      </c>
      <c r="AU1250" s="151" t="s">
        <v>93</v>
      </c>
      <c r="AV1250" s="12" t="s">
        <v>90</v>
      </c>
      <c r="AW1250" s="12" t="s">
        <v>42</v>
      </c>
      <c r="AX1250" s="12" t="s">
        <v>82</v>
      </c>
      <c r="AY1250" s="151" t="s">
        <v>192</v>
      </c>
    </row>
    <row r="1251" spans="2:51" s="13" customFormat="1" ht="11.25">
      <c r="B1251" s="156"/>
      <c r="D1251" s="150" t="s">
        <v>202</v>
      </c>
      <c r="E1251" s="157" t="s">
        <v>44</v>
      </c>
      <c r="F1251" s="158" t="s">
        <v>1655</v>
      </c>
      <c r="H1251" s="159">
        <v>0.04</v>
      </c>
      <c r="I1251" s="160"/>
      <c r="L1251" s="156"/>
      <c r="M1251" s="161"/>
      <c r="T1251" s="162"/>
      <c r="AT1251" s="157" t="s">
        <v>202</v>
      </c>
      <c r="AU1251" s="157" t="s">
        <v>93</v>
      </c>
      <c r="AV1251" s="13" t="s">
        <v>93</v>
      </c>
      <c r="AW1251" s="13" t="s">
        <v>42</v>
      </c>
      <c r="AX1251" s="13" t="s">
        <v>82</v>
      </c>
      <c r="AY1251" s="157" t="s">
        <v>192</v>
      </c>
    </row>
    <row r="1252" spans="2:51" s="12" customFormat="1" ht="11.25">
      <c r="B1252" s="149"/>
      <c r="D1252" s="150" t="s">
        <v>202</v>
      </c>
      <c r="E1252" s="151" t="s">
        <v>44</v>
      </c>
      <c r="F1252" s="152" t="s">
        <v>1116</v>
      </c>
      <c r="H1252" s="151" t="s">
        <v>44</v>
      </c>
      <c r="I1252" s="153"/>
      <c r="L1252" s="149"/>
      <c r="M1252" s="154"/>
      <c r="T1252" s="155"/>
      <c r="AT1252" s="151" t="s">
        <v>202</v>
      </c>
      <c r="AU1252" s="151" t="s">
        <v>93</v>
      </c>
      <c r="AV1252" s="12" t="s">
        <v>90</v>
      </c>
      <c r="AW1252" s="12" t="s">
        <v>42</v>
      </c>
      <c r="AX1252" s="12" t="s">
        <v>82</v>
      </c>
      <c r="AY1252" s="151" t="s">
        <v>192</v>
      </c>
    </row>
    <row r="1253" spans="2:51" s="13" customFormat="1" ht="11.25">
      <c r="B1253" s="156"/>
      <c r="D1253" s="150" t="s">
        <v>202</v>
      </c>
      <c r="E1253" s="157" t="s">
        <v>44</v>
      </c>
      <c r="F1253" s="158" t="s">
        <v>1654</v>
      </c>
      <c r="H1253" s="159">
        <v>0.03</v>
      </c>
      <c r="I1253" s="160"/>
      <c r="L1253" s="156"/>
      <c r="M1253" s="161"/>
      <c r="T1253" s="162"/>
      <c r="AT1253" s="157" t="s">
        <v>202</v>
      </c>
      <c r="AU1253" s="157" t="s">
        <v>93</v>
      </c>
      <c r="AV1253" s="13" t="s">
        <v>93</v>
      </c>
      <c r="AW1253" s="13" t="s">
        <v>42</v>
      </c>
      <c r="AX1253" s="13" t="s">
        <v>82</v>
      </c>
      <c r="AY1253" s="157" t="s">
        <v>192</v>
      </c>
    </row>
    <row r="1254" spans="2:51" s="12" customFormat="1" ht="11.25">
      <c r="B1254" s="149"/>
      <c r="D1254" s="150" t="s">
        <v>202</v>
      </c>
      <c r="E1254" s="151" t="s">
        <v>44</v>
      </c>
      <c r="F1254" s="152" t="s">
        <v>1118</v>
      </c>
      <c r="H1254" s="151" t="s">
        <v>44</v>
      </c>
      <c r="I1254" s="153"/>
      <c r="L1254" s="149"/>
      <c r="M1254" s="154"/>
      <c r="T1254" s="155"/>
      <c r="AT1254" s="151" t="s">
        <v>202</v>
      </c>
      <c r="AU1254" s="151" t="s">
        <v>93</v>
      </c>
      <c r="AV1254" s="12" t="s">
        <v>90</v>
      </c>
      <c r="AW1254" s="12" t="s">
        <v>42</v>
      </c>
      <c r="AX1254" s="12" t="s">
        <v>82</v>
      </c>
      <c r="AY1254" s="151" t="s">
        <v>192</v>
      </c>
    </row>
    <row r="1255" spans="2:51" s="13" customFormat="1" ht="11.25">
      <c r="B1255" s="156"/>
      <c r="D1255" s="150" t="s">
        <v>202</v>
      </c>
      <c r="E1255" s="157" t="s">
        <v>44</v>
      </c>
      <c r="F1255" s="158" t="s">
        <v>1655</v>
      </c>
      <c r="H1255" s="159">
        <v>0.04</v>
      </c>
      <c r="I1255" s="160"/>
      <c r="L1255" s="156"/>
      <c r="M1255" s="161"/>
      <c r="T1255" s="162"/>
      <c r="AT1255" s="157" t="s">
        <v>202</v>
      </c>
      <c r="AU1255" s="157" t="s">
        <v>93</v>
      </c>
      <c r="AV1255" s="13" t="s">
        <v>93</v>
      </c>
      <c r="AW1255" s="13" t="s">
        <v>42</v>
      </c>
      <c r="AX1255" s="13" t="s">
        <v>82</v>
      </c>
      <c r="AY1255" s="157" t="s">
        <v>192</v>
      </c>
    </row>
    <row r="1256" spans="2:51" s="12" customFormat="1" ht="11.25">
      <c r="B1256" s="149"/>
      <c r="D1256" s="150" t="s">
        <v>202</v>
      </c>
      <c r="E1256" s="151" t="s">
        <v>44</v>
      </c>
      <c r="F1256" s="152" t="s">
        <v>1120</v>
      </c>
      <c r="H1256" s="151" t="s">
        <v>44</v>
      </c>
      <c r="I1256" s="153"/>
      <c r="L1256" s="149"/>
      <c r="M1256" s="154"/>
      <c r="T1256" s="155"/>
      <c r="AT1256" s="151" t="s">
        <v>202</v>
      </c>
      <c r="AU1256" s="151" t="s">
        <v>93</v>
      </c>
      <c r="AV1256" s="12" t="s">
        <v>90</v>
      </c>
      <c r="AW1256" s="12" t="s">
        <v>42</v>
      </c>
      <c r="AX1256" s="12" t="s">
        <v>82</v>
      </c>
      <c r="AY1256" s="151" t="s">
        <v>192</v>
      </c>
    </row>
    <row r="1257" spans="2:51" s="13" customFormat="1" ht="11.25">
      <c r="B1257" s="156"/>
      <c r="D1257" s="150" t="s">
        <v>202</v>
      </c>
      <c r="E1257" s="157" t="s">
        <v>44</v>
      </c>
      <c r="F1257" s="158" t="s">
        <v>1656</v>
      </c>
      <c r="H1257" s="159">
        <v>0.01</v>
      </c>
      <c r="I1257" s="160"/>
      <c r="L1257" s="156"/>
      <c r="M1257" s="161"/>
      <c r="T1257" s="162"/>
      <c r="AT1257" s="157" t="s">
        <v>202</v>
      </c>
      <c r="AU1257" s="157" t="s">
        <v>93</v>
      </c>
      <c r="AV1257" s="13" t="s">
        <v>93</v>
      </c>
      <c r="AW1257" s="13" t="s">
        <v>42</v>
      </c>
      <c r="AX1257" s="13" t="s">
        <v>82</v>
      </c>
      <c r="AY1257" s="157" t="s">
        <v>192</v>
      </c>
    </row>
    <row r="1258" spans="2:51" s="12" customFormat="1" ht="11.25">
      <c r="B1258" s="149"/>
      <c r="D1258" s="150" t="s">
        <v>202</v>
      </c>
      <c r="E1258" s="151" t="s">
        <v>44</v>
      </c>
      <c r="F1258" s="152" t="s">
        <v>1122</v>
      </c>
      <c r="H1258" s="151" t="s">
        <v>44</v>
      </c>
      <c r="I1258" s="153"/>
      <c r="L1258" s="149"/>
      <c r="M1258" s="154"/>
      <c r="T1258" s="155"/>
      <c r="AT1258" s="151" t="s">
        <v>202</v>
      </c>
      <c r="AU1258" s="151" t="s">
        <v>93</v>
      </c>
      <c r="AV1258" s="12" t="s">
        <v>90</v>
      </c>
      <c r="AW1258" s="12" t="s">
        <v>42</v>
      </c>
      <c r="AX1258" s="12" t="s">
        <v>82</v>
      </c>
      <c r="AY1258" s="151" t="s">
        <v>192</v>
      </c>
    </row>
    <row r="1259" spans="2:51" s="13" customFormat="1" ht="11.25">
      <c r="B1259" s="156"/>
      <c r="D1259" s="150" t="s">
        <v>202</v>
      </c>
      <c r="E1259" s="157" t="s">
        <v>44</v>
      </c>
      <c r="F1259" s="158" t="s">
        <v>1654</v>
      </c>
      <c r="H1259" s="159">
        <v>0.03</v>
      </c>
      <c r="I1259" s="160"/>
      <c r="L1259" s="156"/>
      <c r="M1259" s="161"/>
      <c r="T1259" s="162"/>
      <c r="AT1259" s="157" t="s">
        <v>202</v>
      </c>
      <c r="AU1259" s="157" t="s">
        <v>93</v>
      </c>
      <c r="AV1259" s="13" t="s">
        <v>93</v>
      </c>
      <c r="AW1259" s="13" t="s">
        <v>42</v>
      </c>
      <c r="AX1259" s="13" t="s">
        <v>82</v>
      </c>
      <c r="AY1259" s="157" t="s">
        <v>192</v>
      </c>
    </row>
    <row r="1260" spans="2:51" s="12" customFormat="1" ht="11.25">
      <c r="B1260" s="149"/>
      <c r="D1260" s="150" t="s">
        <v>202</v>
      </c>
      <c r="E1260" s="151" t="s">
        <v>44</v>
      </c>
      <c r="F1260" s="152" t="s">
        <v>1123</v>
      </c>
      <c r="H1260" s="151" t="s">
        <v>44</v>
      </c>
      <c r="I1260" s="153"/>
      <c r="L1260" s="149"/>
      <c r="M1260" s="154"/>
      <c r="T1260" s="155"/>
      <c r="AT1260" s="151" t="s">
        <v>202</v>
      </c>
      <c r="AU1260" s="151" t="s">
        <v>93</v>
      </c>
      <c r="AV1260" s="12" t="s">
        <v>90</v>
      </c>
      <c r="AW1260" s="12" t="s">
        <v>42</v>
      </c>
      <c r="AX1260" s="12" t="s">
        <v>82</v>
      </c>
      <c r="AY1260" s="151" t="s">
        <v>192</v>
      </c>
    </row>
    <row r="1261" spans="2:51" s="13" customFormat="1" ht="11.25">
      <c r="B1261" s="156"/>
      <c r="D1261" s="150" t="s">
        <v>202</v>
      </c>
      <c r="E1261" s="157" t="s">
        <v>44</v>
      </c>
      <c r="F1261" s="158" t="s">
        <v>1657</v>
      </c>
      <c r="H1261" s="159">
        <v>7.0000000000000007E-2</v>
      </c>
      <c r="I1261" s="160"/>
      <c r="L1261" s="156"/>
      <c r="M1261" s="161"/>
      <c r="T1261" s="162"/>
      <c r="AT1261" s="157" t="s">
        <v>202</v>
      </c>
      <c r="AU1261" s="157" t="s">
        <v>93</v>
      </c>
      <c r="AV1261" s="13" t="s">
        <v>93</v>
      </c>
      <c r="AW1261" s="13" t="s">
        <v>42</v>
      </c>
      <c r="AX1261" s="13" t="s">
        <v>82</v>
      </c>
      <c r="AY1261" s="157" t="s">
        <v>192</v>
      </c>
    </row>
    <row r="1262" spans="2:51" s="12" customFormat="1" ht="11.25">
      <c r="B1262" s="149"/>
      <c r="D1262" s="150" t="s">
        <v>202</v>
      </c>
      <c r="E1262" s="151" t="s">
        <v>44</v>
      </c>
      <c r="F1262" s="152" t="s">
        <v>1124</v>
      </c>
      <c r="H1262" s="151" t="s">
        <v>44</v>
      </c>
      <c r="I1262" s="153"/>
      <c r="L1262" s="149"/>
      <c r="M1262" s="154"/>
      <c r="T1262" s="155"/>
      <c r="AT1262" s="151" t="s">
        <v>202</v>
      </c>
      <c r="AU1262" s="151" t="s">
        <v>93</v>
      </c>
      <c r="AV1262" s="12" t="s">
        <v>90</v>
      </c>
      <c r="AW1262" s="12" t="s">
        <v>42</v>
      </c>
      <c r="AX1262" s="12" t="s">
        <v>82</v>
      </c>
      <c r="AY1262" s="151" t="s">
        <v>192</v>
      </c>
    </row>
    <row r="1263" spans="2:51" s="13" customFormat="1" ht="11.25">
      <c r="B1263" s="156"/>
      <c r="D1263" s="150" t="s">
        <v>202</v>
      </c>
      <c r="E1263" s="157" t="s">
        <v>44</v>
      </c>
      <c r="F1263" s="158" t="s">
        <v>1653</v>
      </c>
      <c r="H1263" s="159">
        <v>0.05</v>
      </c>
      <c r="I1263" s="160"/>
      <c r="L1263" s="156"/>
      <c r="M1263" s="161"/>
      <c r="T1263" s="162"/>
      <c r="AT1263" s="157" t="s">
        <v>202</v>
      </c>
      <c r="AU1263" s="157" t="s">
        <v>93</v>
      </c>
      <c r="AV1263" s="13" t="s">
        <v>93</v>
      </c>
      <c r="AW1263" s="13" t="s">
        <v>42</v>
      </c>
      <c r="AX1263" s="13" t="s">
        <v>82</v>
      </c>
      <c r="AY1263" s="157" t="s">
        <v>192</v>
      </c>
    </row>
    <row r="1264" spans="2:51" s="12" customFormat="1" ht="11.25">
      <c r="B1264" s="149"/>
      <c r="D1264" s="150" t="s">
        <v>202</v>
      </c>
      <c r="E1264" s="151" t="s">
        <v>44</v>
      </c>
      <c r="F1264" s="152" t="s">
        <v>1125</v>
      </c>
      <c r="H1264" s="151" t="s">
        <v>44</v>
      </c>
      <c r="I1264" s="153"/>
      <c r="L1264" s="149"/>
      <c r="M1264" s="154"/>
      <c r="T1264" s="155"/>
      <c r="AT1264" s="151" t="s">
        <v>202</v>
      </c>
      <c r="AU1264" s="151" t="s">
        <v>93</v>
      </c>
      <c r="AV1264" s="12" t="s">
        <v>90</v>
      </c>
      <c r="AW1264" s="12" t="s">
        <v>42</v>
      </c>
      <c r="AX1264" s="12" t="s">
        <v>82</v>
      </c>
      <c r="AY1264" s="151" t="s">
        <v>192</v>
      </c>
    </row>
    <row r="1265" spans="2:65" s="13" customFormat="1" ht="11.25">
      <c r="B1265" s="156"/>
      <c r="D1265" s="150" t="s">
        <v>202</v>
      </c>
      <c r="E1265" s="157" t="s">
        <v>44</v>
      </c>
      <c r="F1265" s="158" t="s">
        <v>1655</v>
      </c>
      <c r="H1265" s="159">
        <v>0.04</v>
      </c>
      <c r="I1265" s="160"/>
      <c r="L1265" s="156"/>
      <c r="M1265" s="161"/>
      <c r="T1265" s="162"/>
      <c r="AT1265" s="157" t="s">
        <v>202</v>
      </c>
      <c r="AU1265" s="157" t="s">
        <v>93</v>
      </c>
      <c r="AV1265" s="13" t="s">
        <v>93</v>
      </c>
      <c r="AW1265" s="13" t="s">
        <v>42</v>
      </c>
      <c r="AX1265" s="13" t="s">
        <v>82</v>
      </c>
      <c r="AY1265" s="157" t="s">
        <v>192</v>
      </c>
    </row>
    <row r="1266" spans="2:65" s="14" customFormat="1" ht="11.25">
      <c r="B1266" s="163"/>
      <c r="D1266" s="150" t="s">
        <v>202</v>
      </c>
      <c r="E1266" s="164" t="s">
        <v>44</v>
      </c>
      <c r="F1266" s="165" t="s">
        <v>205</v>
      </c>
      <c r="H1266" s="166">
        <v>0.39</v>
      </c>
      <c r="I1266" s="167"/>
      <c r="L1266" s="163"/>
      <c r="M1266" s="168"/>
      <c r="T1266" s="169"/>
      <c r="AT1266" s="164" t="s">
        <v>202</v>
      </c>
      <c r="AU1266" s="164" t="s">
        <v>93</v>
      </c>
      <c r="AV1266" s="14" t="s">
        <v>199</v>
      </c>
      <c r="AW1266" s="14" t="s">
        <v>42</v>
      </c>
      <c r="AX1266" s="14" t="s">
        <v>90</v>
      </c>
      <c r="AY1266" s="164" t="s">
        <v>192</v>
      </c>
    </row>
    <row r="1267" spans="2:65" s="1" customFormat="1" ht="24.2" customHeight="1">
      <c r="B1267" s="33"/>
      <c r="C1267" s="132" t="s">
        <v>1658</v>
      </c>
      <c r="D1267" s="132" t="s">
        <v>194</v>
      </c>
      <c r="E1267" s="133" t="s">
        <v>1659</v>
      </c>
      <c r="F1267" s="134" t="s">
        <v>1660</v>
      </c>
      <c r="G1267" s="135" t="s">
        <v>747</v>
      </c>
      <c r="H1267" s="136">
        <v>10</v>
      </c>
      <c r="I1267" s="137"/>
      <c r="J1267" s="138">
        <f>ROUND(I1267*H1267,2)</f>
        <v>0</v>
      </c>
      <c r="K1267" s="134" t="s">
        <v>198</v>
      </c>
      <c r="L1267" s="33"/>
      <c r="M1267" s="139" t="s">
        <v>44</v>
      </c>
      <c r="N1267" s="140" t="s">
        <v>53</v>
      </c>
      <c r="P1267" s="141">
        <f>O1267*H1267</f>
        <v>0</v>
      </c>
      <c r="Q1267" s="141">
        <v>0</v>
      </c>
      <c r="R1267" s="141">
        <f>Q1267*H1267</f>
        <v>0</v>
      </c>
      <c r="S1267" s="141">
        <v>0</v>
      </c>
      <c r="T1267" s="142">
        <f>S1267*H1267</f>
        <v>0</v>
      </c>
      <c r="AR1267" s="143" t="s">
        <v>90</v>
      </c>
      <c r="AT1267" s="143" t="s">
        <v>194</v>
      </c>
      <c r="AU1267" s="143" t="s">
        <v>93</v>
      </c>
      <c r="AY1267" s="17" t="s">
        <v>192</v>
      </c>
      <c r="BE1267" s="144">
        <f>IF(N1267="základní",J1267,0)</f>
        <v>0</v>
      </c>
      <c r="BF1267" s="144">
        <f>IF(N1267="snížená",J1267,0)</f>
        <v>0</v>
      </c>
      <c r="BG1267" s="144">
        <f>IF(N1267="zákl. přenesená",J1267,0)</f>
        <v>0</v>
      </c>
      <c r="BH1267" s="144">
        <f>IF(N1267="sníž. přenesená",J1267,0)</f>
        <v>0</v>
      </c>
      <c r="BI1267" s="144">
        <f>IF(N1267="nulová",J1267,0)</f>
        <v>0</v>
      </c>
      <c r="BJ1267" s="17" t="s">
        <v>90</v>
      </c>
      <c r="BK1267" s="144">
        <f>ROUND(I1267*H1267,2)</f>
        <v>0</v>
      </c>
      <c r="BL1267" s="17" t="s">
        <v>90</v>
      </c>
      <c r="BM1267" s="143" t="s">
        <v>1661</v>
      </c>
    </row>
    <row r="1268" spans="2:65" s="1" customFormat="1" ht="11.25">
      <c r="B1268" s="33"/>
      <c r="D1268" s="145" t="s">
        <v>200</v>
      </c>
      <c r="F1268" s="146" t="s">
        <v>1662</v>
      </c>
      <c r="I1268" s="147"/>
      <c r="L1268" s="33"/>
      <c r="M1268" s="148"/>
      <c r="T1268" s="54"/>
      <c r="AT1268" s="17" t="s">
        <v>200</v>
      </c>
      <c r="AU1268" s="17" t="s">
        <v>93</v>
      </c>
    </row>
    <row r="1269" spans="2:65" s="12" customFormat="1" ht="11.25">
      <c r="B1269" s="149"/>
      <c r="D1269" s="150" t="s">
        <v>202</v>
      </c>
      <c r="E1269" s="151" t="s">
        <v>44</v>
      </c>
      <c r="F1269" s="152" t="s">
        <v>583</v>
      </c>
      <c r="H1269" s="151" t="s">
        <v>44</v>
      </c>
      <c r="I1269" s="153"/>
      <c r="L1269" s="149"/>
      <c r="M1269" s="154"/>
      <c r="T1269" s="155"/>
      <c r="AT1269" s="151" t="s">
        <v>202</v>
      </c>
      <c r="AU1269" s="151" t="s">
        <v>93</v>
      </c>
      <c r="AV1269" s="12" t="s">
        <v>90</v>
      </c>
      <c r="AW1269" s="12" t="s">
        <v>42</v>
      </c>
      <c r="AX1269" s="12" t="s">
        <v>82</v>
      </c>
      <c r="AY1269" s="151" t="s">
        <v>192</v>
      </c>
    </row>
    <row r="1270" spans="2:65" s="12" customFormat="1" ht="11.25">
      <c r="B1270" s="149"/>
      <c r="D1270" s="150" t="s">
        <v>202</v>
      </c>
      <c r="E1270" s="151" t="s">
        <v>44</v>
      </c>
      <c r="F1270" s="152" t="s">
        <v>1110</v>
      </c>
      <c r="H1270" s="151" t="s">
        <v>44</v>
      </c>
      <c r="I1270" s="153"/>
      <c r="L1270" s="149"/>
      <c r="M1270" s="154"/>
      <c r="T1270" s="155"/>
      <c r="AT1270" s="151" t="s">
        <v>202</v>
      </c>
      <c r="AU1270" s="151" t="s">
        <v>93</v>
      </c>
      <c r="AV1270" s="12" t="s">
        <v>90</v>
      </c>
      <c r="AW1270" s="12" t="s">
        <v>42</v>
      </c>
      <c r="AX1270" s="12" t="s">
        <v>82</v>
      </c>
      <c r="AY1270" s="151" t="s">
        <v>192</v>
      </c>
    </row>
    <row r="1271" spans="2:65" s="13" customFormat="1" ht="11.25">
      <c r="B1271" s="156"/>
      <c r="D1271" s="150" t="s">
        <v>202</v>
      </c>
      <c r="E1271" s="157" t="s">
        <v>44</v>
      </c>
      <c r="F1271" s="158" t="s">
        <v>90</v>
      </c>
      <c r="H1271" s="159">
        <v>1</v>
      </c>
      <c r="I1271" s="160"/>
      <c r="L1271" s="156"/>
      <c r="M1271" s="161"/>
      <c r="T1271" s="162"/>
      <c r="AT1271" s="157" t="s">
        <v>202</v>
      </c>
      <c r="AU1271" s="157" t="s">
        <v>93</v>
      </c>
      <c r="AV1271" s="13" t="s">
        <v>93</v>
      </c>
      <c r="AW1271" s="13" t="s">
        <v>42</v>
      </c>
      <c r="AX1271" s="13" t="s">
        <v>82</v>
      </c>
      <c r="AY1271" s="157" t="s">
        <v>192</v>
      </c>
    </row>
    <row r="1272" spans="2:65" s="12" customFormat="1" ht="11.25">
      <c r="B1272" s="149"/>
      <c r="D1272" s="150" t="s">
        <v>202</v>
      </c>
      <c r="E1272" s="151" t="s">
        <v>44</v>
      </c>
      <c r="F1272" s="152" t="s">
        <v>1112</v>
      </c>
      <c r="H1272" s="151" t="s">
        <v>44</v>
      </c>
      <c r="I1272" s="153"/>
      <c r="L1272" s="149"/>
      <c r="M1272" s="154"/>
      <c r="T1272" s="155"/>
      <c r="AT1272" s="151" t="s">
        <v>202</v>
      </c>
      <c r="AU1272" s="151" t="s">
        <v>93</v>
      </c>
      <c r="AV1272" s="12" t="s">
        <v>90</v>
      </c>
      <c r="AW1272" s="12" t="s">
        <v>42</v>
      </c>
      <c r="AX1272" s="12" t="s">
        <v>82</v>
      </c>
      <c r="AY1272" s="151" t="s">
        <v>192</v>
      </c>
    </row>
    <row r="1273" spans="2:65" s="13" customFormat="1" ht="11.25">
      <c r="B1273" s="156"/>
      <c r="D1273" s="150" t="s">
        <v>202</v>
      </c>
      <c r="E1273" s="157" t="s">
        <v>44</v>
      </c>
      <c r="F1273" s="158" t="s">
        <v>93</v>
      </c>
      <c r="H1273" s="159">
        <v>2</v>
      </c>
      <c r="I1273" s="160"/>
      <c r="L1273" s="156"/>
      <c r="M1273" s="161"/>
      <c r="T1273" s="162"/>
      <c r="AT1273" s="157" t="s">
        <v>202</v>
      </c>
      <c r="AU1273" s="157" t="s">
        <v>93</v>
      </c>
      <c r="AV1273" s="13" t="s">
        <v>93</v>
      </c>
      <c r="AW1273" s="13" t="s">
        <v>42</v>
      </c>
      <c r="AX1273" s="13" t="s">
        <v>82</v>
      </c>
      <c r="AY1273" s="157" t="s">
        <v>192</v>
      </c>
    </row>
    <row r="1274" spans="2:65" s="12" customFormat="1" ht="11.25">
      <c r="B1274" s="149"/>
      <c r="D1274" s="150" t="s">
        <v>202</v>
      </c>
      <c r="E1274" s="151" t="s">
        <v>44</v>
      </c>
      <c r="F1274" s="152" t="s">
        <v>1114</v>
      </c>
      <c r="H1274" s="151" t="s">
        <v>44</v>
      </c>
      <c r="I1274" s="153"/>
      <c r="L1274" s="149"/>
      <c r="M1274" s="154"/>
      <c r="T1274" s="155"/>
      <c r="AT1274" s="151" t="s">
        <v>202</v>
      </c>
      <c r="AU1274" s="151" t="s">
        <v>93</v>
      </c>
      <c r="AV1274" s="12" t="s">
        <v>90</v>
      </c>
      <c r="AW1274" s="12" t="s">
        <v>42</v>
      </c>
      <c r="AX1274" s="12" t="s">
        <v>82</v>
      </c>
      <c r="AY1274" s="151" t="s">
        <v>192</v>
      </c>
    </row>
    <row r="1275" spans="2:65" s="13" customFormat="1" ht="11.25">
      <c r="B1275" s="156"/>
      <c r="D1275" s="150" t="s">
        <v>202</v>
      </c>
      <c r="E1275" s="157" t="s">
        <v>44</v>
      </c>
      <c r="F1275" s="158" t="s">
        <v>90</v>
      </c>
      <c r="H1275" s="159">
        <v>1</v>
      </c>
      <c r="I1275" s="160"/>
      <c r="L1275" s="156"/>
      <c r="M1275" s="161"/>
      <c r="T1275" s="162"/>
      <c r="AT1275" s="157" t="s">
        <v>202</v>
      </c>
      <c r="AU1275" s="157" t="s">
        <v>93</v>
      </c>
      <c r="AV1275" s="13" t="s">
        <v>93</v>
      </c>
      <c r="AW1275" s="13" t="s">
        <v>42</v>
      </c>
      <c r="AX1275" s="13" t="s">
        <v>82</v>
      </c>
      <c r="AY1275" s="157" t="s">
        <v>192</v>
      </c>
    </row>
    <row r="1276" spans="2:65" s="12" customFormat="1" ht="11.25">
      <c r="B1276" s="149"/>
      <c r="D1276" s="150" t="s">
        <v>202</v>
      </c>
      <c r="E1276" s="151" t="s">
        <v>44</v>
      </c>
      <c r="F1276" s="152" t="s">
        <v>1116</v>
      </c>
      <c r="H1276" s="151" t="s">
        <v>44</v>
      </c>
      <c r="I1276" s="153"/>
      <c r="L1276" s="149"/>
      <c r="M1276" s="154"/>
      <c r="T1276" s="155"/>
      <c r="AT1276" s="151" t="s">
        <v>202</v>
      </c>
      <c r="AU1276" s="151" t="s">
        <v>93</v>
      </c>
      <c r="AV1276" s="12" t="s">
        <v>90</v>
      </c>
      <c r="AW1276" s="12" t="s">
        <v>42</v>
      </c>
      <c r="AX1276" s="12" t="s">
        <v>82</v>
      </c>
      <c r="AY1276" s="151" t="s">
        <v>192</v>
      </c>
    </row>
    <row r="1277" spans="2:65" s="13" customFormat="1" ht="11.25">
      <c r="B1277" s="156"/>
      <c r="D1277" s="150" t="s">
        <v>202</v>
      </c>
      <c r="E1277" s="157" t="s">
        <v>44</v>
      </c>
      <c r="F1277" s="158" t="s">
        <v>90</v>
      </c>
      <c r="H1277" s="159">
        <v>1</v>
      </c>
      <c r="I1277" s="160"/>
      <c r="L1277" s="156"/>
      <c r="M1277" s="161"/>
      <c r="T1277" s="162"/>
      <c r="AT1277" s="157" t="s">
        <v>202</v>
      </c>
      <c r="AU1277" s="157" t="s">
        <v>93</v>
      </c>
      <c r="AV1277" s="13" t="s">
        <v>93</v>
      </c>
      <c r="AW1277" s="13" t="s">
        <v>42</v>
      </c>
      <c r="AX1277" s="13" t="s">
        <v>82</v>
      </c>
      <c r="AY1277" s="157" t="s">
        <v>192</v>
      </c>
    </row>
    <row r="1278" spans="2:65" s="12" customFormat="1" ht="11.25">
      <c r="B1278" s="149"/>
      <c r="D1278" s="150" t="s">
        <v>202</v>
      </c>
      <c r="E1278" s="151" t="s">
        <v>44</v>
      </c>
      <c r="F1278" s="152" t="s">
        <v>1118</v>
      </c>
      <c r="H1278" s="151" t="s">
        <v>44</v>
      </c>
      <c r="I1278" s="153"/>
      <c r="L1278" s="149"/>
      <c r="M1278" s="154"/>
      <c r="T1278" s="155"/>
      <c r="AT1278" s="151" t="s">
        <v>202</v>
      </c>
      <c r="AU1278" s="151" t="s">
        <v>93</v>
      </c>
      <c r="AV1278" s="12" t="s">
        <v>90</v>
      </c>
      <c r="AW1278" s="12" t="s">
        <v>42</v>
      </c>
      <c r="AX1278" s="12" t="s">
        <v>82</v>
      </c>
      <c r="AY1278" s="151" t="s">
        <v>192</v>
      </c>
    </row>
    <row r="1279" spans="2:65" s="13" customFormat="1" ht="11.25">
      <c r="B1279" s="156"/>
      <c r="D1279" s="150" t="s">
        <v>202</v>
      </c>
      <c r="E1279" s="157" t="s">
        <v>44</v>
      </c>
      <c r="F1279" s="158" t="s">
        <v>90</v>
      </c>
      <c r="H1279" s="159">
        <v>1</v>
      </c>
      <c r="I1279" s="160"/>
      <c r="L1279" s="156"/>
      <c r="M1279" s="161"/>
      <c r="T1279" s="162"/>
      <c r="AT1279" s="157" t="s">
        <v>202</v>
      </c>
      <c r="AU1279" s="157" t="s">
        <v>93</v>
      </c>
      <c r="AV1279" s="13" t="s">
        <v>93</v>
      </c>
      <c r="AW1279" s="13" t="s">
        <v>42</v>
      </c>
      <c r="AX1279" s="13" t="s">
        <v>82</v>
      </c>
      <c r="AY1279" s="157" t="s">
        <v>192</v>
      </c>
    </row>
    <row r="1280" spans="2:65" s="12" customFormat="1" ht="11.25">
      <c r="B1280" s="149"/>
      <c r="D1280" s="150" t="s">
        <v>202</v>
      </c>
      <c r="E1280" s="151" t="s">
        <v>44</v>
      </c>
      <c r="F1280" s="152" t="s">
        <v>1122</v>
      </c>
      <c r="H1280" s="151" t="s">
        <v>44</v>
      </c>
      <c r="I1280" s="153"/>
      <c r="L1280" s="149"/>
      <c r="M1280" s="154"/>
      <c r="T1280" s="155"/>
      <c r="AT1280" s="151" t="s">
        <v>202</v>
      </c>
      <c r="AU1280" s="151" t="s">
        <v>93</v>
      </c>
      <c r="AV1280" s="12" t="s">
        <v>90</v>
      </c>
      <c r="AW1280" s="12" t="s">
        <v>42</v>
      </c>
      <c r="AX1280" s="12" t="s">
        <v>82</v>
      </c>
      <c r="AY1280" s="151" t="s">
        <v>192</v>
      </c>
    </row>
    <row r="1281" spans="2:65" s="13" customFormat="1" ht="11.25">
      <c r="B1281" s="156"/>
      <c r="D1281" s="150" t="s">
        <v>202</v>
      </c>
      <c r="E1281" s="157" t="s">
        <v>44</v>
      </c>
      <c r="F1281" s="158" t="s">
        <v>90</v>
      </c>
      <c r="H1281" s="159">
        <v>1</v>
      </c>
      <c r="I1281" s="160"/>
      <c r="L1281" s="156"/>
      <c r="M1281" s="161"/>
      <c r="T1281" s="162"/>
      <c r="AT1281" s="157" t="s">
        <v>202</v>
      </c>
      <c r="AU1281" s="157" t="s">
        <v>93</v>
      </c>
      <c r="AV1281" s="13" t="s">
        <v>93</v>
      </c>
      <c r="AW1281" s="13" t="s">
        <v>42</v>
      </c>
      <c r="AX1281" s="13" t="s">
        <v>82</v>
      </c>
      <c r="AY1281" s="157" t="s">
        <v>192</v>
      </c>
    </row>
    <row r="1282" spans="2:65" s="12" customFormat="1" ht="11.25">
      <c r="B1282" s="149"/>
      <c r="D1282" s="150" t="s">
        <v>202</v>
      </c>
      <c r="E1282" s="151" t="s">
        <v>44</v>
      </c>
      <c r="F1282" s="152" t="s">
        <v>1123</v>
      </c>
      <c r="H1282" s="151" t="s">
        <v>44</v>
      </c>
      <c r="I1282" s="153"/>
      <c r="L1282" s="149"/>
      <c r="M1282" s="154"/>
      <c r="T1282" s="155"/>
      <c r="AT1282" s="151" t="s">
        <v>202</v>
      </c>
      <c r="AU1282" s="151" t="s">
        <v>93</v>
      </c>
      <c r="AV1282" s="12" t="s">
        <v>90</v>
      </c>
      <c r="AW1282" s="12" t="s">
        <v>42</v>
      </c>
      <c r="AX1282" s="12" t="s">
        <v>82</v>
      </c>
      <c r="AY1282" s="151" t="s">
        <v>192</v>
      </c>
    </row>
    <row r="1283" spans="2:65" s="13" customFormat="1" ht="11.25">
      <c r="B1283" s="156"/>
      <c r="D1283" s="150" t="s">
        <v>202</v>
      </c>
      <c r="E1283" s="157" t="s">
        <v>44</v>
      </c>
      <c r="F1283" s="158" t="s">
        <v>90</v>
      </c>
      <c r="H1283" s="159">
        <v>1</v>
      </c>
      <c r="I1283" s="160"/>
      <c r="L1283" s="156"/>
      <c r="M1283" s="161"/>
      <c r="T1283" s="162"/>
      <c r="AT1283" s="157" t="s">
        <v>202</v>
      </c>
      <c r="AU1283" s="157" t="s">
        <v>93</v>
      </c>
      <c r="AV1283" s="13" t="s">
        <v>93</v>
      </c>
      <c r="AW1283" s="13" t="s">
        <v>42</v>
      </c>
      <c r="AX1283" s="13" t="s">
        <v>82</v>
      </c>
      <c r="AY1283" s="157" t="s">
        <v>192</v>
      </c>
    </row>
    <row r="1284" spans="2:65" s="12" customFormat="1" ht="11.25">
      <c r="B1284" s="149"/>
      <c r="D1284" s="150" t="s">
        <v>202</v>
      </c>
      <c r="E1284" s="151" t="s">
        <v>44</v>
      </c>
      <c r="F1284" s="152" t="s">
        <v>1124</v>
      </c>
      <c r="H1284" s="151" t="s">
        <v>44</v>
      </c>
      <c r="I1284" s="153"/>
      <c r="L1284" s="149"/>
      <c r="M1284" s="154"/>
      <c r="T1284" s="155"/>
      <c r="AT1284" s="151" t="s">
        <v>202</v>
      </c>
      <c r="AU1284" s="151" t="s">
        <v>93</v>
      </c>
      <c r="AV1284" s="12" t="s">
        <v>90</v>
      </c>
      <c r="AW1284" s="12" t="s">
        <v>42</v>
      </c>
      <c r="AX1284" s="12" t="s">
        <v>82</v>
      </c>
      <c r="AY1284" s="151" t="s">
        <v>192</v>
      </c>
    </row>
    <row r="1285" spans="2:65" s="13" customFormat="1" ht="11.25">
      <c r="B1285" s="156"/>
      <c r="D1285" s="150" t="s">
        <v>202</v>
      </c>
      <c r="E1285" s="157" t="s">
        <v>44</v>
      </c>
      <c r="F1285" s="158" t="s">
        <v>90</v>
      </c>
      <c r="H1285" s="159">
        <v>1</v>
      </c>
      <c r="I1285" s="160"/>
      <c r="L1285" s="156"/>
      <c r="M1285" s="161"/>
      <c r="T1285" s="162"/>
      <c r="AT1285" s="157" t="s">
        <v>202</v>
      </c>
      <c r="AU1285" s="157" t="s">
        <v>93</v>
      </c>
      <c r="AV1285" s="13" t="s">
        <v>93</v>
      </c>
      <c r="AW1285" s="13" t="s">
        <v>42</v>
      </c>
      <c r="AX1285" s="13" t="s">
        <v>82</v>
      </c>
      <c r="AY1285" s="157" t="s">
        <v>192</v>
      </c>
    </row>
    <row r="1286" spans="2:65" s="12" customFormat="1" ht="11.25">
      <c r="B1286" s="149"/>
      <c r="D1286" s="150" t="s">
        <v>202</v>
      </c>
      <c r="E1286" s="151" t="s">
        <v>44</v>
      </c>
      <c r="F1286" s="152" t="s">
        <v>1125</v>
      </c>
      <c r="H1286" s="151" t="s">
        <v>44</v>
      </c>
      <c r="I1286" s="153"/>
      <c r="L1286" s="149"/>
      <c r="M1286" s="154"/>
      <c r="T1286" s="155"/>
      <c r="AT1286" s="151" t="s">
        <v>202</v>
      </c>
      <c r="AU1286" s="151" t="s">
        <v>93</v>
      </c>
      <c r="AV1286" s="12" t="s">
        <v>90</v>
      </c>
      <c r="AW1286" s="12" t="s">
        <v>42</v>
      </c>
      <c r="AX1286" s="12" t="s">
        <v>82</v>
      </c>
      <c r="AY1286" s="151" t="s">
        <v>192</v>
      </c>
    </row>
    <row r="1287" spans="2:65" s="13" customFormat="1" ht="11.25">
      <c r="B1287" s="156"/>
      <c r="D1287" s="150" t="s">
        <v>202</v>
      </c>
      <c r="E1287" s="157" t="s">
        <v>44</v>
      </c>
      <c r="F1287" s="158" t="s">
        <v>90</v>
      </c>
      <c r="H1287" s="159">
        <v>1</v>
      </c>
      <c r="I1287" s="160"/>
      <c r="L1287" s="156"/>
      <c r="M1287" s="161"/>
      <c r="T1287" s="162"/>
      <c r="AT1287" s="157" t="s">
        <v>202</v>
      </c>
      <c r="AU1287" s="157" t="s">
        <v>93</v>
      </c>
      <c r="AV1287" s="13" t="s">
        <v>93</v>
      </c>
      <c r="AW1287" s="13" t="s">
        <v>42</v>
      </c>
      <c r="AX1287" s="13" t="s">
        <v>82</v>
      </c>
      <c r="AY1287" s="157" t="s">
        <v>192</v>
      </c>
    </row>
    <row r="1288" spans="2:65" s="14" customFormat="1" ht="11.25">
      <c r="B1288" s="163"/>
      <c r="D1288" s="150" t="s">
        <v>202</v>
      </c>
      <c r="E1288" s="164" t="s">
        <v>44</v>
      </c>
      <c r="F1288" s="165" t="s">
        <v>205</v>
      </c>
      <c r="H1288" s="166">
        <v>10</v>
      </c>
      <c r="I1288" s="167"/>
      <c r="L1288" s="163"/>
      <c r="M1288" s="168"/>
      <c r="T1288" s="169"/>
      <c r="AT1288" s="164" t="s">
        <v>202</v>
      </c>
      <c r="AU1288" s="164" t="s">
        <v>93</v>
      </c>
      <c r="AV1288" s="14" t="s">
        <v>199</v>
      </c>
      <c r="AW1288" s="14" t="s">
        <v>42</v>
      </c>
      <c r="AX1288" s="14" t="s">
        <v>90</v>
      </c>
      <c r="AY1288" s="164" t="s">
        <v>192</v>
      </c>
    </row>
    <row r="1289" spans="2:65" s="1" customFormat="1" ht="21.75" customHeight="1">
      <c r="B1289" s="33"/>
      <c r="C1289" s="170" t="s">
        <v>1663</v>
      </c>
      <c r="D1289" s="170" t="s">
        <v>245</v>
      </c>
      <c r="E1289" s="171" t="s">
        <v>1664</v>
      </c>
      <c r="F1289" s="172" t="s">
        <v>1665</v>
      </c>
      <c r="G1289" s="173" t="s">
        <v>747</v>
      </c>
      <c r="H1289" s="174">
        <v>10</v>
      </c>
      <c r="I1289" s="175"/>
      <c r="J1289" s="176">
        <f>ROUND(I1289*H1289,2)</f>
        <v>0</v>
      </c>
      <c r="K1289" s="172" t="s">
        <v>259</v>
      </c>
      <c r="L1289" s="177"/>
      <c r="M1289" s="178" t="s">
        <v>44</v>
      </c>
      <c r="N1289" s="179" t="s">
        <v>53</v>
      </c>
      <c r="P1289" s="141">
        <f>O1289*H1289</f>
        <v>0</v>
      </c>
      <c r="Q1289" s="141">
        <v>0</v>
      </c>
      <c r="R1289" s="141">
        <f>Q1289*H1289</f>
        <v>0</v>
      </c>
      <c r="S1289" s="141">
        <v>0</v>
      </c>
      <c r="T1289" s="142">
        <f>S1289*H1289</f>
        <v>0</v>
      </c>
      <c r="AR1289" s="143" t="s">
        <v>93</v>
      </c>
      <c r="AT1289" s="143" t="s">
        <v>245</v>
      </c>
      <c r="AU1289" s="143" t="s">
        <v>93</v>
      </c>
      <c r="AY1289" s="17" t="s">
        <v>192</v>
      </c>
      <c r="BE1289" s="144">
        <f>IF(N1289="základní",J1289,0)</f>
        <v>0</v>
      </c>
      <c r="BF1289" s="144">
        <f>IF(N1289="snížená",J1289,0)</f>
        <v>0</v>
      </c>
      <c r="BG1289" s="144">
        <f>IF(N1289="zákl. přenesená",J1289,0)</f>
        <v>0</v>
      </c>
      <c r="BH1289" s="144">
        <f>IF(N1289="sníž. přenesená",J1289,0)</f>
        <v>0</v>
      </c>
      <c r="BI1289" s="144">
        <f>IF(N1289="nulová",J1289,0)</f>
        <v>0</v>
      </c>
      <c r="BJ1289" s="17" t="s">
        <v>90</v>
      </c>
      <c r="BK1289" s="144">
        <f>ROUND(I1289*H1289,2)</f>
        <v>0</v>
      </c>
      <c r="BL1289" s="17" t="s">
        <v>90</v>
      </c>
      <c r="BM1289" s="143" t="s">
        <v>1666</v>
      </c>
    </row>
    <row r="1290" spans="2:65" s="12" customFormat="1" ht="11.25">
      <c r="B1290" s="149"/>
      <c r="D1290" s="150" t="s">
        <v>202</v>
      </c>
      <c r="E1290" s="151" t="s">
        <v>44</v>
      </c>
      <c r="F1290" s="152" t="s">
        <v>583</v>
      </c>
      <c r="H1290" s="151" t="s">
        <v>44</v>
      </c>
      <c r="I1290" s="153"/>
      <c r="L1290" s="149"/>
      <c r="M1290" s="154"/>
      <c r="T1290" s="155"/>
      <c r="AT1290" s="151" t="s">
        <v>202</v>
      </c>
      <c r="AU1290" s="151" t="s">
        <v>93</v>
      </c>
      <c r="AV1290" s="12" t="s">
        <v>90</v>
      </c>
      <c r="AW1290" s="12" t="s">
        <v>42</v>
      </c>
      <c r="AX1290" s="12" t="s">
        <v>82</v>
      </c>
      <c r="AY1290" s="151" t="s">
        <v>192</v>
      </c>
    </row>
    <row r="1291" spans="2:65" s="12" customFormat="1" ht="11.25">
      <c r="B1291" s="149"/>
      <c r="D1291" s="150" t="s">
        <v>202</v>
      </c>
      <c r="E1291" s="151" t="s">
        <v>44</v>
      </c>
      <c r="F1291" s="152" t="s">
        <v>1110</v>
      </c>
      <c r="H1291" s="151" t="s">
        <v>44</v>
      </c>
      <c r="I1291" s="153"/>
      <c r="L1291" s="149"/>
      <c r="M1291" s="154"/>
      <c r="T1291" s="155"/>
      <c r="AT1291" s="151" t="s">
        <v>202</v>
      </c>
      <c r="AU1291" s="151" t="s">
        <v>93</v>
      </c>
      <c r="AV1291" s="12" t="s">
        <v>90</v>
      </c>
      <c r="AW1291" s="12" t="s">
        <v>42</v>
      </c>
      <c r="AX1291" s="12" t="s">
        <v>82</v>
      </c>
      <c r="AY1291" s="151" t="s">
        <v>192</v>
      </c>
    </row>
    <row r="1292" spans="2:65" s="13" customFormat="1" ht="11.25">
      <c r="B1292" s="156"/>
      <c r="D1292" s="150" t="s">
        <v>202</v>
      </c>
      <c r="E1292" s="157" t="s">
        <v>44</v>
      </c>
      <c r="F1292" s="158" t="s">
        <v>90</v>
      </c>
      <c r="H1292" s="159">
        <v>1</v>
      </c>
      <c r="I1292" s="160"/>
      <c r="L1292" s="156"/>
      <c r="M1292" s="161"/>
      <c r="T1292" s="162"/>
      <c r="AT1292" s="157" t="s">
        <v>202</v>
      </c>
      <c r="AU1292" s="157" t="s">
        <v>93</v>
      </c>
      <c r="AV1292" s="13" t="s">
        <v>93</v>
      </c>
      <c r="AW1292" s="13" t="s">
        <v>42</v>
      </c>
      <c r="AX1292" s="13" t="s">
        <v>82</v>
      </c>
      <c r="AY1292" s="157" t="s">
        <v>192</v>
      </c>
    </row>
    <row r="1293" spans="2:65" s="12" customFormat="1" ht="11.25">
      <c r="B1293" s="149"/>
      <c r="D1293" s="150" t="s">
        <v>202</v>
      </c>
      <c r="E1293" s="151" t="s">
        <v>44</v>
      </c>
      <c r="F1293" s="152" t="s">
        <v>1112</v>
      </c>
      <c r="H1293" s="151" t="s">
        <v>44</v>
      </c>
      <c r="I1293" s="153"/>
      <c r="L1293" s="149"/>
      <c r="M1293" s="154"/>
      <c r="T1293" s="155"/>
      <c r="AT1293" s="151" t="s">
        <v>202</v>
      </c>
      <c r="AU1293" s="151" t="s">
        <v>93</v>
      </c>
      <c r="AV1293" s="12" t="s">
        <v>90</v>
      </c>
      <c r="AW1293" s="12" t="s">
        <v>42</v>
      </c>
      <c r="AX1293" s="12" t="s">
        <v>82</v>
      </c>
      <c r="AY1293" s="151" t="s">
        <v>192</v>
      </c>
    </row>
    <row r="1294" spans="2:65" s="13" customFormat="1" ht="11.25">
      <c r="B1294" s="156"/>
      <c r="D1294" s="150" t="s">
        <v>202</v>
      </c>
      <c r="E1294" s="157" t="s">
        <v>44</v>
      </c>
      <c r="F1294" s="158" t="s">
        <v>93</v>
      </c>
      <c r="H1294" s="159">
        <v>2</v>
      </c>
      <c r="I1294" s="160"/>
      <c r="L1294" s="156"/>
      <c r="M1294" s="161"/>
      <c r="T1294" s="162"/>
      <c r="AT1294" s="157" t="s">
        <v>202</v>
      </c>
      <c r="AU1294" s="157" t="s">
        <v>93</v>
      </c>
      <c r="AV1294" s="13" t="s">
        <v>93</v>
      </c>
      <c r="AW1294" s="13" t="s">
        <v>42</v>
      </c>
      <c r="AX1294" s="13" t="s">
        <v>82</v>
      </c>
      <c r="AY1294" s="157" t="s">
        <v>192</v>
      </c>
    </row>
    <row r="1295" spans="2:65" s="12" customFormat="1" ht="11.25">
      <c r="B1295" s="149"/>
      <c r="D1295" s="150" t="s">
        <v>202</v>
      </c>
      <c r="E1295" s="151" t="s">
        <v>44</v>
      </c>
      <c r="F1295" s="152" t="s">
        <v>1114</v>
      </c>
      <c r="H1295" s="151" t="s">
        <v>44</v>
      </c>
      <c r="I1295" s="153"/>
      <c r="L1295" s="149"/>
      <c r="M1295" s="154"/>
      <c r="T1295" s="155"/>
      <c r="AT1295" s="151" t="s">
        <v>202</v>
      </c>
      <c r="AU1295" s="151" t="s">
        <v>93</v>
      </c>
      <c r="AV1295" s="12" t="s">
        <v>90</v>
      </c>
      <c r="AW1295" s="12" t="s">
        <v>42</v>
      </c>
      <c r="AX1295" s="12" t="s">
        <v>82</v>
      </c>
      <c r="AY1295" s="151" t="s">
        <v>192</v>
      </c>
    </row>
    <row r="1296" spans="2:65" s="13" customFormat="1" ht="11.25">
      <c r="B1296" s="156"/>
      <c r="D1296" s="150" t="s">
        <v>202</v>
      </c>
      <c r="E1296" s="157" t="s">
        <v>44</v>
      </c>
      <c r="F1296" s="158" t="s">
        <v>90</v>
      </c>
      <c r="H1296" s="159">
        <v>1</v>
      </c>
      <c r="I1296" s="160"/>
      <c r="L1296" s="156"/>
      <c r="M1296" s="161"/>
      <c r="T1296" s="162"/>
      <c r="AT1296" s="157" t="s">
        <v>202</v>
      </c>
      <c r="AU1296" s="157" t="s">
        <v>93</v>
      </c>
      <c r="AV1296" s="13" t="s">
        <v>93</v>
      </c>
      <c r="AW1296" s="13" t="s">
        <v>42</v>
      </c>
      <c r="AX1296" s="13" t="s">
        <v>82</v>
      </c>
      <c r="AY1296" s="157" t="s">
        <v>192</v>
      </c>
    </row>
    <row r="1297" spans="2:65" s="12" customFormat="1" ht="11.25">
      <c r="B1297" s="149"/>
      <c r="D1297" s="150" t="s">
        <v>202</v>
      </c>
      <c r="E1297" s="151" t="s">
        <v>44</v>
      </c>
      <c r="F1297" s="152" t="s">
        <v>1116</v>
      </c>
      <c r="H1297" s="151" t="s">
        <v>44</v>
      </c>
      <c r="I1297" s="153"/>
      <c r="L1297" s="149"/>
      <c r="M1297" s="154"/>
      <c r="T1297" s="155"/>
      <c r="AT1297" s="151" t="s">
        <v>202</v>
      </c>
      <c r="AU1297" s="151" t="s">
        <v>93</v>
      </c>
      <c r="AV1297" s="12" t="s">
        <v>90</v>
      </c>
      <c r="AW1297" s="12" t="s">
        <v>42</v>
      </c>
      <c r="AX1297" s="12" t="s">
        <v>82</v>
      </c>
      <c r="AY1297" s="151" t="s">
        <v>192</v>
      </c>
    </row>
    <row r="1298" spans="2:65" s="13" customFormat="1" ht="11.25">
      <c r="B1298" s="156"/>
      <c r="D1298" s="150" t="s">
        <v>202</v>
      </c>
      <c r="E1298" s="157" t="s">
        <v>44</v>
      </c>
      <c r="F1298" s="158" t="s">
        <v>90</v>
      </c>
      <c r="H1298" s="159">
        <v>1</v>
      </c>
      <c r="I1298" s="160"/>
      <c r="L1298" s="156"/>
      <c r="M1298" s="161"/>
      <c r="T1298" s="162"/>
      <c r="AT1298" s="157" t="s">
        <v>202</v>
      </c>
      <c r="AU1298" s="157" t="s">
        <v>93</v>
      </c>
      <c r="AV1298" s="13" t="s">
        <v>93</v>
      </c>
      <c r="AW1298" s="13" t="s">
        <v>42</v>
      </c>
      <c r="AX1298" s="13" t="s">
        <v>82</v>
      </c>
      <c r="AY1298" s="157" t="s">
        <v>192</v>
      </c>
    </row>
    <row r="1299" spans="2:65" s="12" customFormat="1" ht="11.25">
      <c r="B1299" s="149"/>
      <c r="D1299" s="150" t="s">
        <v>202</v>
      </c>
      <c r="E1299" s="151" t="s">
        <v>44</v>
      </c>
      <c r="F1299" s="152" t="s">
        <v>1118</v>
      </c>
      <c r="H1299" s="151" t="s">
        <v>44</v>
      </c>
      <c r="I1299" s="153"/>
      <c r="L1299" s="149"/>
      <c r="M1299" s="154"/>
      <c r="T1299" s="155"/>
      <c r="AT1299" s="151" t="s">
        <v>202</v>
      </c>
      <c r="AU1299" s="151" t="s">
        <v>93</v>
      </c>
      <c r="AV1299" s="12" t="s">
        <v>90</v>
      </c>
      <c r="AW1299" s="12" t="s">
        <v>42</v>
      </c>
      <c r="AX1299" s="12" t="s">
        <v>82</v>
      </c>
      <c r="AY1299" s="151" t="s">
        <v>192</v>
      </c>
    </row>
    <row r="1300" spans="2:65" s="13" customFormat="1" ht="11.25">
      <c r="B1300" s="156"/>
      <c r="D1300" s="150" t="s">
        <v>202</v>
      </c>
      <c r="E1300" s="157" t="s">
        <v>44</v>
      </c>
      <c r="F1300" s="158" t="s">
        <v>90</v>
      </c>
      <c r="H1300" s="159">
        <v>1</v>
      </c>
      <c r="I1300" s="160"/>
      <c r="L1300" s="156"/>
      <c r="M1300" s="161"/>
      <c r="T1300" s="162"/>
      <c r="AT1300" s="157" t="s">
        <v>202</v>
      </c>
      <c r="AU1300" s="157" t="s">
        <v>93</v>
      </c>
      <c r="AV1300" s="13" t="s">
        <v>93</v>
      </c>
      <c r="AW1300" s="13" t="s">
        <v>42</v>
      </c>
      <c r="AX1300" s="13" t="s">
        <v>82</v>
      </c>
      <c r="AY1300" s="157" t="s">
        <v>192</v>
      </c>
    </row>
    <row r="1301" spans="2:65" s="12" customFormat="1" ht="11.25">
      <c r="B1301" s="149"/>
      <c r="D1301" s="150" t="s">
        <v>202</v>
      </c>
      <c r="E1301" s="151" t="s">
        <v>44</v>
      </c>
      <c r="F1301" s="152" t="s">
        <v>1122</v>
      </c>
      <c r="H1301" s="151" t="s">
        <v>44</v>
      </c>
      <c r="I1301" s="153"/>
      <c r="L1301" s="149"/>
      <c r="M1301" s="154"/>
      <c r="T1301" s="155"/>
      <c r="AT1301" s="151" t="s">
        <v>202</v>
      </c>
      <c r="AU1301" s="151" t="s">
        <v>93</v>
      </c>
      <c r="AV1301" s="12" t="s">
        <v>90</v>
      </c>
      <c r="AW1301" s="12" t="s">
        <v>42</v>
      </c>
      <c r="AX1301" s="12" t="s">
        <v>82</v>
      </c>
      <c r="AY1301" s="151" t="s">
        <v>192</v>
      </c>
    </row>
    <row r="1302" spans="2:65" s="13" customFormat="1" ht="11.25">
      <c r="B1302" s="156"/>
      <c r="D1302" s="150" t="s">
        <v>202</v>
      </c>
      <c r="E1302" s="157" t="s">
        <v>44</v>
      </c>
      <c r="F1302" s="158" t="s">
        <v>90</v>
      </c>
      <c r="H1302" s="159">
        <v>1</v>
      </c>
      <c r="I1302" s="160"/>
      <c r="L1302" s="156"/>
      <c r="M1302" s="161"/>
      <c r="T1302" s="162"/>
      <c r="AT1302" s="157" t="s">
        <v>202</v>
      </c>
      <c r="AU1302" s="157" t="s">
        <v>93</v>
      </c>
      <c r="AV1302" s="13" t="s">
        <v>93</v>
      </c>
      <c r="AW1302" s="13" t="s">
        <v>42</v>
      </c>
      <c r="AX1302" s="13" t="s">
        <v>82</v>
      </c>
      <c r="AY1302" s="157" t="s">
        <v>192</v>
      </c>
    </row>
    <row r="1303" spans="2:65" s="12" customFormat="1" ht="11.25">
      <c r="B1303" s="149"/>
      <c r="D1303" s="150" t="s">
        <v>202</v>
      </c>
      <c r="E1303" s="151" t="s">
        <v>44</v>
      </c>
      <c r="F1303" s="152" t="s">
        <v>1123</v>
      </c>
      <c r="H1303" s="151" t="s">
        <v>44</v>
      </c>
      <c r="I1303" s="153"/>
      <c r="L1303" s="149"/>
      <c r="M1303" s="154"/>
      <c r="T1303" s="155"/>
      <c r="AT1303" s="151" t="s">
        <v>202</v>
      </c>
      <c r="AU1303" s="151" t="s">
        <v>93</v>
      </c>
      <c r="AV1303" s="12" t="s">
        <v>90</v>
      </c>
      <c r="AW1303" s="12" t="s">
        <v>42</v>
      </c>
      <c r="AX1303" s="12" t="s">
        <v>82</v>
      </c>
      <c r="AY1303" s="151" t="s">
        <v>192</v>
      </c>
    </row>
    <row r="1304" spans="2:65" s="13" customFormat="1" ht="11.25">
      <c r="B1304" s="156"/>
      <c r="D1304" s="150" t="s">
        <v>202</v>
      </c>
      <c r="E1304" s="157" t="s">
        <v>44</v>
      </c>
      <c r="F1304" s="158" t="s">
        <v>90</v>
      </c>
      <c r="H1304" s="159">
        <v>1</v>
      </c>
      <c r="I1304" s="160"/>
      <c r="L1304" s="156"/>
      <c r="M1304" s="161"/>
      <c r="T1304" s="162"/>
      <c r="AT1304" s="157" t="s">
        <v>202</v>
      </c>
      <c r="AU1304" s="157" t="s">
        <v>93</v>
      </c>
      <c r="AV1304" s="13" t="s">
        <v>93</v>
      </c>
      <c r="AW1304" s="13" t="s">
        <v>42</v>
      </c>
      <c r="AX1304" s="13" t="s">
        <v>82</v>
      </c>
      <c r="AY1304" s="157" t="s">
        <v>192</v>
      </c>
    </row>
    <row r="1305" spans="2:65" s="12" customFormat="1" ht="11.25">
      <c r="B1305" s="149"/>
      <c r="D1305" s="150" t="s">
        <v>202</v>
      </c>
      <c r="E1305" s="151" t="s">
        <v>44</v>
      </c>
      <c r="F1305" s="152" t="s">
        <v>1124</v>
      </c>
      <c r="H1305" s="151" t="s">
        <v>44</v>
      </c>
      <c r="I1305" s="153"/>
      <c r="L1305" s="149"/>
      <c r="M1305" s="154"/>
      <c r="T1305" s="155"/>
      <c r="AT1305" s="151" t="s">
        <v>202</v>
      </c>
      <c r="AU1305" s="151" t="s">
        <v>93</v>
      </c>
      <c r="AV1305" s="12" t="s">
        <v>90</v>
      </c>
      <c r="AW1305" s="12" t="s">
        <v>42</v>
      </c>
      <c r="AX1305" s="12" t="s">
        <v>82</v>
      </c>
      <c r="AY1305" s="151" t="s">
        <v>192</v>
      </c>
    </row>
    <row r="1306" spans="2:65" s="13" customFormat="1" ht="11.25">
      <c r="B1306" s="156"/>
      <c r="D1306" s="150" t="s">
        <v>202</v>
      </c>
      <c r="E1306" s="157" t="s">
        <v>44</v>
      </c>
      <c r="F1306" s="158" t="s">
        <v>90</v>
      </c>
      <c r="H1306" s="159">
        <v>1</v>
      </c>
      <c r="I1306" s="160"/>
      <c r="L1306" s="156"/>
      <c r="M1306" s="161"/>
      <c r="T1306" s="162"/>
      <c r="AT1306" s="157" t="s">
        <v>202</v>
      </c>
      <c r="AU1306" s="157" t="s">
        <v>93</v>
      </c>
      <c r="AV1306" s="13" t="s">
        <v>93</v>
      </c>
      <c r="AW1306" s="13" t="s">
        <v>42</v>
      </c>
      <c r="AX1306" s="13" t="s">
        <v>82</v>
      </c>
      <c r="AY1306" s="157" t="s">
        <v>192</v>
      </c>
    </row>
    <row r="1307" spans="2:65" s="12" customFormat="1" ht="11.25">
      <c r="B1307" s="149"/>
      <c r="D1307" s="150" t="s">
        <v>202</v>
      </c>
      <c r="E1307" s="151" t="s">
        <v>44</v>
      </c>
      <c r="F1307" s="152" t="s">
        <v>1125</v>
      </c>
      <c r="H1307" s="151" t="s">
        <v>44</v>
      </c>
      <c r="I1307" s="153"/>
      <c r="L1307" s="149"/>
      <c r="M1307" s="154"/>
      <c r="T1307" s="155"/>
      <c r="AT1307" s="151" t="s">
        <v>202</v>
      </c>
      <c r="AU1307" s="151" t="s">
        <v>93</v>
      </c>
      <c r="AV1307" s="12" t="s">
        <v>90</v>
      </c>
      <c r="AW1307" s="12" t="s">
        <v>42</v>
      </c>
      <c r="AX1307" s="12" t="s">
        <v>82</v>
      </c>
      <c r="AY1307" s="151" t="s">
        <v>192</v>
      </c>
    </row>
    <row r="1308" spans="2:65" s="13" customFormat="1" ht="11.25">
      <c r="B1308" s="156"/>
      <c r="D1308" s="150" t="s">
        <v>202</v>
      </c>
      <c r="E1308" s="157" t="s">
        <v>44</v>
      </c>
      <c r="F1308" s="158" t="s">
        <v>90</v>
      </c>
      <c r="H1308" s="159">
        <v>1</v>
      </c>
      <c r="I1308" s="160"/>
      <c r="L1308" s="156"/>
      <c r="M1308" s="161"/>
      <c r="T1308" s="162"/>
      <c r="AT1308" s="157" t="s">
        <v>202</v>
      </c>
      <c r="AU1308" s="157" t="s">
        <v>93</v>
      </c>
      <c r="AV1308" s="13" t="s">
        <v>93</v>
      </c>
      <c r="AW1308" s="13" t="s">
        <v>42</v>
      </c>
      <c r="AX1308" s="13" t="s">
        <v>82</v>
      </c>
      <c r="AY1308" s="157" t="s">
        <v>192</v>
      </c>
    </row>
    <row r="1309" spans="2:65" s="14" customFormat="1" ht="11.25">
      <c r="B1309" s="163"/>
      <c r="D1309" s="150" t="s">
        <v>202</v>
      </c>
      <c r="E1309" s="164" t="s">
        <v>44</v>
      </c>
      <c r="F1309" s="165" t="s">
        <v>205</v>
      </c>
      <c r="H1309" s="166">
        <v>10</v>
      </c>
      <c r="I1309" s="167"/>
      <c r="L1309" s="163"/>
      <c r="M1309" s="168"/>
      <c r="T1309" s="169"/>
      <c r="AT1309" s="164" t="s">
        <v>202</v>
      </c>
      <c r="AU1309" s="164" t="s">
        <v>93</v>
      </c>
      <c r="AV1309" s="14" t="s">
        <v>199</v>
      </c>
      <c r="AW1309" s="14" t="s">
        <v>42</v>
      </c>
      <c r="AX1309" s="14" t="s">
        <v>90</v>
      </c>
      <c r="AY1309" s="164" t="s">
        <v>192</v>
      </c>
    </row>
    <row r="1310" spans="2:65" s="1" customFormat="1" ht="55.5" customHeight="1">
      <c r="B1310" s="33"/>
      <c r="C1310" s="132" t="s">
        <v>1667</v>
      </c>
      <c r="D1310" s="132" t="s">
        <v>194</v>
      </c>
      <c r="E1310" s="133" t="s">
        <v>1668</v>
      </c>
      <c r="F1310" s="134" t="s">
        <v>1669</v>
      </c>
      <c r="G1310" s="135" t="s">
        <v>747</v>
      </c>
      <c r="H1310" s="136">
        <v>4</v>
      </c>
      <c r="I1310" s="137"/>
      <c r="J1310" s="138">
        <f>ROUND(I1310*H1310,2)</f>
        <v>0</v>
      </c>
      <c r="K1310" s="134" t="s">
        <v>259</v>
      </c>
      <c r="L1310" s="33"/>
      <c r="M1310" s="139" t="s">
        <v>44</v>
      </c>
      <c r="N1310" s="140" t="s">
        <v>53</v>
      </c>
      <c r="P1310" s="141">
        <f>O1310*H1310</f>
        <v>0</v>
      </c>
      <c r="Q1310" s="141">
        <v>0</v>
      </c>
      <c r="R1310" s="141">
        <f>Q1310*H1310</f>
        <v>0</v>
      </c>
      <c r="S1310" s="141">
        <v>0</v>
      </c>
      <c r="T1310" s="142">
        <f>S1310*H1310</f>
        <v>0</v>
      </c>
      <c r="AR1310" s="143" t="s">
        <v>90</v>
      </c>
      <c r="AT1310" s="143" t="s">
        <v>194</v>
      </c>
      <c r="AU1310" s="143" t="s">
        <v>93</v>
      </c>
      <c r="AY1310" s="17" t="s">
        <v>192</v>
      </c>
      <c r="BE1310" s="144">
        <f>IF(N1310="základní",J1310,0)</f>
        <v>0</v>
      </c>
      <c r="BF1310" s="144">
        <f>IF(N1310="snížená",J1310,0)</f>
        <v>0</v>
      </c>
      <c r="BG1310" s="144">
        <f>IF(N1310="zákl. přenesená",J1310,0)</f>
        <v>0</v>
      </c>
      <c r="BH1310" s="144">
        <f>IF(N1310="sníž. přenesená",J1310,0)</f>
        <v>0</v>
      </c>
      <c r="BI1310" s="144">
        <f>IF(N1310="nulová",J1310,0)</f>
        <v>0</v>
      </c>
      <c r="BJ1310" s="17" t="s">
        <v>90</v>
      </c>
      <c r="BK1310" s="144">
        <f>ROUND(I1310*H1310,2)</f>
        <v>0</v>
      </c>
      <c r="BL1310" s="17" t="s">
        <v>90</v>
      </c>
      <c r="BM1310" s="143" t="s">
        <v>1670</v>
      </c>
    </row>
    <row r="1311" spans="2:65" s="12" customFormat="1" ht="11.25">
      <c r="B1311" s="149"/>
      <c r="D1311" s="150" t="s">
        <v>202</v>
      </c>
      <c r="E1311" s="151" t="s">
        <v>44</v>
      </c>
      <c r="F1311" s="152" t="s">
        <v>583</v>
      </c>
      <c r="H1311" s="151" t="s">
        <v>44</v>
      </c>
      <c r="I1311" s="153"/>
      <c r="L1311" s="149"/>
      <c r="M1311" s="154"/>
      <c r="T1311" s="155"/>
      <c r="AT1311" s="151" t="s">
        <v>202</v>
      </c>
      <c r="AU1311" s="151" t="s">
        <v>93</v>
      </c>
      <c r="AV1311" s="12" t="s">
        <v>90</v>
      </c>
      <c r="AW1311" s="12" t="s">
        <v>42</v>
      </c>
      <c r="AX1311" s="12" t="s">
        <v>82</v>
      </c>
      <c r="AY1311" s="151" t="s">
        <v>192</v>
      </c>
    </row>
    <row r="1312" spans="2:65" s="12" customFormat="1" ht="11.25">
      <c r="B1312" s="149"/>
      <c r="D1312" s="150" t="s">
        <v>202</v>
      </c>
      <c r="E1312" s="151" t="s">
        <v>44</v>
      </c>
      <c r="F1312" s="152" t="s">
        <v>1114</v>
      </c>
      <c r="H1312" s="151" t="s">
        <v>44</v>
      </c>
      <c r="I1312" s="153"/>
      <c r="L1312" s="149"/>
      <c r="M1312" s="154"/>
      <c r="T1312" s="155"/>
      <c r="AT1312" s="151" t="s">
        <v>202</v>
      </c>
      <c r="AU1312" s="151" t="s">
        <v>93</v>
      </c>
      <c r="AV1312" s="12" t="s">
        <v>90</v>
      </c>
      <c r="AW1312" s="12" t="s">
        <v>42</v>
      </c>
      <c r="AX1312" s="12" t="s">
        <v>82</v>
      </c>
      <c r="AY1312" s="151" t="s">
        <v>192</v>
      </c>
    </row>
    <row r="1313" spans="2:65" s="13" customFormat="1" ht="11.25">
      <c r="B1313" s="156"/>
      <c r="D1313" s="150" t="s">
        <v>202</v>
      </c>
      <c r="E1313" s="157" t="s">
        <v>44</v>
      </c>
      <c r="F1313" s="158" t="s">
        <v>90</v>
      </c>
      <c r="H1313" s="159">
        <v>1</v>
      </c>
      <c r="I1313" s="160"/>
      <c r="L1313" s="156"/>
      <c r="M1313" s="161"/>
      <c r="T1313" s="162"/>
      <c r="AT1313" s="157" t="s">
        <v>202</v>
      </c>
      <c r="AU1313" s="157" t="s">
        <v>93</v>
      </c>
      <c r="AV1313" s="13" t="s">
        <v>93</v>
      </c>
      <c r="AW1313" s="13" t="s">
        <v>42</v>
      </c>
      <c r="AX1313" s="13" t="s">
        <v>82</v>
      </c>
      <c r="AY1313" s="157" t="s">
        <v>192</v>
      </c>
    </row>
    <row r="1314" spans="2:65" s="12" customFormat="1" ht="11.25">
      <c r="B1314" s="149"/>
      <c r="D1314" s="150" t="s">
        <v>202</v>
      </c>
      <c r="E1314" s="151" t="s">
        <v>44</v>
      </c>
      <c r="F1314" s="152" t="s">
        <v>1118</v>
      </c>
      <c r="H1314" s="151" t="s">
        <v>44</v>
      </c>
      <c r="I1314" s="153"/>
      <c r="L1314" s="149"/>
      <c r="M1314" s="154"/>
      <c r="T1314" s="155"/>
      <c r="AT1314" s="151" t="s">
        <v>202</v>
      </c>
      <c r="AU1314" s="151" t="s">
        <v>93</v>
      </c>
      <c r="AV1314" s="12" t="s">
        <v>90</v>
      </c>
      <c r="AW1314" s="12" t="s">
        <v>42</v>
      </c>
      <c r="AX1314" s="12" t="s">
        <v>82</v>
      </c>
      <c r="AY1314" s="151" t="s">
        <v>192</v>
      </c>
    </row>
    <row r="1315" spans="2:65" s="13" customFormat="1" ht="11.25">
      <c r="B1315" s="156"/>
      <c r="D1315" s="150" t="s">
        <v>202</v>
      </c>
      <c r="E1315" s="157" t="s">
        <v>44</v>
      </c>
      <c r="F1315" s="158" t="s">
        <v>90</v>
      </c>
      <c r="H1315" s="159">
        <v>1</v>
      </c>
      <c r="I1315" s="160"/>
      <c r="L1315" s="156"/>
      <c r="M1315" s="161"/>
      <c r="T1315" s="162"/>
      <c r="AT1315" s="157" t="s">
        <v>202</v>
      </c>
      <c r="AU1315" s="157" t="s">
        <v>93</v>
      </c>
      <c r="AV1315" s="13" t="s">
        <v>93</v>
      </c>
      <c r="AW1315" s="13" t="s">
        <v>42</v>
      </c>
      <c r="AX1315" s="13" t="s">
        <v>82</v>
      </c>
      <c r="AY1315" s="157" t="s">
        <v>192</v>
      </c>
    </row>
    <row r="1316" spans="2:65" s="12" customFormat="1" ht="11.25">
      <c r="B1316" s="149"/>
      <c r="D1316" s="150" t="s">
        <v>202</v>
      </c>
      <c r="E1316" s="151" t="s">
        <v>44</v>
      </c>
      <c r="F1316" s="152" t="s">
        <v>1123</v>
      </c>
      <c r="H1316" s="151" t="s">
        <v>44</v>
      </c>
      <c r="I1316" s="153"/>
      <c r="L1316" s="149"/>
      <c r="M1316" s="154"/>
      <c r="T1316" s="155"/>
      <c r="AT1316" s="151" t="s">
        <v>202</v>
      </c>
      <c r="AU1316" s="151" t="s">
        <v>93</v>
      </c>
      <c r="AV1316" s="12" t="s">
        <v>90</v>
      </c>
      <c r="AW1316" s="12" t="s">
        <v>42</v>
      </c>
      <c r="AX1316" s="12" t="s">
        <v>82</v>
      </c>
      <c r="AY1316" s="151" t="s">
        <v>192</v>
      </c>
    </row>
    <row r="1317" spans="2:65" s="13" customFormat="1" ht="11.25">
      <c r="B1317" s="156"/>
      <c r="D1317" s="150" t="s">
        <v>202</v>
      </c>
      <c r="E1317" s="157" t="s">
        <v>44</v>
      </c>
      <c r="F1317" s="158" t="s">
        <v>90</v>
      </c>
      <c r="H1317" s="159">
        <v>1</v>
      </c>
      <c r="I1317" s="160"/>
      <c r="L1317" s="156"/>
      <c r="M1317" s="161"/>
      <c r="T1317" s="162"/>
      <c r="AT1317" s="157" t="s">
        <v>202</v>
      </c>
      <c r="AU1317" s="157" t="s">
        <v>93</v>
      </c>
      <c r="AV1317" s="13" t="s">
        <v>93</v>
      </c>
      <c r="AW1317" s="13" t="s">
        <v>42</v>
      </c>
      <c r="AX1317" s="13" t="s">
        <v>82</v>
      </c>
      <c r="AY1317" s="157" t="s">
        <v>192</v>
      </c>
    </row>
    <row r="1318" spans="2:65" s="12" customFormat="1" ht="11.25">
      <c r="B1318" s="149"/>
      <c r="D1318" s="150" t="s">
        <v>202</v>
      </c>
      <c r="E1318" s="151" t="s">
        <v>44</v>
      </c>
      <c r="F1318" s="152" t="s">
        <v>1125</v>
      </c>
      <c r="H1318" s="151" t="s">
        <v>44</v>
      </c>
      <c r="I1318" s="153"/>
      <c r="L1318" s="149"/>
      <c r="M1318" s="154"/>
      <c r="T1318" s="155"/>
      <c r="AT1318" s="151" t="s">
        <v>202</v>
      </c>
      <c r="AU1318" s="151" t="s">
        <v>93</v>
      </c>
      <c r="AV1318" s="12" t="s">
        <v>90</v>
      </c>
      <c r="AW1318" s="12" t="s">
        <v>42</v>
      </c>
      <c r="AX1318" s="12" t="s">
        <v>82</v>
      </c>
      <c r="AY1318" s="151" t="s">
        <v>192</v>
      </c>
    </row>
    <row r="1319" spans="2:65" s="13" customFormat="1" ht="11.25">
      <c r="B1319" s="156"/>
      <c r="D1319" s="150" t="s">
        <v>202</v>
      </c>
      <c r="E1319" s="157" t="s">
        <v>44</v>
      </c>
      <c r="F1319" s="158" t="s">
        <v>90</v>
      </c>
      <c r="H1319" s="159">
        <v>1</v>
      </c>
      <c r="I1319" s="160"/>
      <c r="L1319" s="156"/>
      <c r="M1319" s="161"/>
      <c r="T1319" s="162"/>
      <c r="AT1319" s="157" t="s">
        <v>202</v>
      </c>
      <c r="AU1319" s="157" t="s">
        <v>93</v>
      </c>
      <c r="AV1319" s="13" t="s">
        <v>93</v>
      </c>
      <c r="AW1319" s="13" t="s">
        <v>42</v>
      </c>
      <c r="AX1319" s="13" t="s">
        <v>82</v>
      </c>
      <c r="AY1319" s="157" t="s">
        <v>192</v>
      </c>
    </row>
    <row r="1320" spans="2:65" s="14" customFormat="1" ht="11.25">
      <c r="B1320" s="163"/>
      <c r="D1320" s="150" t="s">
        <v>202</v>
      </c>
      <c r="E1320" s="164" t="s">
        <v>44</v>
      </c>
      <c r="F1320" s="165" t="s">
        <v>205</v>
      </c>
      <c r="H1320" s="166">
        <v>4</v>
      </c>
      <c r="I1320" s="167"/>
      <c r="L1320" s="163"/>
      <c r="M1320" s="168"/>
      <c r="T1320" s="169"/>
      <c r="AT1320" s="164" t="s">
        <v>202</v>
      </c>
      <c r="AU1320" s="164" t="s">
        <v>93</v>
      </c>
      <c r="AV1320" s="14" t="s">
        <v>199</v>
      </c>
      <c r="AW1320" s="14" t="s">
        <v>42</v>
      </c>
      <c r="AX1320" s="14" t="s">
        <v>90</v>
      </c>
      <c r="AY1320" s="164" t="s">
        <v>192</v>
      </c>
    </row>
    <row r="1321" spans="2:65" s="1" customFormat="1" ht="21.75" customHeight="1">
      <c r="B1321" s="33"/>
      <c r="C1321" s="170" t="s">
        <v>1671</v>
      </c>
      <c r="D1321" s="170" t="s">
        <v>245</v>
      </c>
      <c r="E1321" s="171" t="s">
        <v>1672</v>
      </c>
      <c r="F1321" s="172" t="s">
        <v>1673</v>
      </c>
      <c r="G1321" s="173" t="s">
        <v>747</v>
      </c>
      <c r="H1321" s="174">
        <v>4</v>
      </c>
      <c r="I1321" s="175"/>
      <c r="J1321" s="176">
        <f>ROUND(I1321*H1321,2)</f>
        <v>0</v>
      </c>
      <c r="K1321" s="172" t="s">
        <v>259</v>
      </c>
      <c r="L1321" s="177"/>
      <c r="M1321" s="178" t="s">
        <v>44</v>
      </c>
      <c r="N1321" s="179" t="s">
        <v>53</v>
      </c>
      <c r="P1321" s="141">
        <f>O1321*H1321</f>
        <v>0</v>
      </c>
      <c r="Q1321" s="141">
        <v>0</v>
      </c>
      <c r="R1321" s="141">
        <f>Q1321*H1321</f>
        <v>0</v>
      </c>
      <c r="S1321" s="141">
        <v>0</v>
      </c>
      <c r="T1321" s="142">
        <f>S1321*H1321</f>
        <v>0</v>
      </c>
      <c r="AR1321" s="143" t="s">
        <v>93</v>
      </c>
      <c r="AT1321" s="143" t="s">
        <v>245</v>
      </c>
      <c r="AU1321" s="143" t="s">
        <v>93</v>
      </c>
      <c r="AY1321" s="17" t="s">
        <v>192</v>
      </c>
      <c r="BE1321" s="144">
        <f>IF(N1321="základní",J1321,0)</f>
        <v>0</v>
      </c>
      <c r="BF1321" s="144">
        <f>IF(N1321="snížená",J1321,0)</f>
        <v>0</v>
      </c>
      <c r="BG1321" s="144">
        <f>IF(N1321="zákl. přenesená",J1321,0)</f>
        <v>0</v>
      </c>
      <c r="BH1321" s="144">
        <f>IF(N1321="sníž. přenesená",J1321,0)</f>
        <v>0</v>
      </c>
      <c r="BI1321" s="144">
        <f>IF(N1321="nulová",J1321,0)</f>
        <v>0</v>
      </c>
      <c r="BJ1321" s="17" t="s">
        <v>90</v>
      </c>
      <c r="BK1321" s="144">
        <f>ROUND(I1321*H1321,2)</f>
        <v>0</v>
      </c>
      <c r="BL1321" s="17" t="s">
        <v>90</v>
      </c>
      <c r="BM1321" s="143" t="s">
        <v>1674</v>
      </c>
    </row>
    <row r="1322" spans="2:65" s="12" customFormat="1" ht="11.25">
      <c r="B1322" s="149"/>
      <c r="D1322" s="150" t="s">
        <v>202</v>
      </c>
      <c r="E1322" s="151" t="s">
        <v>44</v>
      </c>
      <c r="F1322" s="152" t="s">
        <v>583</v>
      </c>
      <c r="H1322" s="151" t="s">
        <v>44</v>
      </c>
      <c r="I1322" s="153"/>
      <c r="L1322" s="149"/>
      <c r="M1322" s="154"/>
      <c r="T1322" s="155"/>
      <c r="AT1322" s="151" t="s">
        <v>202</v>
      </c>
      <c r="AU1322" s="151" t="s">
        <v>93</v>
      </c>
      <c r="AV1322" s="12" t="s">
        <v>90</v>
      </c>
      <c r="AW1322" s="12" t="s">
        <v>42</v>
      </c>
      <c r="AX1322" s="12" t="s">
        <v>82</v>
      </c>
      <c r="AY1322" s="151" t="s">
        <v>192</v>
      </c>
    </row>
    <row r="1323" spans="2:65" s="12" customFormat="1" ht="11.25">
      <c r="B1323" s="149"/>
      <c r="D1323" s="150" t="s">
        <v>202</v>
      </c>
      <c r="E1323" s="151" t="s">
        <v>44</v>
      </c>
      <c r="F1323" s="152" t="s">
        <v>1114</v>
      </c>
      <c r="H1323" s="151" t="s">
        <v>44</v>
      </c>
      <c r="I1323" s="153"/>
      <c r="L1323" s="149"/>
      <c r="M1323" s="154"/>
      <c r="T1323" s="155"/>
      <c r="AT1323" s="151" t="s">
        <v>202</v>
      </c>
      <c r="AU1323" s="151" t="s">
        <v>93</v>
      </c>
      <c r="AV1323" s="12" t="s">
        <v>90</v>
      </c>
      <c r="AW1323" s="12" t="s">
        <v>42</v>
      </c>
      <c r="AX1323" s="12" t="s">
        <v>82</v>
      </c>
      <c r="AY1323" s="151" t="s">
        <v>192</v>
      </c>
    </row>
    <row r="1324" spans="2:65" s="13" customFormat="1" ht="11.25">
      <c r="B1324" s="156"/>
      <c r="D1324" s="150" t="s">
        <v>202</v>
      </c>
      <c r="E1324" s="157" t="s">
        <v>44</v>
      </c>
      <c r="F1324" s="158" t="s">
        <v>90</v>
      </c>
      <c r="H1324" s="159">
        <v>1</v>
      </c>
      <c r="I1324" s="160"/>
      <c r="L1324" s="156"/>
      <c r="M1324" s="161"/>
      <c r="T1324" s="162"/>
      <c r="AT1324" s="157" t="s">
        <v>202</v>
      </c>
      <c r="AU1324" s="157" t="s">
        <v>93</v>
      </c>
      <c r="AV1324" s="13" t="s">
        <v>93</v>
      </c>
      <c r="AW1324" s="13" t="s">
        <v>42</v>
      </c>
      <c r="AX1324" s="13" t="s">
        <v>82</v>
      </c>
      <c r="AY1324" s="157" t="s">
        <v>192</v>
      </c>
    </row>
    <row r="1325" spans="2:65" s="12" customFormat="1" ht="11.25">
      <c r="B1325" s="149"/>
      <c r="D1325" s="150" t="s">
        <v>202</v>
      </c>
      <c r="E1325" s="151" t="s">
        <v>44</v>
      </c>
      <c r="F1325" s="152" t="s">
        <v>1118</v>
      </c>
      <c r="H1325" s="151" t="s">
        <v>44</v>
      </c>
      <c r="I1325" s="153"/>
      <c r="L1325" s="149"/>
      <c r="M1325" s="154"/>
      <c r="T1325" s="155"/>
      <c r="AT1325" s="151" t="s">
        <v>202</v>
      </c>
      <c r="AU1325" s="151" t="s">
        <v>93</v>
      </c>
      <c r="AV1325" s="12" t="s">
        <v>90</v>
      </c>
      <c r="AW1325" s="12" t="s">
        <v>42</v>
      </c>
      <c r="AX1325" s="12" t="s">
        <v>82</v>
      </c>
      <c r="AY1325" s="151" t="s">
        <v>192</v>
      </c>
    </row>
    <row r="1326" spans="2:65" s="13" customFormat="1" ht="11.25">
      <c r="B1326" s="156"/>
      <c r="D1326" s="150" t="s">
        <v>202</v>
      </c>
      <c r="E1326" s="157" t="s">
        <v>44</v>
      </c>
      <c r="F1326" s="158" t="s">
        <v>90</v>
      </c>
      <c r="H1326" s="159">
        <v>1</v>
      </c>
      <c r="I1326" s="160"/>
      <c r="L1326" s="156"/>
      <c r="M1326" s="161"/>
      <c r="T1326" s="162"/>
      <c r="AT1326" s="157" t="s">
        <v>202</v>
      </c>
      <c r="AU1326" s="157" t="s">
        <v>93</v>
      </c>
      <c r="AV1326" s="13" t="s">
        <v>93</v>
      </c>
      <c r="AW1326" s="13" t="s">
        <v>42</v>
      </c>
      <c r="AX1326" s="13" t="s">
        <v>82</v>
      </c>
      <c r="AY1326" s="157" t="s">
        <v>192</v>
      </c>
    </row>
    <row r="1327" spans="2:65" s="12" customFormat="1" ht="11.25">
      <c r="B1327" s="149"/>
      <c r="D1327" s="150" t="s">
        <v>202</v>
      </c>
      <c r="E1327" s="151" t="s">
        <v>44</v>
      </c>
      <c r="F1327" s="152" t="s">
        <v>1123</v>
      </c>
      <c r="H1327" s="151" t="s">
        <v>44</v>
      </c>
      <c r="I1327" s="153"/>
      <c r="L1327" s="149"/>
      <c r="M1327" s="154"/>
      <c r="T1327" s="155"/>
      <c r="AT1327" s="151" t="s">
        <v>202</v>
      </c>
      <c r="AU1327" s="151" t="s">
        <v>93</v>
      </c>
      <c r="AV1327" s="12" t="s">
        <v>90</v>
      </c>
      <c r="AW1327" s="12" t="s">
        <v>42</v>
      </c>
      <c r="AX1327" s="12" t="s">
        <v>82</v>
      </c>
      <c r="AY1327" s="151" t="s">
        <v>192</v>
      </c>
    </row>
    <row r="1328" spans="2:65" s="13" customFormat="1" ht="11.25">
      <c r="B1328" s="156"/>
      <c r="D1328" s="150" t="s">
        <v>202</v>
      </c>
      <c r="E1328" s="157" t="s">
        <v>44</v>
      </c>
      <c r="F1328" s="158" t="s">
        <v>90</v>
      </c>
      <c r="H1328" s="159">
        <v>1</v>
      </c>
      <c r="I1328" s="160"/>
      <c r="L1328" s="156"/>
      <c r="M1328" s="161"/>
      <c r="T1328" s="162"/>
      <c r="AT1328" s="157" t="s">
        <v>202</v>
      </c>
      <c r="AU1328" s="157" t="s">
        <v>93</v>
      </c>
      <c r="AV1328" s="13" t="s">
        <v>93</v>
      </c>
      <c r="AW1328" s="13" t="s">
        <v>42</v>
      </c>
      <c r="AX1328" s="13" t="s">
        <v>82</v>
      </c>
      <c r="AY1328" s="157" t="s">
        <v>192</v>
      </c>
    </row>
    <row r="1329" spans="2:65" s="12" customFormat="1" ht="11.25">
      <c r="B1329" s="149"/>
      <c r="D1329" s="150" t="s">
        <v>202</v>
      </c>
      <c r="E1329" s="151" t="s">
        <v>44</v>
      </c>
      <c r="F1329" s="152" t="s">
        <v>1125</v>
      </c>
      <c r="H1329" s="151" t="s">
        <v>44</v>
      </c>
      <c r="I1329" s="153"/>
      <c r="L1329" s="149"/>
      <c r="M1329" s="154"/>
      <c r="T1329" s="155"/>
      <c r="AT1329" s="151" t="s">
        <v>202</v>
      </c>
      <c r="AU1329" s="151" t="s">
        <v>93</v>
      </c>
      <c r="AV1329" s="12" t="s">
        <v>90</v>
      </c>
      <c r="AW1329" s="12" t="s">
        <v>42</v>
      </c>
      <c r="AX1329" s="12" t="s">
        <v>82</v>
      </c>
      <c r="AY1329" s="151" t="s">
        <v>192</v>
      </c>
    </row>
    <row r="1330" spans="2:65" s="13" customFormat="1" ht="11.25">
      <c r="B1330" s="156"/>
      <c r="D1330" s="150" t="s">
        <v>202</v>
      </c>
      <c r="E1330" s="157" t="s">
        <v>44</v>
      </c>
      <c r="F1330" s="158" t="s">
        <v>90</v>
      </c>
      <c r="H1330" s="159">
        <v>1</v>
      </c>
      <c r="I1330" s="160"/>
      <c r="L1330" s="156"/>
      <c r="M1330" s="161"/>
      <c r="T1330" s="162"/>
      <c r="AT1330" s="157" t="s">
        <v>202</v>
      </c>
      <c r="AU1330" s="157" t="s">
        <v>93</v>
      </c>
      <c r="AV1330" s="13" t="s">
        <v>93</v>
      </c>
      <c r="AW1330" s="13" t="s">
        <v>42</v>
      </c>
      <c r="AX1330" s="13" t="s">
        <v>82</v>
      </c>
      <c r="AY1330" s="157" t="s">
        <v>192</v>
      </c>
    </row>
    <row r="1331" spans="2:65" s="14" customFormat="1" ht="11.25">
      <c r="B1331" s="163"/>
      <c r="D1331" s="150" t="s">
        <v>202</v>
      </c>
      <c r="E1331" s="164" t="s">
        <v>44</v>
      </c>
      <c r="F1331" s="165" t="s">
        <v>205</v>
      </c>
      <c r="H1331" s="166">
        <v>4</v>
      </c>
      <c r="I1331" s="167"/>
      <c r="L1331" s="163"/>
      <c r="M1331" s="168"/>
      <c r="T1331" s="169"/>
      <c r="AT1331" s="164" t="s">
        <v>202</v>
      </c>
      <c r="AU1331" s="164" t="s">
        <v>93</v>
      </c>
      <c r="AV1331" s="14" t="s">
        <v>199</v>
      </c>
      <c r="AW1331" s="14" t="s">
        <v>42</v>
      </c>
      <c r="AX1331" s="14" t="s">
        <v>90</v>
      </c>
      <c r="AY1331" s="164" t="s">
        <v>192</v>
      </c>
    </row>
    <row r="1332" spans="2:65" s="1" customFormat="1" ht="21.75" customHeight="1">
      <c r="B1332" s="33"/>
      <c r="C1332" s="170" t="s">
        <v>1675</v>
      </c>
      <c r="D1332" s="170" t="s">
        <v>245</v>
      </c>
      <c r="E1332" s="171" t="s">
        <v>1676</v>
      </c>
      <c r="F1332" s="172" t="s">
        <v>1677</v>
      </c>
      <c r="G1332" s="173" t="s">
        <v>747</v>
      </c>
      <c r="H1332" s="174">
        <v>1</v>
      </c>
      <c r="I1332" s="175"/>
      <c r="J1332" s="176">
        <f>ROUND(I1332*H1332,2)</f>
        <v>0</v>
      </c>
      <c r="K1332" s="172" t="s">
        <v>259</v>
      </c>
      <c r="L1332" s="177"/>
      <c r="M1332" s="178" t="s">
        <v>44</v>
      </c>
      <c r="N1332" s="179" t="s">
        <v>53</v>
      </c>
      <c r="P1332" s="141">
        <f>O1332*H1332</f>
        <v>0</v>
      </c>
      <c r="Q1332" s="141">
        <v>0</v>
      </c>
      <c r="R1332" s="141">
        <f>Q1332*H1332</f>
        <v>0</v>
      </c>
      <c r="S1332" s="141">
        <v>0</v>
      </c>
      <c r="T1332" s="142">
        <f>S1332*H1332</f>
        <v>0</v>
      </c>
      <c r="AR1332" s="143" t="s">
        <v>93</v>
      </c>
      <c r="AT1332" s="143" t="s">
        <v>245</v>
      </c>
      <c r="AU1332" s="143" t="s">
        <v>93</v>
      </c>
      <c r="AY1332" s="17" t="s">
        <v>192</v>
      </c>
      <c r="BE1332" s="144">
        <f>IF(N1332="základní",J1332,0)</f>
        <v>0</v>
      </c>
      <c r="BF1332" s="144">
        <f>IF(N1332="snížená",J1332,0)</f>
        <v>0</v>
      </c>
      <c r="BG1332" s="144">
        <f>IF(N1332="zákl. přenesená",J1332,0)</f>
        <v>0</v>
      </c>
      <c r="BH1332" s="144">
        <f>IF(N1332="sníž. přenesená",J1332,0)</f>
        <v>0</v>
      </c>
      <c r="BI1332" s="144">
        <f>IF(N1332="nulová",J1332,0)</f>
        <v>0</v>
      </c>
      <c r="BJ1332" s="17" t="s">
        <v>90</v>
      </c>
      <c r="BK1332" s="144">
        <f>ROUND(I1332*H1332,2)</f>
        <v>0</v>
      </c>
      <c r="BL1332" s="17" t="s">
        <v>90</v>
      </c>
      <c r="BM1332" s="143" t="s">
        <v>1678</v>
      </c>
    </row>
    <row r="1333" spans="2:65" s="12" customFormat="1" ht="11.25">
      <c r="B1333" s="149"/>
      <c r="D1333" s="150" t="s">
        <v>202</v>
      </c>
      <c r="E1333" s="151" t="s">
        <v>44</v>
      </c>
      <c r="F1333" s="152" t="s">
        <v>455</v>
      </c>
      <c r="H1333" s="151" t="s">
        <v>44</v>
      </c>
      <c r="I1333" s="153"/>
      <c r="L1333" s="149"/>
      <c r="M1333" s="154"/>
      <c r="T1333" s="155"/>
      <c r="AT1333" s="151" t="s">
        <v>202</v>
      </c>
      <c r="AU1333" s="151" t="s">
        <v>93</v>
      </c>
      <c r="AV1333" s="12" t="s">
        <v>90</v>
      </c>
      <c r="AW1333" s="12" t="s">
        <v>42</v>
      </c>
      <c r="AX1333" s="12" t="s">
        <v>82</v>
      </c>
      <c r="AY1333" s="151" t="s">
        <v>192</v>
      </c>
    </row>
    <row r="1334" spans="2:65" s="13" customFormat="1" ht="11.25">
      <c r="B1334" s="156"/>
      <c r="D1334" s="150" t="s">
        <v>202</v>
      </c>
      <c r="E1334" s="157" t="s">
        <v>44</v>
      </c>
      <c r="F1334" s="158" t="s">
        <v>90</v>
      </c>
      <c r="H1334" s="159">
        <v>1</v>
      </c>
      <c r="I1334" s="160"/>
      <c r="L1334" s="156"/>
      <c r="M1334" s="161"/>
      <c r="T1334" s="162"/>
      <c r="AT1334" s="157" t="s">
        <v>202</v>
      </c>
      <c r="AU1334" s="157" t="s">
        <v>93</v>
      </c>
      <c r="AV1334" s="13" t="s">
        <v>93</v>
      </c>
      <c r="AW1334" s="13" t="s">
        <v>42</v>
      </c>
      <c r="AX1334" s="13" t="s">
        <v>90</v>
      </c>
      <c r="AY1334" s="157" t="s">
        <v>192</v>
      </c>
    </row>
    <row r="1335" spans="2:65" s="1" customFormat="1" ht="62.65" customHeight="1">
      <c r="B1335" s="33"/>
      <c r="C1335" s="132" t="s">
        <v>1679</v>
      </c>
      <c r="D1335" s="132" t="s">
        <v>194</v>
      </c>
      <c r="E1335" s="133" t="s">
        <v>1680</v>
      </c>
      <c r="F1335" s="134" t="s">
        <v>1681</v>
      </c>
      <c r="G1335" s="135" t="s">
        <v>747</v>
      </c>
      <c r="H1335" s="136">
        <v>3</v>
      </c>
      <c r="I1335" s="137"/>
      <c r="J1335" s="138">
        <f>ROUND(I1335*H1335,2)</f>
        <v>0</v>
      </c>
      <c r="K1335" s="134" t="s">
        <v>198</v>
      </c>
      <c r="L1335" s="33"/>
      <c r="M1335" s="139" t="s">
        <v>44</v>
      </c>
      <c r="N1335" s="140" t="s">
        <v>53</v>
      </c>
      <c r="P1335" s="141">
        <f>O1335*H1335</f>
        <v>0</v>
      </c>
      <c r="Q1335" s="141">
        <v>0</v>
      </c>
      <c r="R1335" s="141">
        <f>Q1335*H1335</f>
        <v>0</v>
      </c>
      <c r="S1335" s="141">
        <v>0</v>
      </c>
      <c r="T1335" s="142">
        <f>S1335*H1335</f>
        <v>0</v>
      </c>
      <c r="AR1335" s="143" t="s">
        <v>90</v>
      </c>
      <c r="AT1335" s="143" t="s">
        <v>194</v>
      </c>
      <c r="AU1335" s="143" t="s">
        <v>93</v>
      </c>
      <c r="AY1335" s="17" t="s">
        <v>192</v>
      </c>
      <c r="BE1335" s="144">
        <f>IF(N1335="základní",J1335,0)</f>
        <v>0</v>
      </c>
      <c r="BF1335" s="144">
        <f>IF(N1335="snížená",J1335,0)</f>
        <v>0</v>
      </c>
      <c r="BG1335" s="144">
        <f>IF(N1335="zákl. přenesená",J1335,0)</f>
        <v>0</v>
      </c>
      <c r="BH1335" s="144">
        <f>IF(N1335="sníž. přenesená",J1335,0)</f>
        <v>0</v>
      </c>
      <c r="BI1335" s="144">
        <f>IF(N1335="nulová",J1335,0)</f>
        <v>0</v>
      </c>
      <c r="BJ1335" s="17" t="s">
        <v>90</v>
      </c>
      <c r="BK1335" s="144">
        <f>ROUND(I1335*H1335,2)</f>
        <v>0</v>
      </c>
      <c r="BL1335" s="17" t="s">
        <v>90</v>
      </c>
      <c r="BM1335" s="143" t="s">
        <v>1682</v>
      </c>
    </row>
    <row r="1336" spans="2:65" s="1" customFormat="1" ht="11.25">
      <c r="B1336" s="33"/>
      <c r="D1336" s="145" t="s">
        <v>200</v>
      </c>
      <c r="F1336" s="146" t="s">
        <v>1683</v>
      </c>
      <c r="I1336" s="147"/>
      <c r="L1336" s="33"/>
      <c r="M1336" s="148"/>
      <c r="T1336" s="54"/>
      <c r="AT1336" s="17" t="s">
        <v>200</v>
      </c>
      <c r="AU1336" s="17" t="s">
        <v>93</v>
      </c>
    </row>
    <row r="1337" spans="2:65" s="12" customFormat="1" ht="11.25">
      <c r="B1337" s="149"/>
      <c r="D1337" s="150" t="s">
        <v>202</v>
      </c>
      <c r="E1337" s="151" t="s">
        <v>44</v>
      </c>
      <c r="F1337" s="152" t="s">
        <v>583</v>
      </c>
      <c r="H1337" s="151" t="s">
        <v>44</v>
      </c>
      <c r="I1337" s="153"/>
      <c r="L1337" s="149"/>
      <c r="M1337" s="154"/>
      <c r="T1337" s="155"/>
      <c r="AT1337" s="151" t="s">
        <v>202</v>
      </c>
      <c r="AU1337" s="151" t="s">
        <v>93</v>
      </c>
      <c r="AV1337" s="12" t="s">
        <v>90</v>
      </c>
      <c r="AW1337" s="12" t="s">
        <v>42</v>
      </c>
      <c r="AX1337" s="12" t="s">
        <v>82</v>
      </c>
      <c r="AY1337" s="151" t="s">
        <v>192</v>
      </c>
    </row>
    <row r="1338" spans="2:65" s="12" customFormat="1" ht="11.25">
      <c r="B1338" s="149"/>
      <c r="D1338" s="150" t="s">
        <v>202</v>
      </c>
      <c r="E1338" s="151" t="s">
        <v>44</v>
      </c>
      <c r="F1338" s="152" t="s">
        <v>1110</v>
      </c>
      <c r="H1338" s="151" t="s">
        <v>44</v>
      </c>
      <c r="I1338" s="153"/>
      <c r="L1338" s="149"/>
      <c r="M1338" s="154"/>
      <c r="T1338" s="155"/>
      <c r="AT1338" s="151" t="s">
        <v>202</v>
      </c>
      <c r="AU1338" s="151" t="s">
        <v>93</v>
      </c>
      <c r="AV1338" s="12" t="s">
        <v>90</v>
      </c>
      <c r="AW1338" s="12" t="s">
        <v>42</v>
      </c>
      <c r="AX1338" s="12" t="s">
        <v>82</v>
      </c>
      <c r="AY1338" s="151" t="s">
        <v>192</v>
      </c>
    </row>
    <row r="1339" spans="2:65" s="13" customFormat="1" ht="11.25">
      <c r="B1339" s="156"/>
      <c r="D1339" s="150" t="s">
        <v>202</v>
      </c>
      <c r="E1339" s="157" t="s">
        <v>44</v>
      </c>
      <c r="F1339" s="158" t="s">
        <v>90</v>
      </c>
      <c r="H1339" s="159">
        <v>1</v>
      </c>
      <c r="I1339" s="160"/>
      <c r="L1339" s="156"/>
      <c r="M1339" s="161"/>
      <c r="T1339" s="162"/>
      <c r="AT1339" s="157" t="s">
        <v>202</v>
      </c>
      <c r="AU1339" s="157" t="s">
        <v>93</v>
      </c>
      <c r="AV1339" s="13" t="s">
        <v>93</v>
      </c>
      <c r="AW1339" s="13" t="s">
        <v>42</v>
      </c>
      <c r="AX1339" s="13" t="s">
        <v>82</v>
      </c>
      <c r="AY1339" s="157" t="s">
        <v>192</v>
      </c>
    </row>
    <row r="1340" spans="2:65" s="12" customFormat="1" ht="11.25">
      <c r="B1340" s="149"/>
      <c r="D1340" s="150" t="s">
        <v>202</v>
      </c>
      <c r="E1340" s="151" t="s">
        <v>44</v>
      </c>
      <c r="F1340" s="152" t="s">
        <v>1116</v>
      </c>
      <c r="H1340" s="151" t="s">
        <v>44</v>
      </c>
      <c r="I1340" s="153"/>
      <c r="L1340" s="149"/>
      <c r="M1340" s="154"/>
      <c r="T1340" s="155"/>
      <c r="AT1340" s="151" t="s">
        <v>202</v>
      </c>
      <c r="AU1340" s="151" t="s">
        <v>93</v>
      </c>
      <c r="AV1340" s="12" t="s">
        <v>90</v>
      </c>
      <c r="AW1340" s="12" t="s">
        <v>42</v>
      </c>
      <c r="AX1340" s="12" t="s">
        <v>82</v>
      </c>
      <c r="AY1340" s="151" t="s">
        <v>192</v>
      </c>
    </row>
    <row r="1341" spans="2:65" s="13" customFormat="1" ht="11.25">
      <c r="B1341" s="156"/>
      <c r="D1341" s="150" t="s">
        <v>202</v>
      </c>
      <c r="E1341" s="157" t="s">
        <v>44</v>
      </c>
      <c r="F1341" s="158" t="s">
        <v>90</v>
      </c>
      <c r="H1341" s="159">
        <v>1</v>
      </c>
      <c r="I1341" s="160"/>
      <c r="L1341" s="156"/>
      <c r="M1341" s="161"/>
      <c r="T1341" s="162"/>
      <c r="AT1341" s="157" t="s">
        <v>202</v>
      </c>
      <c r="AU1341" s="157" t="s">
        <v>93</v>
      </c>
      <c r="AV1341" s="13" t="s">
        <v>93</v>
      </c>
      <c r="AW1341" s="13" t="s">
        <v>42</v>
      </c>
      <c r="AX1341" s="13" t="s">
        <v>82</v>
      </c>
      <c r="AY1341" s="157" t="s">
        <v>192</v>
      </c>
    </row>
    <row r="1342" spans="2:65" s="12" customFormat="1" ht="11.25">
      <c r="B1342" s="149"/>
      <c r="D1342" s="150" t="s">
        <v>202</v>
      </c>
      <c r="E1342" s="151" t="s">
        <v>44</v>
      </c>
      <c r="F1342" s="152" t="s">
        <v>1124</v>
      </c>
      <c r="H1342" s="151" t="s">
        <v>44</v>
      </c>
      <c r="I1342" s="153"/>
      <c r="L1342" s="149"/>
      <c r="M1342" s="154"/>
      <c r="T1342" s="155"/>
      <c r="AT1342" s="151" t="s">
        <v>202</v>
      </c>
      <c r="AU1342" s="151" t="s">
        <v>93</v>
      </c>
      <c r="AV1342" s="12" t="s">
        <v>90</v>
      </c>
      <c r="AW1342" s="12" t="s">
        <v>42</v>
      </c>
      <c r="AX1342" s="12" t="s">
        <v>82</v>
      </c>
      <c r="AY1342" s="151" t="s">
        <v>192</v>
      </c>
    </row>
    <row r="1343" spans="2:65" s="13" customFormat="1" ht="11.25">
      <c r="B1343" s="156"/>
      <c r="D1343" s="150" t="s">
        <v>202</v>
      </c>
      <c r="E1343" s="157" t="s">
        <v>44</v>
      </c>
      <c r="F1343" s="158" t="s">
        <v>90</v>
      </c>
      <c r="H1343" s="159">
        <v>1</v>
      </c>
      <c r="I1343" s="160"/>
      <c r="L1343" s="156"/>
      <c r="M1343" s="161"/>
      <c r="T1343" s="162"/>
      <c r="AT1343" s="157" t="s">
        <v>202</v>
      </c>
      <c r="AU1343" s="157" t="s">
        <v>93</v>
      </c>
      <c r="AV1343" s="13" t="s">
        <v>93</v>
      </c>
      <c r="AW1343" s="13" t="s">
        <v>42</v>
      </c>
      <c r="AX1343" s="13" t="s">
        <v>82</v>
      </c>
      <c r="AY1343" s="157" t="s">
        <v>192</v>
      </c>
    </row>
    <row r="1344" spans="2:65" s="14" customFormat="1" ht="11.25">
      <c r="B1344" s="163"/>
      <c r="D1344" s="150" t="s">
        <v>202</v>
      </c>
      <c r="E1344" s="164" t="s">
        <v>44</v>
      </c>
      <c r="F1344" s="165" t="s">
        <v>205</v>
      </c>
      <c r="H1344" s="166">
        <v>3</v>
      </c>
      <c r="I1344" s="167"/>
      <c r="L1344" s="163"/>
      <c r="M1344" s="168"/>
      <c r="T1344" s="169"/>
      <c r="AT1344" s="164" t="s">
        <v>202</v>
      </c>
      <c r="AU1344" s="164" t="s">
        <v>93</v>
      </c>
      <c r="AV1344" s="14" t="s">
        <v>199</v>
      </c>
      <c r="AW1344" s="14" t="s">
        <v>42</v>
      </c>
      <c r="AX1344" s="14" t="s">
        <v>90</v>
      </c>
      <c r="AY1344" s="164" t="s">
        <v>192</v>
      </c>
    </row>
    <row r="1345" spans="2:65" s="1" customFormat="1" ht="24.2" customHeight="1">
      <c r="B1345" s="33"/>
      <c r="C1345" s="132" t="s">
        <v>1684</v>
      </c>
      <c r="D1345" s="132" t="s">
        <v>194</v>
      </c>
      <c r="E1345" s="133" t="s">
        <v>1685</v>
      </c>
      <c r="F1345" s="134" t="s">
        <v>1686</v>
      </c>
      <c r="G1345" s="135" t="s">
        <v>747</v>
      </c>
      <c r="H1345" s="136">
        <v>3</v>
      </c>
      <c r="I1345" s="137"/>
      <c r="J1345" s="138">
        <f>ROUND(I1345*H1345,2)</f>
        <v>0</v>
      </c>
      <c r="K1345" s="134" t="s">
        <v>198</v>
      </c>
      <c r="L1345" s="33"/>
      <c r="M1345" s="139" t="s">
        <v>44</v>
      </c>
      <c r="N1345" s="140" t="s">
        <v>53</v>
      </c>
      <c r="P1345" s="141">
        <f>O1345*H1345</f>
        <v>0</v>
      </c>
      <c r="Q1345" s="141">
        <v>0</v>
      </c>
      <c r="R1345" s="141">
        <f>Q1345*H1345</f>
        <v>0</v>
      </c>
      <c r="S1345" s="141">
        <v>0</v>
      </c>
      <c r="T1345" s="142">
        <f>S1345*H1345</f>
        <v>0</v>
      </c>
      <c r="AR1345" s="143" t="s">
        <v>90</v>
      </c>
      <c r="AT1345" s="143" t="s">
        <v>194</v>
      </c>
      <c r="AU1345" s="143" t="s">
        <v>93</v>
      </c>
      <c r="AY1345" s="17" t="s">
        <v>192</v>
      </c>
      <c r="BE1345" s="144">
        <f>IF(N1345="základní",J1345,0)</f>
        <v>0</v>
      </c>
      <c r="BF1345" s="144">
        <f>IF(N1345="snížená",J1345,0)</f>
        <v>0</v>
      </c>
      <c r="BG1345" s="144">
        <f>IF(N1345="zákl. přenesená",J1345,0)</f>
        <v>0</v>
      </c>
      <c r="BH1345" s="144">
        <f>IF(N1345="sníž. přenesená",J1345,0)</f>
        <v>0</v>
      </c>
      <c r="BI1345" s="144">
        <f>IF(N1345="nulová",J1345,0)</f>
        <v>0</v>
      </c>
      <c r="BJ1345" s="17" t="s">
        <v>90</v>
      </c>
      <c r="BK1345" s="144">
        <f>ROUND(I1345*H1345,2)</f>
        <v>0</v>
      </c>
      <c r="BL1345" s="17" t="s">
        <v>90</v>
      </c>
      <c r="BM1345" s="143" t="s">
        <v>1687</v>
      </c>
    </row>
    <row r="1346" spans="2:65" s="1" customFormat="1" ht="11.25">
      <c r="B1346" s="33"/>
      <c r="D1346" s="145" t="s">
        <v>200</v>
      </c>
      <c r="F1346" s="146" t="s">
        <v>1688</v>
      </c>
      <c r="I1346" s="147"/>
      <c r="L1346" s="33"/>
      <c r="M1346" s="148"/>
      <c r="T1346" s="54"/>
      <c r="AT1346" s="17" t="s">
        <v>200</v>
      </c>
      <c r="AU1346" s="17" t="s">
        <v>93</v>
      </c>
    </row>
    <row r="1347" spans="2:65" s="12" customFormat="1" ht="11.25">
      <c r="B1347" s="149"/>
      <c r="D1347" s="150" t="s">
        <v>202</v>
      </c>
      <c r="E1347" s="151" t="s">
        <v>44</v>
      </c>
      <c r="F1347" s="152" t="s">
        <v>583</v>
      </c>
      <c r="H1347" s="151" t="s">
        <v>44</v>
      </c>
      <c r="I1347" s="153"/>
      <c r="L1347" s="149"/>
      <c r="M1347" s="154"/>
      <c r="T1347" s="155"/>
      <c r="AT1347" s="151" t="s">
        <v>202</v>
      </c>
      <c r="AU1347" s="151" t="s">
        <v>93</v>
      </c>
      <c r="AV1347" s="12" t="s">
        <v>90</v>
      </c>
      <c r="AW1347" s="12" t="s">
        <v>42</v>
      </c>
      <c r="AX1347" s="12" t="s">
        <v>82</v>
      </c>
      <c r="AY1347" s="151" t="s">
        <v>192</v>
      </c>
    </row>
    <row r="1348" spans="2:65" s="12" customFormat="1" ht="11.25">
      <c r="B1348" s="149"/>
      <c r="D1348" s="150" t="s">
        <v>202</v>
      </c>
      <c r="E1348" s="151" t="s">
        <v>44</v>
      </c>
      <c r="F1348" s="152" t="s">
        <v>1110</v>
      </c>
      <c r="H1348" s="151" t="s">
        <v>44</v>
      </c>
      <c r="I1348" s="153"/>
      <c r="L1348" s="149"/>
      <c r="M1348" s="154"/>
      <c r="T1348" s="155"/>
      <c r="AT1348" s="151" t="s">
        <v>202</v>
      </c>
      <c r="AU1348" s="151" t="s">
        <v>93</v>
      </c>
      <c r="AV1348" s="12" t="s">
        <v>90</v>
      </c>
      <c r="AW1348" s="12" t="s">
        <v>42</v>
      </c>
      <c r="AX1348" s="12" t="s">
        <v>82</v>
      </c>
      <c r="AY1348" s="151" t="s">
        <v>192</v>
      </c>
    </row>
    <row r="1349" spans="2:65" s="13" customFormat="1" ht="11.25">
      <c r="B1349" s="156"/>
      <c r="D1349" s="150" t="s">
        <v>202</v>
      </c>
      <c r="E1349" s="157" t="s">
        <v>44</v>
      </c>
      <c r="F1349" s="158" t="s">
        <v>90</v>
      </c>
      <c r="H1349" s="159">
        <v>1</v>
      </c>
      <c r="I1349" s="160"/>
      <c r="L1349" s="156"/>
      <c r="M1349" s="161"/>
      <c r="T1349" s="162"/>
      <c r="AT1349" s="157" t="s">
        <v>202</v>
      </c>
      <c r="AU1349" s="157" t="s">
        <v>93</v>
      </c>
      <c r="AV1349" s="13" t="s">
        <v>93</v>
      </c>
      <c r="AW1349" s="13" t="s">
        <v>42</v>
      </c>
      <c r="AX1349" s="13" t="s">
        <v>82</v>
      </c>
      <c r="AY1349" s="157" t="s">
        <v>192</v>
      </c>
    </row>
    <row r="1350" spans="2:65" s="12" customFormat="1" ht="11.25">
      <c r="B1350" s="149"/>
      <c r="D1350" s="150" t="s">
        <v>202</v>
      </c>
      <c r="E1350" s="151" t="s">
        <v>44</v>
      </c>
      <c r="F1350" s="152" t="s">
        <v>1116</v>
      </c>
      <c r="H1350" s="151" t="s">
        <v>44</v>
      </c>
      <c r="I1350" s="153"/>
      <c r="L1350" s="149"/>
      <c r="M1350" s="154"/>
      <c r="T1350" s="155"/>
      <c r="AT1350" s="151" t="s">
        <v>202</v>
      </c>
      <c r="AU1350" s="151" t="s">
        <v>93</v>
      </c>
      <c r="AV1350" s="12" t="s">
        <v>90</v>
      </c>
      <c r="AW1350" s="12" t="s">
        <v>42</v>
      </c>
      <c r="AX1350" s="12" t="s">
        <v>82</v>
      </c>
      <c r="AY1350" s="151" t="s">
        <v>192</v>
      </c>
    </row>
    <row r="1351" spans="2:65" s="13" customFormat="1" ht="11.25">
      <c r="B1351" s="156"/>
      <c r="D1351" s="150" t="s">
        <v>202</v>
      </c>
      <c r="E1351" s="157" t="s">
        <v>44</v>
      </c>
      <c r="F1351" s="158" t="s">
        <v>90</v>
      </c>
      <c r="H1351" s="159">
        <v>1</v>
      </c>
      <c r="I1351" s="160"/>
      <c r="L1351" s="156"/>
      <c r="M1351" s="161"/>
      <c r="T1351" s="162"/>
      <c r="AT1351" s="157" t="s">
        <v>202</v>
      </c>
      <c r="AU1351" s="157" t="s">
        <v>93</v>
      </c>
      <c r="AV1351" s="13" t="s">
        <v>93</v>
      </c>
      <c r="AW1351" s="13" t="s">
        <v>42</v>
      </c>
      <c r="AX1351" s="13" t="s">
        <v>82</v>
      </c>
      <c r="AY1351" s="157" t="s">
        <v>192</v>
      </c>
    </row>
    <row r="1352" spans="2:65" s="12" customFormat="1" ht="11.25">
      <c r="B1352" s="149"/>
      <c r="D1352" s="150" t="s">
        <v>202</v>
      </c>
      <c r="E1352" s="151" t="s">
        <v>44</v>
      </c>
      <c r="F1352" s="152" t="s">
        <v>1124</v>
      </c>
      <c r="H1352" s="151" t="s">
        <v>44</v>
      </c>
      <c r="I1352" s="153"/>
      <c r="L1352" s="149"/>
      <c r="M1352" s="154"/>
      <c r="T1352" s="155"/>
      <c r="AT1352" s="151" t="s">
        <v>202</v>
      </c>
      <c r="AU1352" s="151" t="s">
        <v>93</v>
      </c>
      <c r="AV1352" s="12" t="s">
        <v>90</v>
      </c>
      <c r="AW1352" s="12" t="s">
        <v>42</v>
      </c>
      <c r="AX1352" s="12" t="s">
        <v>82</v>
      </c>
      <c r="AY1352" s="151" t="s">
        <v>192</v>
      </c>
    </row>
    <row r="1353" spans="2:65" s="13" customFormat="1" ht="11.25">
      <c r="B1353" s="156"/>
      <c r="D1353" s="150" t="s">
        <v>202</v>
      </c>
      <c r="E1353" s="157" t="s">
        <v>44</v>
      </c>
      <c r="F1353" s="158" t="s">
        <v>90</v>
      </c>
      <c r="H1353" s="159">
        <v>1</v>
      </c>
      <c r="I1353" s="160"/>
      <c r="L1353" s="156"/>
      <c r="M1353" s="161"/>
      <c r="T1353" s="162"/>
      <c r="AT1353" s="157" t="s">
        <v>202</v>
      </c>
      <c r="AU1353" s="157" t="s">
        <v>93</v>
      </c>
      <c r="AV1353" s="13" t="s">
        <v>93</v>
      </c>
      <c r="AW1353" s="13" t="s">
        <v>42</v>
      </c>
      <c r="AX1353" s="13" t="s">
        <v>82</v>
      </c>
      <c r="AY1353" s="157" t="s">
        <v>192</v>
      </c>
    </row>
    <row r="1354" spans="2:65" s="14" customFormat="1" ht="11.25">
      <c r="B1354" s="163"/>
      <c r="D1354" s="150" t="s">
        <v>202</v>
      </c>
      <c r="E1354" s="164" t="s">
        <v>44</v>
      </c>
      <c r="F1354" s="165" t="s">
        <v>205</v>
      </c>
      <c r="H1354" s="166">
        <v>3</v>
      </c>
      <c r="I1354" s="167"/>
      <c r="L1354" s="163"/>
      <c r="M1354" s="168"/>
      <c r="T1354" s="169"/>
      <c r="AT1354" s="164" t="s">
        <v>202</v>
      </c>
      <c r="AU1354" s="164" t="s">
        <v>93</v>
      </c>
      <c r="AV1354" s="14" t="s">
        <v>199</v>
      </c>
      <c r="AW1354" s="14" t="s">
        <v>42</v>
      </c>
      <c r="AX1354" s="14" t="s">
        <v>90</v>
      </c>
      <c r="AY1354" s="164" t="s">
        <v>192</v>
      </c>
    </row>
    <row r="1355" spans="2:65" s="1" customFormat="1" ht="16.5" customHeight="1">
      <c r="B1355" s="33"/>
      <c r="C1355" s="170" t="s">
        <v>1689</v>
      </c>
      <c r="D1355" s="170" t="s">
        <v>245</v>
      </c>
      <c r="E1355" s="171" t="s">
        <v>1690</v>
      </c>
      <c r="F1355" s="172" t="s">
        <v>1691</v>
      </c>
      <c r="G1355" s="173" t="s">
        <v>747</v>
      </c>
      <c r="H1355" s="174">
        <v>1</v>
      </c>
      <c r="I1355" s="175"/>
      <c r="J1355" s="176">
        <f>ROUND(I1355*H1355,2)</f>
        <v>0</v>
      </c>
      <c r="K1355" s="172" t="s">
        <v>259</v>
      </c>
      <c r="L1355" s="177"/>
      <c r="M1355" s="178" t="s">
        <v>44</v>
      </c>
      <c r="N1355" s="179" t="s">
        <v>53</v>
      </c>
      <c r="P1355" s="141">
        <f>O1355*H1355</f>
        <v>0</v>
      </c>
      <c r="Q1355" s="141">
        <v>0</v>
      </c>
      <c r="R1355" s="141">
        <f>Q1355*H1355</f>
        <v>0</v>
      </c>
      <c r="S1355" s="141">
        <v>0</v>
      </c>
      <c r="T1355" s="142">
        <f>S1355*H1355</f>
        <v>0</v>
      </c>
      <c r="AR1355" s="143" t="s">
        <v>93</v>
      </c>
      <c r="AT1355" s="143" t="s">
        <v>245</v>
      </c>
      <c r="AU1355" s="143" t="s">
        <v>93</v>
      </c>
      <c r="AY1355" s="17" t="s">
        <v>192</v>
      </c>
      <c r="BE1355" s="144">
        <f>IF(N1355="základní",J1355,0)</f>
        <v>0</v>
      </c>
      <c r="BF1355" s="144">
        <f>IF(N1355="snížená",J1355,0)</f>
        <v>0</v>
      </c>
      <c r="BG1355" s="144">
        <f>IF(N1355="zákl. přenesená",J1355,0)</f>
        <v>0</v>
      </c>
      <c r="BH1355" s="144">
        <f>IF(N1355="sníž. přenesená",J1355,0)</f>
        <v>0</v>
      </c>
      <c r="BI1355" s="144">
        <f>IF(N1355="nulová",J1355,0)</f>
        <v>0</v>
      </c>
      <c r="BJ1355" s="17" t="s">
        <v>90</v>
      </c>
      <c r="BK1355" s="144">
        <f>ROUND(I1355*H1355,2)</f>
        <v>0</v>
      </c>
      <c r="BL1355" s="17" t="s">
        <v>90</v>
      </c>
      <c r="BM1355" s="143" t="s">
        <v>1692</v>
      </c>
    </row>
    <row r="1356" spans="2:65" s="12" customFormat="1" ht="11.25">
      <c r="B1356" s="149"/>
      <c r="D1356" s="150" t="s">
        <v>202</v>
      </c>
      <c r="E1356" s="151" t="s">
        <v>44</v>
      </c>
      <c r="F1356" s="152" t="s">
        <v>583</v>
      </c>
      <c r="H1356" s="151" t="s">
        <v>44</v>
      </c>
      <c r="I1356" s="153"/>
      <c r="L1356" s="149"/>
      <c r="M1356" s="154"/>
      <c r="T1356" s="155"/>
      <c r="AT1356" s="151" t="s">
        <v>202</v>
      </c>
      <c r="AU1356" s="151" t="s">
        <v>93</v>
      </c>
      <c r="AV1356" s="12" t="s">
        <v>90</v>
      </c>
      <c r="AW1356" s="12" t="s">
        <v>42</v>
      </c>
      <c r="AX1356" s="12" t="s">
        <v>82</v>
      </c>
      <c r="AY1356" s="151" t="s">
        <v>192</v>
      </c>
    </row>
    <row r="1357" spans="2:65" s="12" customFormat="1" ht="11.25">
      <c r="B1357" s="149"/>
      <c r="D1357" s="150" t="s">
        <v>202</v>
      </c>
      <c r="E1357" s="151" t="s">
        <v>44</v>
      </c>
      <c r="F1357" s="152" t="s">
        <v>1110</v>
      </c>
      <c r="H1357" s="151" t="s">
        <v>44</v>
      </c>
      <c r="I1357" s="153"/>
      <c r="L1357" s="149"/>
      <c r="M1357" s="154"/>
      <c r="T1357" s="155"/>
      <c r="AT1357" s="151" t="s">
        <v>202</v>
      </c>
      <c r="AU1357" s="151" t="s">
        <v>93</v>
      </c>
      <c r="AV1357" s="12" t="s">
        <v>90</v>
      </c>
      <c r="AW1357" s="12" t="s">
        <v>42</v>
      </c>
      <c r="AX1357" s="12" t="s">
        <v>82</v>
      </c>
      <c r="AY1357" s="151" t="s">
        <v>192</v>
      </c>
    </row>
    <row r="1358" spans="2:65" s="13" customFormat="1" ht="11.25">
      <c r="B1358" s="156"/>
      <c r="D1358" s="150" t="s">
        <v>202</v>
      </c>
      <c r="E1358" s="157" t="s">
        <v>44</v>
      </c>
      <c r="F1358" s="158" t="s">
        <v>90</v>
      </c>
      <c r="H1358" s="159">
        <v>1</v>
      </c>
      <c r="I1358" s="160"/>
      <c r="L1358" s="156"/>
      <c r="M1358" s="161"/>
      <c r="T1358" s="162"/>
      <c r="AT1358" s="157" t="s">
        <v>202</v>
      </c>
      <c r="AU1358" s="157" t="s">
        <v>93</v>
      </c>
      <c r="AV1358" s="13" t="s">
        <v>93</v>
      </c>
      <c r="AW1358" s="13" t="s">
        <v>42</v>
      </c>
      <c r="AX1358" s="13" t="s">
        <v>90</v>
      </c>
      <c r="AY1358" s="157" t="s">
        <v>192</v>
      </c>
    </row>
    <row r="1359" spans="2:65" s="1" customFormat="1" ht="24.2" customHeight="1">
      <c r="B1359" s="33"/>
      <c r="C1359" s="170" t="s">
        <v>1693</v>
      </c>
      <c r="D1359" s="170" t="s">
        <v>245</v>
      </c>
      <c r="E1359" s="171" t="s">
        <v>1694</v>
      </c>
      <c r="F1359" s="172" t="s">
        <v>1695</v>
      </c>
      <c r="G1359" s="173" t="s">
        <v>747</v>
      </c>
      <c r="H1359" s="174">
        <v>2</v>
      </c>
      <c r="I1359" s="175"/>
      <c r="J1359" s="176">
        <f>ROUND(I1359*H1359,2)</f>
        <v>0</v>
      </c>
      <c r="K1359" s="172" t="s">
        <v>259</v>
      </c>
      <c r="L1359" s="177"/>
      <c r="M1359" s="178" t="s">
        <v>44</v>
      </c>
      <c r="N1359" s="179" t="s">
        <v>53</v>
      </c>
      <c r="P1359" s="141">
        <f>O1359*H1359</f>
        <v>0</v>
      </c>
      <c r="Q1359" s="141">
        <v>0</v>
      </c>
      <c r="R1359" s="141">
        <f>Q1359*H1359</f>
        <v>0</v>
      </c>
      <c r="S1359" s="141">
        <v>0</v>
      </c>
      <c r="T1359" s="142">
        <f>S1359*H1359</f>
        <v>0</v>
      </c>
      <c r="AR1359" s="143" t="s">
        <v>93</v>
      </c>
      <c r="AT1359" s="143" t="s">
        <v>245</v>
      </c>
      <c r="AU1359" s="143" t="s">
        <v>93</v>
      </c>
      <c r="AY1359" s="17" t="s">
        <v>192</v>
      </c>
      <c r="BE1359" s="144">
        <f>IF(N1359="základní",J1359,0)</f>
        <v>0</v>
      </c>
      <c r="BF1359" s="144">
        <f>IF(N1359="snížená",J1359,0)</f>
        <v>0</v>
      </c>
      <c r="BG1359" s="144">
        <f>IF(N1359="zákl. přenesená",J1359,0)</f>
        <v>0</v>
      </c>
      <c r="BH1359" s="144">
        <f>IF(N1359="sníž. přenesená",J1359,0)</f>
        <v>0</v>
      </c>
      <c r="BI1359" s="144">
        <f>IF(N1359="nulová",J1359,0)</f>
        <v>0</v>
      </c>
      <c r="BJ1359" s="17" t="s">
        <v>90</v>
      </c>
      <c r="BK1359" s="144">
        <f>ROUND(I1359*H1359,2)</f>
        <v>0</v>
      </c>
      <c r="BL1359" s="17" t="s">
        <v>90</v>
      </c>
      <c r="BM1359" s="143" t="s">
        <v>1696</v>
      </c>
    </row>
    <row r="1360" spans="2:65" s="12" customFormat="1" ht="11.25">
      <c r="B1360" s="149"/>
      <c r="D1360" s="150" t="s">
        <v>202</v>
      </c>
      <c r="E1360" s="151" t="s">
        <v>44</v>
      </c>
      <c r="F1360" s="152" t="s">
        <v>583</v>
      </c>
      <c r="H1360" s="151" t="s">
        <v>44</v>
      </c>
      <c r="I1360" s="153"/>
      <c r="L1360" s="149"/>
      <c r="M1360" s="154"/>
      <c r="T1360" s="155"/>
      <c r="AT1360" s="151" t="s">
        <v>202</v>
      </c>
      <c r="AU1360" s="151" t="s">
        <v>93</v>
      </c>
      <c r="AV1360" s="12" t="s">
        <v>90</v>
      </c>
      <c r="AW1360" s="12" t="s">
        <v>42</v>
      </c>
      <c r="AX1360" s="12" t="s">
        <v>82</v>
      </c>
      <c r="AY1360" s="151" t="s">
        <v>192</v>
      </c>
    </row>
    <row r="1361" spans="2:65" s="12" customFormat="1" ht="11.25">
      <c r="B1361" s="149"/>
      <c r="D1361" s="150" t="s">
        <v>202</v>
      </c>
      <c r="E1361" s="151" t="s">
        <v>44</v>
      </c>
      <c r="F1361" s="152" t="s">
        <v>1116</v>
      </c>
      <c r="H1361" s="151" t="s">
        <v>44</v>
      </c>
      <c r="I1361" s="153"/>
      <c r="L1361" s="149"/>
      <c r="M1361" s="154"/>
      <c r="T1361" s="155"/>
      <c r="AT1361" s="151" t="s">
        <v>202</v>
      </c>
      <c r="AU1361" s="151" t="s">
        <v>93</v>
      </c>
      <c r="AV1361" s="12" t="s">
        <v>90</v>
      </c>
      <c r="AW1361" s="12" t="s">
        <v>42</v>
      </c>
      <c r="AX1361" s="12" t="s">
        <v>82</v>
      </c>
      <c r="AY1361" s="151" t="s">
        <v>192</v>
      </c>
    </row>
    <row r="1362" spans="2:65" s="13" customFormat="1" ht="11.25">
      <c r="B1362" s="156"/>
      <c r="D1362" s="150" t="s">
        <v>202</v>
      </c>
      <c r="E1362" s="157" t="s">
        <v>44</v>
      </c>
      <c r="F1362" s="158" t="s">
        <v>90</v>
      </c>
      <c r="H1362" s="159">
        <v>1</v>
      </c>
      <c r="I1362" s="160"/>
      <c r="L1362" s="156"/>
      <c r="M1362" s="161"/>
      <c r="T1362" s="162"/>
      <c r="AT1362" s="157" t="s">
        <v>202</v>
      </c>
      <c r="AU1362" s="157" t="s">
        <v>93</v>
      </c>
      <c r="AV1362" s="13" t="s">
        <v>93</v>
      </c>
      <c r="AW1362" s="13" t="s">
        <v>42</v>
      </c>
      <c r="AX1362" s="13" t="s">
        <v>82</v>
      </c>
      <c r="AY1362" s="157" t="s">
        <v>192</v>
      </c>
    </row>
    <row r="1363" spans="2:65" s="12" customFormat="1" ht="11.25">
      <c r="B1363" s="149"/>
      <c r="D1363" s="150" t="s">
        <v>202</v>
      </c>
      <c r="E1363" s="151" t="s">
        <v>44</v>
      </c>
      <c r="F1363" s="152" t="s">
        <v>1124</v>
      </c>
      <c r="H1363" s="151" t="s">
        <v>44</v>
      </c>
      <c r="I1363" s="153"/>
      <c r="L1363" s="149"/>
      <c r="M1363" s="154"/>
      <c r="T1363" s="155"/>
      <c r="AT1363" s="151" t="s">
        <v>202</v>
      </c>
      <c r="AU1363" s="151" t="s">
        <v>93</v>
      </c>
      <c r="AV1363" s="12" t="s">
        <v>90</v>
      </c>
      <c r="AW1363" s="12" t="s">
        <v>42</v>
      </c>
      <c r="AX1363" s="12" t="s">
        <v>82</v>
      </c>
      <c r="AY1363" s="151" t="s">
        <v>192</v>
      </c>
    </row>
    <row r="1364" spans="2:65" s="13" customFormat="1" ht="11.25">
      <c r="B1364" s="156"/>
      <c r="D1364" s="150" t="s">
        <v>202</v>
      </c>
      <c r="E1364" s="157" t="s">
        <v>44</v>
      </c>
      <c r="F1364" s="158" t="s">
        <v>90</v>
      </c>
      <c r="H1364" s="159">
        <v>1</v>
      </c>
      <c r="I1364" s="160"/>
      <c r="L1364" s="156"/>
      <c r="M1364" s="161"/>
      <c r="T1364" s="162"/>
      <c r="AT1364" s="157" t="s">
        <v>202</v>
      </c>
      <c r="AU1364" s="157" t="s">
        <v>93</v>
      </c>
      <c r="AV1364" s="13" t="s">
        <v>93</v>
      </c>
      <c r="AW1364" s="13" t="s">
        <v>42</v>
      </c>
      <c r="AX1364" s="13" t="s">
        <v>82</v>
      </c>
      <c r="AY1364" s="157" t="s">
        <v>192</v>
      </c>
    </row>
    <row r="1365" spans="2:65" s="14" customFormat="1" ht="11.25">
      <c r="B1365" s="163"/>
      <c r="D1365" s="150" t="s">
        <v>202</v>
      </c>
      <c r="E1365" s="164" t="s">
        <v>44</v>
      </c>
      <c r="F1365" s="165" t="s">
        <v>205</v>
      </c>
      <c r="H1365" s="166">
        <v>2</v>
      </c>
      <c r="I1365" s="167"/>
      <c r="L1365" s="163"/>
      <c r="M1365" s="168"/>
      <c r="T1365" s="169"/>
      <c r="AT1365" s="164" t="s">
        <v>202</v>
      </c>
      <c r="AU1365" s="164" t="s">
        <v>93</v>
      </c>
      <c r="AV1365" s="14" t="s">
        <v>199</v>
      </c>
      <c r="AW1365" s="14" t="s">
        <v>42</v>
      </c>
      <c r="AX1365" s="14" t="s">
        <v>90</v>
      </c>
      <c r="AY1365" s="164" t="s">
        <v>192</v>
      </c>
    </row>
    <row r="1366" spans="2:65" s="1" customFormat="1" ht="55.5" customHeight="1">
      <c r="B1366" s="33"/>
      <c r="C1366" s="132" t="s">
        <v>1697</v>
      </c>
      <c r="D1366" s="132" t="s">
        <v>194</v>
      </c>
      <c r="E1366" s="133" t="s">
        <v>1698</v>
      </c>
      <c r="F1366" s="134" t="s">
        <v>1699</v>
      </c>
      <c r="G1366" s="135" t="s">
        <v>747</v>
      </c>
      <c r="H1366" s="136">
        <v>6</v>
      </c>
      <c r="I1366" s="137"/>
      <c r="J1366" s="138">
        <f>ROUND(I1366*H1366,2)</f>
        <v>0</v>
      </c>
      <c r="K1366" s="134" t="s">
        <v>198</v>
      </c>
      <c r="L1366" s="33"/>
      <c r="M1366" s="139" t="s">
        <v>44</v>
      </c>
      <c r="N1366" s="140" t="s">
        <v>53</v>
      </c>
      <c r="P1366" s="141">
        <f>O1366*H1366</f>
        <v>0</v>
      </c>
      <c r="Q1366" s="141">
        <v>0</v>
      </c>
      <c r="R1366" s="141">
        <f>Q1366*H1366</f>
        <v>0</v>
      </c>
      <c r="S1366" s="141">
        <v>0</v>
      </c>
      <c r="T1366" s="142">
        <f>S1366*H1366</f>
        <v>0</v>
      </c>
      <c r="AR1366" s="143" t="s">
        <v>90</v>
      </c>
      <c r="AT1366" s="143" t="s">
        <v>194</v>
      </c>
      <c r="AU1366" s="143" t="s">
        <v>93</v>
      </c>
      <c r="AY1366" s="17" t="s">
        <v>192</v>
      </c>
      <c r="BE1366" s="144">
        <f>IF(N1366="základní",J1366,0)</f>
        <v>0</v>
      </c>
      <c r="BF1366" s="144">
        <f>IF(N1366="snížená",J1366,0)</f>
        <v>0</v>
      </c>
      <c r="BG1366" s="144">
        <f>IF(N1366="zákl. přenesená",J1366,0)</f>
        <v>0</v>
      </c>
      <c r="BH1366" s="144">
        <f>IF(N1366="sníž. přenesená",J1366,0)</f>
        <v>0</v>
      </c>
      <c r="BI1366" s="144">
        <f>IF(N1366="nulová",J1366,0)</f>
        <v>0</v>
      </c>
      <c r="BJ1366" s="17" t="s">
        <v>90</v>
      </c>
      <c r="BK1366" s="144">
        <f>ROUND(I1366*H1366,2)</f>
        <v>0</v>
      </c>
      <c r="BL1366" s="17" t="s">
        <v>90</v>
      </c>
      <c r="BM1366" s="143" t="s">
        <v>1700</v>
      </c>
    </row>
    <row r="1367" spans="2:65" s="1" customFormat="1" ht="11.25">
      <c r="B1367" s="33"/>
      <c r="D1367" s="145" t="s">
        <v>200</v>
      </c>
      <c r="F1367" s="146" t="s">
        <v>1701</v>
      </c>
      <c r="I1367" s="147"/>
      <c r="L1367" s="33"/>
      <c r="M1367" s="148"/>
      <c r="T1367" s="54"/>
      <c r="AT1367" s="17" t="s">
        <v>200</v>
      </c>
      <c r="AU1367" s="17" t="s">
        <v>93</v>
      </c>
    </row>
    <row r="1368" spans="2:65" s="12" customFormat="1" ht="11.25">
      <c r="B1368" s="149"/>
      <c r="D1368" s="150" t="s">
        <v>202</v>
      </c>
      <c r="E1368" s="151" t="s">
        <v>44</v>
      </c>
      <c r="F1368" s="152" t="s">
        <v>583</v>
      </c>
      <c r="H1368" s="151" t="s">
        <v>44</v>
      </c>
      <c r="I1368" s="153"/>
      <c r="L1368" s="149"/>
      <c r="M1368" s="154"/>
      <c r="T1368" s="155"/>
      <c r="AT1368" s="151" t="s">
        <v>202</v>
      </c>
      <c r="AU1368" s="151" t="s">
        <v>93</v>
      </c>
      <c r="AV1368" s="12" t="s">
        <v>90</v>
      </c>
      <c r="AW1368" s="12" t="s">
        <v>42</v>
      </c>
      <c r="AX1368" s="12" t="s">
        <v>82</v>
      </c>
      <c r="AY1368" s="151" t="s">
        <v>192</v>
      </c>
    </row>
    <row r="1369" spans="2:65" s="12" customFormat="1" ht="11.25">
      <c r="B1369" s="149"/>
      <c r="D1369" s="150" t="s">
        <v>202</v>
      </c>
      <c r="E1369" s="151" t="s">
        <v>44</v>
      </c>
      <c r="F1369" s="152" t="s">
        <v>1110</v>
      </c>
      <c r="H1369" s="151" t="s">
        <v>44</v>
      </c>
      <c r="I1369" s="153"/>
      <c r="L1369" s="149"/>
      <c r="M1369" s="154"/>
      <c r="T1369" s="155"/>
      <c r="AT1369" s="151" t="s">
        <v>202</v>
      </c>
      <c r="AU1369" s="151" t="s">
        <v>93</v>
      </c>
      <c r="AV1369" s="12" t="s">
        <v>90</v>
      </c>
      <c r="AW1369" s="12" t="s">
        <v>42</v>
      </c>
      <c r="AX1369" s="12" t="s">
        <v>82</v>
      </c>
      <c r="AY1369" s="151" t="s">
        <v>192</v>
      </c>
    </row>
    <row r="1370" spans="2:65" s="13" customFormat="1" ht="11.25">
      <c r="B1370" s="156"/>
      <c r="D1370" s="150" t="s">
        <v>202</v>
      </c>
      <c r="E1370" s="157" t="s">
        <v>44</v>
      </c>
      <c r="F1370" s="158" t="s">
        <v>90</v>
      </c>
      <c r="H1370" s="159">
        <v>1</v>
      </c>
      <c r="I1370" s="160"/>
      <c r="L1370" s="156"/>
      <c r="M1370" s="161"/>
      <c r="T1370" s="162"/>
      <c r="AT1370" s="157" t="s">
        <v>202</v>
      </c>
      <c r="AU1370" s="157" t="s">
        <v>93</v>
      </c>
      <c r="AV1370" s="13" t="s">
        <v>93</v>
      </c>
      <c r="AW1370" s="13" t="s">
        <v>42</v>
      </c>
      <c r="AX1370" s="13" t="s">
        <v>82</v>
      </c>
      <c r="AY1370" s="157" t="s">
        <v>192</v>
      </c>
    </row>
    <row r="1371" spans="2:65" s="12" customFormat="1" ht="11.25">
      <c r="B1371" s="149"/>
      <c r="D1371" s="150" t="s">
        <v>202</v>
      </c>
      <c r="E1371" s="151" t="s">
        <v>44</v>
      </c>
      <c r="F1371" s="152" t="s">
        <v>1112</v>
      </c>
      <c r="H1371" s="151" t="s">
        <v>44</v>
      </c>
      <c r="I1371" s="153"/>
      <c r="L1371" s="149"/>
      <c r="M1371" s="154"/>
      <c r="T1371" s="155"/>
      <c r="AT1371" s="151" t="s">
        <v>202</v>
      </c>
      <c r="AU1371" s="151" t="s">
        <v>93</v>
      </c>
      <c r="AV1371" s="12" t="s">
        <v>90</v>
      </c>
      <c r="AW1371" s="12" t="s">
        <v>42</v>
      </c>
      <c r="AX1371" s="12" t="s">
        <v>82</v>
      </c>
      <c r="AY1371" s="151" t="s">
        <v>192</v>
      </c>
    </row>
    <row r="1372" spans="2:65" s="13" customFormat="1" ht="11.25">
      <c r="B1372" s="156"/>
      <c r="D1372" s="150" t="s">
        <v>202</v>
      </c>
      <c r="E1372" s="157" t="s">
        <v>44</v>
      </c>
      <c r="F1372" s="158" t="s">
        <v>93</v>
      </c>
      <c r="H1372" s="159">
        <v>2</v>
      </c>
      <c r="I1372" s="160"/>
      <c r="L1372" s="156"/>
      <c r="M1372" s="161"/>
      <c r="T1372" s="162"/>
      <c r="AT1372" s="157" t="s">
        <v>202</v>
      </c>
      <c r="AU1372" s="157" t="s">
        <v>93</v>
      </c>
      <c r="AV1372" s="13" t="s">
        <v>93</v>
      </c>
      <c r="AW1372" s="13" t="s">
        <v>42</v>
      </c>
      <c r="AX1372" s="13" t="s">
        <v>82</v>
      </c>
      <c r="AY1372" s="157" t="s">
        <v>192</v>
      </c>
    </row>
    <row r="1373" spans="2:65" s="12" customFormat="1" ht="11.25">
      <c r="B1373" s="149"/>
      <c r="D1373" s="150" t="s">
        <v>202</v>
      </c>
      <c r="E1373" s="151" t="s">
        <v>44</v>
      </c>
      <c r="F1373" s="152" t="s">
        <v>1114</v>
      </c>
      <c r="H1373" s="151" t="s">
        <v>44</v>
      </c>
      <c r="I1373" s="153"/>
      <c r="L1373" s="149"/>
      <c r="M1373" s="154"/>
      <c r="T1373" s="155"/>
      <c r="AT1373" s="151" t="s">
        <v>202</v>
      </c>
      <c r="AU1373" s="151" t="s">
        <v>93</v>
      </c>
      <c r="AV1373" s="12" t="s">
        <v>90</v>
      </c>
      <c r="AW1373" s="12" t="s">
        <v>42</v>
      </c>
      <c r="AX1373" s="12" t="s">
        <v>82</v>
      </c>
      <c r="AY1373" s="151" t="s">
        <v>192</v>
      </c>
    </row>
    <row r="1374" spans="2:65" s="13" customFormat="1" ht="11.25">
      <c r="B1374" s="156"/>
      <c r="D1374" s="150" t="s">
        <v>202</v>
      </c>
      <c r="E1374" s="157" t="s">
        <v>44</v>
      </c>
      <c r="F1374" s="158" t="s">
        <v>90</v>
      </c>
      <c r="H1374" s="159">
        <v>1</v>
      </c>
      <c r="I1374" s="160"/>
      <c r="L1374" s="156"/>
      <c r="M1374" s="161"/>
      <c r="T1374" s="162"/>
      <c r="AT1374" s="157" t="s">
        <v>202</v>
      </c>
      <c r="AU1374" s="157" t="s">
        <v>93</v>
      </c>
      <c r="AV1374" s="13" t="s">
        <v>93</v>
      </c>
      <c r="AW1374" s="13" t="s">
        <v>42</v>
      </c>
      <c r="AX1374" s="13" t="s">
        <v>82</v>
      </c>
      <c r="AY1374" s="157" t="s">
        <v>192</v>
      </c>
    </row>
    <row r="1375" spans="2:65" s="12" customFormat="1" ht="11.25">
      <c r="B1375" s="149"/>
      <c r="D1375" s="150" t="s">
        <v>202</v>
      </c>
      <c r="E1375" s="151" t="s">
        <v>44</v>
      </c>
      <c r="F1375" s="152" t="s">
        <v>1122</v>
      </c>
      <c r="H1375" s="151" t="s">
        <v>44</v>
      </c>
      <c r="I1375" s="153"/>
      <c r="L1375" s="149"/>
      <c r="M1375" s="154"/>
      <c r="T1375" s="155"/>
      <c r="AT1375" s="151" t="s">
        <v>202</v>
      </c>
      <c r="AU1375" s="151" t="s">
        <v>93</v>
      </c>
      <c r="AV1375" s="12" t="s">
        <v>90</v>
      </c>
      <c r="AW1375" s="12" t="s">
        <v>42</v>
      </c>
      <c r="AX1375" s="12" t="s">
        <v>82</v>
      </c>
      <c r="AY1375" s="151" t="s">
        <v>192</v>
      </c>
    </row>
    <row r="1376" spans="2:65" s="13" customFormat="1" ht="11.25">
      <c r="B1376" s="156"/>
      <c r="D1376" s="150" t="s">
        <v>202</v>
      </c>
      <c r="E1376" s="157" t="s">
        <v>44</v>
      </c>
      <c r="F1376" s="158" t="s">
        <v>90</v>
      </c>
      <c r="H1376" s="159">
        <v>1</v>
      </c>
      <c r="I1376" s="160"/>
      <c r="L1376" s="156"/>
      <c r="M1376" s="161"/>
      <c r="T1376" s="162"/>
      <c r="AT1376" s="157" t="s">
        <v>202</v>
      </c>
      <c r="AU1376" s="157" t="s">
        <v>93</v>
      </c>
      <c r="AV1376" s="13" t="s">
        <v>93</v>
      </c>
      <c r="AW1376" s="13" t="s">
        <v>42</v>
      </c>
      <c r="AX1376" s="13" t="s">
        <v>82</v>
      </c>
      <c r="AY1376" s="157" t="s">
        <v>192</v>
      </c>
    </row>
    <row r="1377" spans="2:65" s="12" customFormat="1" ht="11.25">
      <c r="B1377" s="149"/>
      <c r="D1377" s="150" t="s">
        <v>202</v>
      </c>
      <c r="E1377" s="151" t="s">
        <v>44</v>
      </c>
      <c r="F1377" s="152" t="s">
        <v>1123</v>
      </c>
      <c r="H1377" s="151" t="s">
        <v>44</v>
      </c>
      <c r="I1377" s="153"/>
      <c r="L1377" s="149"/>
      <c r="M1377" s="154"/>
      <c r="T1377" s="155"/>
      <c r="AT1377" s="151" t="s">
        <v>202</v>
      </c>
      <c r="AU1377" s="151" t="s">
        <v>93</v>
      </c>
      <c r="AV1377" s="12" t="s">
        <v>90</v>
      </c>
      <c r="AW1377" s="12" t="s">
        <v>42</v>
      </c>
      <c r="AX1377" s="12" t="s">
        <v>82</v>
      </c>
      <c r="AY1377" s="151" t="s">
        <v>192</v>
      </c>
    </row>
    <row r="1378" spans="2:65" s="13" customFormat="1" ht="11.25">
      <c r="B1378" s="156"/>
      <c r="D1378" s="150" t="s">
        <v>202</v>
      </c>
      <c r="E1378" s="157" t="s">
        <v>44</v>
      </c>
      <c r="F1378" s="158" t="s">
        <v>90</v>
      </c>
      <c r="H1378" s="159">
        <v>1</v>
      </c>
      <c r="I1378" s="160"/>
      <c r="L1378" s="156"/>
      <c r="M1378" s="161"/>
      <c r="T1378" s="162"/>
      <c r="AT1378" s="157" t="s">
        <v>202</v>
      </c>
      <c r="AU1378" s="157" t="s">
        <v>93</v>
      </c>
      <c r="AV1378" s="13" t="s">
        <v>93</v>
      </c>
      <c r="AW1378" s="13" t="s">
        <v>42</v>
      </c>
      <c r="AX1378" s="13" t="s">
        <v>82</v>
      </c>
      <c r="AY1378" s="157" t="s">
        <v>192</v>
      </c>
    </row>
    <row r="1379" spans="2:65" s="14" customFormat="1" ht="11.25">
      <c r="B1379" s="163"/>
      <c r="D1379" s="150" t="s">
        <v>202</v>
      </c>
      <c r="E1379" s="164" t="s">
        <v>44</v>
      </c>
      <c r="F1379" s="165" t="s">
        <v>205</v>
      </c>
      <c r="H1379" s="166">
        <v>6</v>
      </c>
      <c r="I1379" s="167"/>
      <c r="L1379" s="163"/>
      <c r="M1379" s="168"/>
      <c r="T1379" s="169"/>
      <c r="AT1379" s="164" t="s">
        <v>202</v>
      </c>
      <c r="AU1379" s="164" t="s">
        <v>93</v>
      </c>
      <c r="AV1379" s="14" t="s">
        <v>199</v>
      </c>
      <c r="AW1379" s="14" t="s">
        <v>42</v>
      </c>
      <c r="AX1379" s="14" t="s">
        <v>90</v>
      </c>
      <c r="AY1379" s="164" t="s">
        <v>192</v>
      </c>
    </row>
    <row r="1380" spans="2:65" s="1" customFormat="1" ht="16.5" customHeight="1">
      <c r="B1380" s="33"/>
      <c r="C1380" s="170" t="s">
        <v>1702</v>
      </c>
      <c r="D1380" s="170" t="s">
        <v>245</v>
      </c>
      <c r="E1380" s="171" t="s">
        <v>1703</v>
      </c>
      <c r="F1380" s="172" t="s">
        <v>1704</v>
      </c>
      <c r="G1380" s="173" t="s">
        <v>747</v>
      </c>
      <c r="H1380" s="174">
        <v>6</v>
      </c>
      <c r="I1380" s="175"/>
      <c r="J1380" s="176">
        <f>ROUND(I1380*H1380,2)</f>
        <v>0</v>
      </c>
      <c r="K1380" s="172" t="s">
        <v>259</v>
      </c>
      <c r="L1380" s="177"/>
      <c r="M1380" s="178" t="s">
        <v>44</v>
      </c>
      <c r="N1380" s="179" t="s">
        <v>53</v>
      </c>
      <c r="P1380" s="141">
        <f>O1380*H1380</f>
        <v>0</v>
      </c>
      <c r="Q1380" s="141">
        <v>0</v>
      </c>
      <c r="R1380" s="141">
        <f>Q1380*H1380</f>
        <v>0</v>
      </c>
      <c r="S1380" s="141">
        <v>0</v>
      </c>
      <c r="T1380" s="142">
        <f>S1380*H1380</f>
        <v>0</v>
      </c>
      <c r="AR1380" s="143" t="s">
        <v>93</v>
      </c>
      <c r="AT1380" s="143" t="s">
        <v>245</v>
      </c>
      <c r="AU1380" s="143" t="s">
        <v>93</v>
      </c>
      <c r="AY1380" s="17" t="s">
        <v>192</v>
      </c>
      <c r="BE1380" s="144">
        <f>IF(N1380="základní",J1380,0)</f>
        <v>0</v>
      </c>
      <c r="BF1380" s="144">
        <f>IF(N1380="snížená",J1380,0)</f>
        <v>0</v>
      </c>
      <c r="BG1380" s="144">
        <f>IF(N1380="zákl. přenesená",J1380,0)</f>
        <v>0</v>
      </c>
      <c r="BH1380" s="144">
        <f>IF(N1380="sníž. přenesená",J1380,0)</f>
        <v>0</v>
      </c>
      <c r="BI1380" s="144">
        <f>IF(N1380="nulová",J1380,0)</f>
        <v>0</v>
      </c>
      <c r="BJ1380" s="17" t="s">
        <v>90</v>
      </c>
      <c r="BK1380" s="144">
        <f>ROUND(I1380*H1380,2)</f>
        <v>0</v>
      </c>
      <c r="BL1380" s="17" t="s">
        <v>90</v>
      </c>
      <c r="BM1380" s="143" t="s">
        <v>1705</v>
      </c>
    </row>
    <row r="1381" spans="2:65" s="12" customFormat="1" ht="11.25">
      <c r="B1381" s="149"/>
      <c r="D1381" s="150" t="s">
        <v>202</v>
      </c>
      <c r="E1381" s="151" t="s">
        <v>44</v>
      </c>
      <c r="F1381" s="152" t="s">
        <v>583</v>
      </c>
      <c r="H1381" s="151" t="s">
        <v>44</v>
      </c>
      <c r="I1381" s="153"/>
      <c r="L1381" s="149"/>
      <c r="M1381" s="154"/>
      <c r="T1381" s="155"/>
      <c r="AT1381" s="151" t="s">
        <v>202</v>
      </c>
      <c r="AU1381" s="151" t="s">
        <v>93</v>
      </c>
      <c r="AV1381" s="12" t="s">
        <v>90</v>
      </c>
      <c r="AW1381" s="12" t="s">
        <v>42</v>
      </c>
      <c r="AX1381" s="12" t="s">
        <v>82</v>
      </c>
      <c r="AY1381" s="151" t="s">
        <v>192</v>
      </c>
    </row>
    <row r="1382" spans="2:65" s="12" customFormat="1" ht="11.25">
      <c r="B1382" s="149"/>
      <c r="D1382" s="150" t="s">
        <v>202</v>
      </c>
      <c r="E1382" s="151" t="s">
        <v>44</v>
      </c>
      <c r="F1382" s="152" t="s">
        <v>1110</v>
      </c>
      <c r="H1382" s="151" t="s">
        <v>44</v>
      </c>
      <c r="I1382" s="153"/>
      <c r="L1382" s="149"/>
      <c r="M1382" s="154"/>
      <c r="T1382" s="155"/>
      <c r="AT1382" s="151" t="s">
        <v>202</v>
      </c>
      <c r="AU1382" s="151" t="s">
        <v>93</v>
      </c>
      <c r="AV1382" s="12" t="s">
        <v>90</v>
      </c>
      <c r="AW1382" s="12" t="s">
        <v>42</v>
      </c>
      <c r="AX1382" s="12" t="s">
        <v>82</v>
      </c>
      <c r="AY1382" s="151" t="s">
        <v>192</v>
      </c>
    </row>
    <row r="1383" spans="2:65" s="13" customFormat="1" ht="11.25">
      <c r="B1383" s="156"/>
      <c r="D1383" s="150" t="s">
        <v>202</v>
      </c>
      <c r="E1383" s="157" t="s">
        <v>44</v>
      </c>
      <c r="F1383" s="158" t="s">
        <v>90</v>
      </c>
      <c r="H1383" s="159">
        <v>1</v>
      </c>
      <c r="I1383" s="160"/>
      <c r="L1383" s="156"/>
      <c r="M1383" s="161"/>
      <c r="T1383" s="162"/>
      <c r="AT1383" s="157" t="s">
        <v>202</v>
      </c>
      <c r="AU1383" s="157" t="s">
        <v>93</v>
      </c>
      <c r="AV1383" s="13" t="s">
        <v>93</v>
      </c>
      <c r="AW1383" s="13" t="s">
        <v>42</v>
      </c>
      <c r="AX1383" s="13" t="s">
        <v>82</v>
      </c>
      <c r="AY1383" s="157" t="s">
        <v>192</v>
      </c>
    </row>
    <row r="1384" spans="2:65" s="12" customFormat="1" ht="11.25">
      <c r="B1384" s="149"/>
      <c r="D1384" s="150" t="s">
        <v>202</v>
      </c>
      <c r="E1384" s="151" t="s">
        <v>44</v>
      </c>
      <c r="F1384" s="152" t="s">
        <v>1112</v>
      </c>
      <c r="H1384" s="151" t="s">
        <v>44</v>
      </c>
      <c r="I1384" s="153"/>
      <c r="L1384" s="149"/>
      <c r="M1384" s="154"/>
      <c r="T1384" s="155"/>
      <c r="AT1384" s="151" t="s">
        <v>202</v>
      </c>
      <c r="AU1384" s="151" t="s">
        <v>93</v>
      </c>
      <c r="AV1384" s="12" t="s">
        <v>90</v>
      </c>
      <c r="AW1384" s="12" t="s">
        <v>42</v>
      </c>
      <c r="AX1384" s="12" t="s">
        <v>82</v>
      </c>
      <c r="AY1384" s="151" t="s">
        <v>192</v>
      </c>
    </row>
    <row r="1385" spans="2:65" s="13" customFormat="1" ht="11.25">
      <c r="B1385" s="156"/>
      <c r="D1385" s="150" t="s">
        <v>202</v>
      </c>
      <c r="E1385" s="157" t="s">
        <v>44</v>
      </c>
      <c r="F1385" s="158" t="s">
        <v>93</v>
      </c>
      <c r="H1385" s="159">
        <v>2</v>
      </c>
      <c r="I1385" s="160"/>
      <c r="L1385" s="156"/>
      <c r="M1385" s="161"/>
      <c r="T1385" s="162"/>
      <c r="AT1385" s="157" t="s">
        <v>202</v>
      </c>
      <c r="AU1385" s="157" t="s">
        <v>93</v>
      </c>
      <c r="AV1385" s="13" t="s">
        <v>93</v>
      </c>
      <c r="AW1385" s="13" t="s">
        <v>42</v>
      </c>
      <c r="AX1385" s="13" t="s">
        <v>82</v>
      </c>
      <c r="AY1385" s="157" t="s">
        <v>192</v>
      </c>
    </row>
    <row r="1386" spans="2:65" s="12" customFormat="1" ht="11.25">
      <c r="B1386" s="149"/>
      <c r="D1386" s="150" t="s">
        <v>202</v>
      </c>
      <c r="E1386" s="151" t="s">
        <v>44</v>
      </c>
      <c r="F1386" s="152" t="s">
        <v>1114</v>
      </c>
      <c r="H1386" s="151" t="s">
        <v>44</v>
      </c>
      <c r="I1386" s="153"/>
      <c r="L1386" s="149"/>
      <c r="M1386" s="154"/>
      <c r="T1386" s="155"/>
      <c r="AT1386" s="151" t="s">
        <v>202</v>
      </c>
      <c r="AU1386" s="151" t="s">
        <v>93</v>
      </c>
      <c r="AV1386" s="12" t="s">
        <v>90</v>
      </c>
      <c r="AW1386" s="12" t="s">
        <v>42</v>
      </c>
      <c r="AX1386" s="12" t="s">
        <v>82</v>
      </c>
      <c r="AY1386" s="151" t="s">
        <v>192</v>
      </c>
    </row>
    <row r="1387" spans="2:65" s="13" customFormat="1" ht="11.25">
      <c r="B1387" s="156"/>
      <c r="D1387" s="150" t="s">
        <v>202</v>
      </c>
      <c r="E1387" s="157" t="s">
        <v>44</v>
      </c>
      <c r="F1387" s="158" t="s">
        <v>90</v>
      </c>
      <c r="H1387" s="159">
        <v>1</v>
      </c>
      <c r="I1387" s="160"/>
      <c r="L1387" s="156"/>
      <c r="M1387" s="161"/>
      <c r="T1387" s="162"/>
      <c r="AT1387" s="157" t="s">
        <v>202</v>
      </c>
      <c r="AU1387" s="157" t="s">
        <v>93</v>
      </c>
      <c r="AV1387" s="13" t="s">
        <v>93</v>
      </c>
      <c r="AW1387" s="13" t="s">
        <v>42</v>
      </c>
      <c r="AX1387" s="13" t="s">
        <v>82</v>
      </c>
      <c r="AY1387" s="157" t="s">
        <v>192</v>
      </c>
    </row>
    <row r="1388" spans="2:65" s="12" customFormat="1" ht="11.25">
      <c r="B1388" s="149"/>
      <c r="D1388" s="150" t="s">
        <v>202</v>
      </c>
      <c r="E1388" s="151" t="s">
        <v>44</v>
      </c>
      <c r="F1388" s="152" t="s">
        <v>1122</v>
      </c>
      <c r="H1388" s="151" t="s">
        <v>44</v>
      </c>
      <c r="I1388" s="153"/>
      <c r="L1388" s="149"/>
      <c r="M1388" s="154"/>
      <c r="T1388" s="155"/>
      <c r="AT1388" s="151" t="s">
        <v>202</v>
      </c>
      <c r="AU1388" s="151" t="s">
        <v>93</v>
      </c>
      <c r="AV1388" s="12" t="s">
        <v>90</v>
      </c>
      <c r="AW1388" s="12" t="s">
        <v>42</v>
      </c>
      <c r="AX1388" s="12" t="s">
        <v>82</v>
      </c>
      <c r="AY1388" s="151" t="s">
        <v>192</v>
      </c>
    </row>
    <row r="1389" spans="2:65" s="13" customFormat="1" ht="11.25">
      <c r="B1389" s="156"/>
      <c r="D1389" s="150" t="s">
        <v>202</v>
      </c>
      <c r="E1389" s="157" t="s">
        <v>44</v>
      </c>
      <c r="F1389" s="158" t="s">
        <v>90</v>
      </c>
      <c r="H1389" s="159">
        <v>1</v>
      </c>
      <c r="I1389" s="160"/>
      <c r="L1389" s="156"/>
      <c r="M1389" s="161"/>
      <c r="T1389" s="162"/>
      <c r="AT1389" s="157" t="s">
        <v>202</v>
      </c>
      <c r="AU1389" s="157" t="s">
        <v>93</v>
      </c>
      <c r="AV1389" s="13" t="s">
        <v>93</v>
      </c>
      <c r="AW1389" s="13" t="s">
        <v>42</v>
      </c>
      <c r="AX1389" s="13" t="s">
        <v>82</v>
      </c>
      <c r="AY1389" s="157" t="s">
        <v>192</v>
      </c>
    </row>
    <row r="1390" spans="2:65" s="12" customFormat="1" ht="11.25">
      <c r="B1390" s="149"/>
      <c r="D1390" s="150" t="s">
        <v>202</v>
      </c>
      <c r="E1390" s="151" t="s">
        <v>44</v>
      </c>
      <c r="F1390" s="152" t="s">
        <v>1123</v>
      </c>
      <c r="H1390" s="151" t="s">
        <v>44</v>
      </c>
      <c r="I1390" s="153"/>
      <c r="L1390" s="149"/>
      <c r="M1390" s="154"/>
      <c r="T1390" s="155"/>
      <c r="AT1390" s="151" t="s">
        <v>202</v>
      </c>
      <c r="AU1390" s="151" t="s">
        <v>93</v>
      </c>
      <c r="AV1390" s="12" t="s">
        <v>90</v>
      </c>
      <c r="AW1390" s="12" t="s">
        <v>42</v>
      </c>
      <c r="AX1390" s="12" t="s">
        <v>82</v>
      </c>
      <c r="AY1390" s="151" t="s">
        <v>192</v>
      </c>
    </row>
    <row r="1391" spans="2:65" s="13" customFormat="1" ht="11.25">
      <c r="B1391" s="156"/>
      <c r="D1391" s="150" t="s">
        <v>202</v>
      </c>
      <c r="E1391" s="157" t="s">
        <v>44</v>
      </c>
      <c r="F1391" s="158" t="s">
        <v>90</v>
      </c>
      <c r="H1391" s="159">
        <v>1</v>
      </c>
      <c r="I1391" s="160"/>
      <c r="L1391" s="156"/>
      <c r="M1391" s="161"/>
      <c r="T1391" s="162"/>
      <c r="AT1391" s="157" t="s">
        <v>202</v>
      </c>
      <c r="AU1391" s="157" t="s">
        <v>93</v>
      </c>
      <c r="AV1391" s="13" t="s">
        <v>93</v>
      </c>
      <c r="AW1391" s="13" t="s">
        <v>42</v>
      </c>
      <c r="AX1391" s="13" t="s">
        <v>82</v>
      </c>
      <c r="AY1391" s="157" t="s">
        <v>192</v>
      </c>
    </row>
    <row r="1392" spans="2:65" s="14" customFormat="1" ht="11.25">
      <c r="B1392" s="163"/>
      <c r="D1392" s="150" t="s">
        <v>202</v>
      </c>
      <c r="E1392" s="164" t="s">
        <v>44</v>
      </c>
      <c r="F1392" s="165" t="s">
        <v>205</v>
      </c>
      <c r="H1392" s="166">
        <v>6</v>
      </c>
      <c r="I1392" s="167"/>
      <c r="L1392" s="163"/>
      <c r="M1392" s="168"/>
      <c r="T1392" s="169"/>
      <c r="AT1392" s="164" t="s">
        <v>202</v>
      </c>
      <c r="AU1392" s="164" t="s">
        <v>93</v>
      </c>
      <c r="AV1392" s="14" t="s">
        <v>199</v>
      </c>
      <c r="AW1392" s="14" t="s">
        <v>42</v>
      </c>
      <c r="AX1392" s="14" t="s">
        <v>90</v>
      </c>
      <c r="AY1392" s="164" t="s">
        <v>192</v>
      </c>
    </row>
    <row r="1393" spans="2:65" s="1" customFormat="1" ht="49.15" customHeight="1">
      <c r="B1393" s="33"/>
      <c r="C1393" s="132" t="s">
        <v>1706</v>
      </c>
      <c r="D1393" s="132" t="s">
        <v>194</v>
      </c>
      <c r="E1393" s="133" t="s">
        <v>1707</v>
      </c>
      <c r="F1393" s="134" t="s">
        <v>1708</v>
      </c>
      <c r="G1393" s="135" t="s">
        <v>747</v>
      </c>
      <c r="H1393" s="136">
        <v>3</v>
      </c>
      <c r="I1393" s="137"/>
      <c r="J1393" s="138">
        <f>ROUND(I1393*H1393,2)</f>
        <v>0</v>
      </c>
      <c r="K1393" s="134" t="s">
        <v>259</v>
      </c>
      <c r="L1393" s="33"/>
      <c r="M1393" s="139" t="s">
        <v>44</v>
      </c>
      <c r="N1393" s="140" t="s">
        <v>53</v>
      </c>
      <c r="P1393" s="141">
        <f>O1393*H1393</f>
        <v>0</v>
      </c>
      <c r="Q1393" s="141">
        <v>0</v>
      </c>
      <c r="R1393" s="141">
        <f>Q1393*H1393</f>
        <v>0</v>
      </c>
      <c r="S1393" s="141">
        <v>0</v>
      </c>
      <c r="T1393" s="142">
        <f>S1393*H1393</f>
        <v>0</v>
      </c>
      <c r="AR1393" s="143" t="s">
        <v>90</v>
      </c>
      <c r="AT1393" s="143" t="s">
        <v>194</v>
      </c>
      <c r="AU1393" s="143" t="s">
        <v>93</v>
      </c>
      <c r="AY1393" s="17" t="s">
        <v>192</v>
      </c>
      <c r="BE1393" s="144">
        <f>IF(N1393="základní",J1393,0)</f>
        <v>0</v>
      </c>
      <c r="BF1393" s="144">
        <f>IF(N1393="snížená",J1393,0)</f>
        <v>0</v>
      </c>
      <c r="BG1393" s="144">
        <f>IF(N1393="zákl. přenesená",J1393,0)</f>
        <v>0</v>
      </c>
      <c r="BH1393" s="144">
        <f>IF(N1393="sníž. přenesená",J1393,0)</f>
        <v>0</v>
      </c>
      <c r="BI1393" s="144">
        <f>IF(N1393="nulová",J1393,0)</f>
        <v>0</v>
      </c>
      <c r="BJ1393" s="17" t="s">
        <v>90</v>
      </c>
      <c r="BK1393" s="144">
        <f>ROUND(I1393*H1393,2)</f>
        <v>0</v>
      </c>
      <c r="BL1393" s="17" t="s">
        <v>90</v>
      </c>
      <c r="BM1393" s="143" t="s">
        <v>1709</v>
      </c>
    </row>
    <row r="1394" spans="2:65" s="12" customFormat="1" ht="11.25">
      <c r="B1394" s="149"/>
      <c r="D1394" s="150" t="s">
        <v>202</v>
      </c>
      <c r="E1394" s="151" t="s">
        <v>44</v>
      </c>
      <c r="F1394" s="152" t="s">
        <v>583</v>
      </c>
      <c r="H1394" s="151" t="s">
        <v>44</v>
      </c>
      <c r="I1394" s="153"/>
      <c r="L1394" s="149"/>
      <c r="M1394" s="154"/>
      <c r="T1394" s="155"/>
      <c r="AT1394" s="151" t="s">
        <v>202</v>
      </c>
      <c r="AU1394" s="151" t="s">
        <v>93</v>
      </c>
      <c r="AV1394" s="12" t="s">
        <v>90</v>
      </c>
      <c r="AW1394" s="12" t="s">
        <v>42</v>
      </c>
      <c r="AX1394" s="12" t="s">
        <v>82</v>
      </c>
      <c r="AY1394" s="151" t="s">
        <v>192</v>
      </c>
    </row>
    <row r="1395" spans="2:65" s="12" customFormat="1" ht="11.25">
      <c r="B1395" s="149"/>
      <c r="D1395" s="150" t="s">
        <v>202</v>
      </c>
      <c r="E1395" s="151" t="s">
        <v>44</v>
      </c>
      <c r="F1395" s="152" t="s">
        <v>1112</v>
      </c>
      <c r="H1395" s="151" t="s">
        <v>44</v>
      </c>
      <c r="I1395" s="153"/>
      <c r="L1395" s="149"/>
      <c r="M1395" s="154"/>
      <c r="T1395" s="155"/>
      <c r="AT1395" s="151" t="s">
        <v>202</v>
      </c>
      <c r="AU1395" s="151" t="s">
        <v>93</v>
      </c>
      <c r="AV1395" s="12" t="s">
        <v>90</v>
      </c>
      <c r="AW1395" s="12" t="s">
        <v>42</v>
      </c>
      <c r="AX1395" s="12" t="s">
        <v>82</v>
      </c>
      <c r="AY1395" s="151" t="s">
        <v>192</v>
      </c>
    </row>
    <row r="1396" spans="2:65" s="13" customFormat="1" ht="11.25">
      <c r="B1396" s="156"/>
      <c r="D1396" s="150" t="s">
        <v>202</v>
      </c>
      <c r="E1396" s="157" t="s">
        <v>44</v>
      </c>
      <c r="F1396" s="158" t="s">
        <v>90</v>
      </c>
      <c r="H1396" s="159">
        <v>1</v>
      </c>
      <c r="I1396" s="160"/>
      <c r="L1396" s="156"/>
      <c r="M1396" s="161"/>
      <c r="T1396" s="162"/>
      <c r="AT1396" s="157" t="s">
        <v>202</v>
      </c>
      <c r="AU1396" s="157" t="s">
        <v>93</v>
      </c>
      <c r="AV1396" s="13" t="s">
        <v>93</v>
      </c>
      <c r="AW1396" s="13" t="s">
        <v>42</v>
      </c>
      <c r="AX1396" s="13" t="s">
        <v>82</v>
      </c>
      <c r="AY1396" s="157" t="s">
        <v>192</v>
      </c>
    </row>
    <row r="1397" spans="2:65" s="12" customFormat="1" ht="11.25">
      <c r="B1397" s="149"/>
      <c r="D1397" s="150" t="s">
        <v>202</v>
      </c>
      <c r="E1397" s="151" t="s">
        <v>44</v>
      </c>
      <c r="F1397" s="152" t="s">
        <v>1116</v>
      </c>
      <c r="H1397" s="151" t="s">
        <v>44</v>
      </c>
      <c r="I1397" s="153"/>
      <c r="L1397" s="149"/>
      <c r="M1397" s="154"/>
      <c r="T1397" s="155"/>
      <c r="AT1397" s="151" t="s">
        <v>202</v>
      </c>
      <c r="AU1397" s="151" t="s">
        <v>93</v>
      </c>
      <c r="AV1397" s="12" t="s">
        <v>90</v>
      </c>
      <c r="AW1397" s="12" t="s">
        <v>42</v>
      </c>
      <c r="AX1397" s="12" t="s">
        <v>82</v>
      </c>
      <c r="AY1397" s="151" t="s">
        <v>192</v>
      </c>
    </row>
    <row r="1398" spans="2:65" s="13" customFormat="1" ht="11.25">
      <c r="B1398" s="156"/>
      <c r="D1398" s="150" t="s">
        <v>202</v>
      </c>
      <c r="E1398" s="157" t="s">
        <v>44</v>
      </c>
      <c r="F1398" s="158" t="s">
        <v>90</v>
      </c>
      <c r="H1398" s="159">
        <v>1</v>
      </c>
      <c r="I1398" s="160"/>
      <c r="L1398" s="156"/>
      <c r="M1398" s="161"/>
      <c r="T1398" s="162"/>
      <c r="AT1398" s="157" t="s">
        <v>202</v>
      </c>
      <c r="AU1398" s="157" t="s">
        <v>93</v>
      </c>
      <c r="AV1398" s="13" t="s">
        <v>93</v>
      </c>
      <c r="AW1398" s="13" t="s">
        <v>42</v>
      </c>
      <c r="AX1398" s="13" t="s">
        <v>82</v>
      </c>
      <c r="AY1398" s="157" t="s">
        <v>192</v>
      </c>
    </row>
    <row r="1399" spans="2:65" s="12" customFormat="1" ht="11.25">
      <c r="B1399" s="149"/>
      <c r="D1399" s="150" t="s">
        <v>202</v>
      </c>
      <c r="E1399" s="151" t="s">
        <v>44</v>
      </c>
      <c r="F1399" s="152" t="s">
        <v>1124</v>
      </c>
      <c r="H1399" s="151" t="s">
        <v>44</v>
      </c>
      <c r="I1399" s="153"/>
      <c r="L1399" s="149"/>
      <c r="M1399" s="154"/>
      <c r="T1399" s="155"/>
      <c r="AT1399" s="151" t="s">
        <v>202</v>
      </c>
      <c r="AU1399" s="151" t="s">
        <v>93</v>
      </c>
      <c r="AV1399" s="12" t="s">
        <v>90</v>
      </c>
      <c r="AW1399" s="12" t="s">
        <v>42</v>
      </c>
      <c r="AX1399" s="12" t="s">
        <v>82</v>
      </c>
      <c r="AY1399" s="151" t="s">
        <v>192</v>
      </c>
    </row>
    <row r="1400" spans="2:65" s="13" customFormat="1" ht="11.25">
      <c r="B1400" s="156"/>
      <c r="D1400" s="150" t="s">
        <v>202</v>
      </c>
      <c r="E1400" s="157" t="s">
        <v>44</v>
      </c>
      <c r="F1400" s="158" t="s">
        <v>90</v>
      </c>
      <c r="H1400" s="159">
        <v>1</v>
      </c>
      <c r="I1400" s="160"/>
      <c r="L1400" s="156"/>
      <c r="M1400" s="161"/>
      <c r="T1400" s="162"/>
      <c r="AT1400" s="157" t="s">
        <v>202</v>
      </c>
      <c r="AU1400" s="157" t="s">
        <v>93</v>
      </c>
      <c r="AV1400" s="13" t="s">
        <v>93</v>
      </c>
      <c r="AW1400" s="13" t="s">
        <v>42</v>
      </c>
      <c r="AX1400" s="13" t="s">
        <v>82</v>
      </c>
      <c r="AY1400" s="157" t="s">
        <v>192</v>
      </c>
    </row>
    <row r="1401" spans="2:65" s="14" customFormat="1" ht="11.25">
      <c r="B1401" s="163"/>
      <c r="D1401" s="150" t="s">
        <v>202</v>
      </c>
      <c r="E1401" s="164" t="s">
        <v>44</v>
      </c>
      <c r="F1401" s="165" t="s">
        <v>205</v>
      </c>
      <c r="H1401" s="166">
        <v>3</v>
      </c>
      <c r="I1401" s="167"/>
      <c r="L1401" s="163"/>
      <c r="M1401" s="168"/>
      <c r="T1401" s="169"/>
      <c r="AT1401" s="164" t="s">
        <v>202</v>
      </c>
      <c r="AU1401" s="164" t="s">
        <v>93</v>
      </c>
      <c r="AV1401" s="14" t="s">
        <v>199</v>
      </c>
      <c r="AW1401" s="14" t="s">
        <v>42</v>
      </c>
      <c r="AX1401" s="14" t="s">
        <v>90</v>
      </c>
      <c r="AY1401" s="164" t="s">
        <v>192</v>
      </c>
    </row>
    <row r="1402" spans="2:65" s="1" customFormat="1" ht="16.5" customHeight="1">
      <c r="B1402" s="33"/>
      <c r="C1402" s="170" t="s">
        <v>1710</v>
      </c>
      <c r="D1402" s="170" t="s">
        <v>245</v>
      </c>
      <c r="E1402" s="171" t="s">
        <v>1711</v>
      </c>
      <c r="F1402" s="172" t="s">
        <v>1712</v>
      </c>
      <c r="G1402" s="173" t="s">
        <v>747</v>
      </c>
      <c r="H1402" s="174">
        <v>3</v>
      </c>
      <c r="I1402" s="175"/>
      <c r="J1402" s="176">
        <f>ROUND(I1402*H1402,2)</f>
        <v>0</v>
      </c>
      <c r="K1402" s="172" t="s">
        <v>259</v>
      </c>
      <c r="L1402" s="177"/>
      <c r="M1402" s="178" t="s">
        <v>44</v>
      </c>
      <c r="N1402" s="179" t="s">
        <v>53</v>
      </c>
      <c r="P1402" s="141">
        <f>O1402*H1402</f>
        <v>0</v>
      </c>
      <c r="Q1402" s="141">
        <v>0</v>
      </c>
      <c r="R1402" s="141">
        <f>Q1402*H1402</f>
        <v>0</v>
      </c>
      <c r="S1402" s="141">
        <v>0</v>
      </c>
      <c r="T1402" s="142">
        <f>S1402*H1402</f>
        <v>0</v>
      </c>
      <c r="AR1402" s="143" t="s">
        <v>93</v>
      </c>
      <c r="AT1402" s="143" t="s">
        <v>245</v>
      </c>
      <c r="AU1402" s="143" t="s">
        <v>93</v>
      </c>
      <c r="AY1402" s="17" t="s">
        <v>192</v>
      </c>
      <c r="BE1402" s="144">
        <f>IF(N1402="základní",J1402,0)</f>
        <v>0</v>
      </c>
      <c r="BF1402" s="144">
        <f>IF(N1402="snížená",J1402,0)</f>
        <v>0</v>
      </c>
      <c r="BG1402" s="144">
        <f>IF(N1402="zákl. přenesená",J1402,0)</f>
        <v>0</v>
      </c>
      <c r="BH1402" s="144">
        <f>IF(N1402="sníž. přenesená",J1402,0)</f>
        <v>0</v>
      </c>
      <c r="BI1402" s="144">
        <f>IF(N1402="nulová",J1402,0)</f>
        <v>0</v>
      </c>
      <c r="BJ1402" s="17" t="s">
        <v>90</v>
      </c>
      <c r="BK1402" s="144">
        <f>ROUND(I1402*H1402,2)</f>
        <v>0</v>
      </c>
      <c r="BL1402" s="17" t="s">
        <v>90</v>
      </c>
      <c r="BM1402" s="143" t="s">
        <v>1713</v>
      </c>
    </row>
    <row r="1403" spans="2:65" s="12" customFormat="1" ht="11.25">
      <c r="B1403" s="149"/>
      <c r="D1403" s="150" t="s">
        <v>202</v>
      </c>
      <c r="E1403" s="151" t="s">
        <v>44</v>
      </c>
      <c r="F1403" s="152" t="s">
        <v>583</v>
      </c>
      <c r="H1403" s="151" t="s">
        <v>44</v>
      </c>
      <c r="I1403" s="153"/>
      <c r="L1403" s="149"/>
      <c r="M1403" s="154"/>
      <c r="T1403" s="155"/>
      <c r="AT1403" s="151" t="s">
        <v>202</v>
      </c>
      <c r="AU1403" s="151" t="s">
        <v>93</v>
      </c>
      <c r="AV1403" s="12" t="s">
        <v>90</v>
      </c>
      <c r="AW1403" s="12" t="s">
        <v>42</v>
      </c>
      <c r="AX1403" s="12" t="s">
        <v>82</v>
      </c>
      <c r="AY1403" s="151" t="s">
        <v>192</v>
      </c>
    </row>
    <row r="1404" spans="2:65" s="12" customFormat="1" ht="11.25">
      <c r="B1404" s="149"/>
      <c r="D1404" s="150" t="s">
        <v>202</v>
      </c>
      <c r="E1404" s="151" t="s">
        <v>44</v>
      </c>
      <c r="F1404" s="152" t="s">
        <v>1112</v>
      </c>
      <c r="H1404" s="151" t="s">
        <v>44</v>
      </c>
      <c r="I1404" s="153"/>
      <c r="L1404" s="149"/>
      <c r="M1404" s="154"/>
      <c r="T1404" s="155"/>
      <c r="AT1404" s="151" t="s">
        <v>202</v>
      </c>
      <c r="AU1404" s="151" t="s">
        <v>93</v>
      </c>
      <c r="AV1404" s="12" t="s">
        <v>90</v>
      </c>
      <c r="AW1404" s="12" t="s">
        <v>42</v>
      </c>
      <c r="AX1404" s="12" t="s">
        <v>82</v>
      </c>
      <c r="AY1404" s="151" t="s">
        <v>192</v>
      </c>
    </row>
    <row r="1405" spans="2:65" s="13" customFormat="1" ht="11.25">
      <c r="B1405" s="156"/>
      <c r="D1405" s="150" t="s">
        <v>202</v>
      </c>
      <c r="E1405" s="157" t="s">
        <v>44</v>
      </c>
      <c r="F1405" s="158" t="s">
        <v>90</v>
      </c>
      <c r="H1405" s="159">
        <v>1</v>
      </c>
      <c r="I1405" s="160"/>
      <c r="L1405" s="156"/>
      <c r="M1405" s="161"/>
      <c r="T1405" s="162"/>
      <c r="AT1405" s="157" t="s">
        <v>202</v>
      </c>
      <c r="AU1405" s="157" t="s">
        <v>93</v>
      </c>
      <c r="AV1405" s="13" t="s">
        <v>93</v>
      </c>
      <c r="AW1405" s="13" t="s">
        <v>42</v>
      </c>
      <c r="AX1405" s="13" t="s">
        <v>82</v>
      </c>
      <c r="AY1405" s="157" t="s">
        <v>192</v>
      </c>
    </row>
    <row r="1406" spans="2:65" s="12" customFormat="1" ht="11.25">
      <c r="B1406" s="149"/>
      <c r="D1406" s="150" t="s">
        <v>202</v>
      </c>
      <c r="E1406" s="151" t="s">
        <v>44</v>
      </c>
      <c r="F1406" s="152" t="s">
        <v>1116</v>
      </c>
      <c r="H1406" s="151" t="s">
        <v>44</v>
      </c>
      <c r="I1406" s="153"/>
      <c r="L1406" s="149"/>
      <c r="M1406" s="154"/>
      <c r="T1406" s="155"/>
      <c r="AT1406" s="151" t="s">
        <v>202</v>
      </c>
      <c r="AU1406" s="151" t="s">
        <v>93</v>
      </c>
      <c r="AV1406" s="12" t="s">
        <v>90</v>
      </c>
      <c r="AW1406" s="12" t="s">
        <v>42</v>
      </c>
      <c r="AX1406" s="12" t="s">
        <v>82</v>
      </c>
      <c r="AY1406" s="151" t="s">
        <v>192</v>
      </c>
    </row>
    <row r="1407" spans="2:65" s="13" customFormat="1" ht="11.25">
      <c r="B1407" s="156"/>
      <c r="D1407" s="150" t="s">
        <v>202</v>
      </c>
      <c r="E1407" s="157" t="s">
        <v>44</v>
      </c>
      <c r="F1407" s="158" t="s">
        <v>90</v>
      </c>
      <c r="H1407" s="159">
        <v>1</v>
      </c>
      <c r="I1407" s="160"/>
      <c r="L1407" s="156"/>
      <c r="M1407" s="161"/>
      <c r="T1407" s="162"/>
      <c r="AT1407" s="157" t="s">
        <v>202</v>
      </c>
      <c r="AU1407" s="157" t="s">
        <v>93</v>
      </c>
      <c r="AV1407" s="13" t="s">
        <v>93</v>
      </c>
      <c r="AW1407" s="13" t="s">
        <v>42</v>
      </c>
      <c r="AX1407" s="13" t="s">
        <v>82</v>
      </c>
      <c r="AY1407" s="157" t="s">
        <v>192</v>
      </c>
    </row>
    <row r="1408" spans="2:65" s="12" customFormat="1" ht="11.25">
      <c r="B1408" s="149"/>
      <c r="D1408" s="150" t="s">
        <v>202</v>
      </c>
      <c r="E1408" s="151" t="s">
        <v>44</v>
      </c>
      <c r="F1408" s="152" t="s">
        <v>1124</v>
      </c>
      <c r="H1408" s="151" t="s">
        <v>44</v>
      </c>
      <c r="I1408" s="153"/>
      <c r="L1408" s="149"/>
      <c r="M1408" s="154"/>
      <c r="T1408" s="155"/>
      <c r="AT1408" s="151" t="s">
        <v>202</v>
      </c>
      <c r="AU1408" s="151" t="s">
        <v>93</v>
      </c>
      <c r="AV1408" s="12" t="s">
        <v>90</v>
      </c>
      <c r="AW1408" s="12" t="s">
        <v>42</v>
      </c>
      <c r="AX1408" s="12" t="s">
        <v>82</v>
      </c>
      <c r="AY1408" s="151" t="s">
        <v>192</v>
      </c>
    </row>
    <row r="1409" spans="2:65" s="13" customFormat="1" ht="11.25">
      <c r="B1409" s="156"/>
      <c r="D1409" s="150" t="s">
        <v>202</v>
      </c>
      <c r="E1409" s="157" t="s">
        <v>44</v>
      </c>
      <c r="F1409" s="158" t="s">
        <v>90</v>
      </c>
      <c r="H1409" s="159">
        <v>1</v>
      </c>
      <c r="I1409" s="160"/>
      <c r="L1409" s="156"/>
      <c r="M1409" s="161"/>
      <c r="T1409" s="162"/>
      <c r="AT1409" s="157" t="s">
        <v>202</v>
      </c>
      <c r="AU1409" s="157" t="s">
        <v>93</v>
      </c>
      <c r="AV1409" s="13" t="s">
        <v>93</v>
      </c>
      <c r="AW1409" s="13" t="s">
        <v>42</v>
      </c>
      <c r="AX1409" s="13" t="s">
        <v>82</v>
      </c>
      <c r="AY1409" s="157" t="s">
        <v>192</v>
      </c>
    </row>
    <row r="1410" spans="2:65" s="14" customFormat="1" ht="11.25">
      <c r="B1410" s="163"/>
      <c r="D1410" s="150" t="s">
        <v>202</v>
      </c>
      <c r="E1410" s="164" t="s">
        <v>44</v>
      </c>
      <c r="F1410" s="165" t="s">
        <v>205</v>
      </c>
      <c r="H1410" s="166">
        <v>3</v>
      </c>
      <c r="I1410" s="167"/>
      <c r="L1410" s="163"/>
      <c r="M1410" s="168"/>
      <c r="T1410" s="169"/>
      <c r="AT1410" s="164" t="s">
        <v>202</v>
      </c>
      <c r="AU1410" s="164" t="s">
        <v>93</v>
      </c>
      <c r="AV1410" s="14" t="s">
        <v>199</v>
      </c>
      <c r="AW1410" s="14" t="s">
        <v>42</v>
      </c>
      <c r="AX1410" s="14" t="s">
        <v>90</v>
      </c>
      <c r="AY1410" s="164" t="s">
        <v>192</v>
      </c>
    </row>
    <row r="1411" spans="2:65" s="1" customFormat="1" ht="16.5" customHeight="1">
      <c r="B1411" s="33"/>
      <c r="C1411" s="132" t="s">
        <v>1714</v>
      </c>
      <c r="D1411" s="132" t="s">
        <v>194</v>
      </c>
      <c r="E1411" s="133" t="s">
        <v>1715</v>
      </c>
      <c r="F1411" s="134" t="s">
        <v>1716</v>
      </c>
      <c r="G1411" s="135" t="s">
        <v>747</v>
      </c>
      <c r="H1411" s="136">
        <v>1</v>
      </c>
      <c r="I1411" s="137"/>
      <c r="J1411" s="138">
        <f>ROUND(I1411*H1411,2)</f>
        <v>0</v>
      </c>
      <c r="K1411" s="134" t="s">
        <v>198</v>
      </c>
      <c r="L1411" s="33"/>
      <c r="M1411" s="139" t="s">
        <v>44</v>
      </c>
      <c r="N1411" s="140" t="s">
        <v>53</v>
      </c>
      <c r="P1411" s="141">
        <f>O1411*H1411</f>
        <v>0</v>
      </c>
      <c r="Q1411" s="141">
        <v>0</v>
      </c>
      <c r="R1411" s="141">
        <f>Q1411*H1411</f>
        <v>0</v>
      </c>
      <c r="S1411" s="141">
        <v>0</v>
      </c>
      <c r="T1411" s="142">
        <f>S1411*H1411</f>
        <v>0</v>
      </c>
      <c r="AR1411" s="143" t="s">
        <v>90</v>
      </c>
      <c r="AT1411" s="143" t="s">
        <v>194</v>
      </c>
      <c r="AU1411" s="143" t="s">
        <v>93</v>
      </c>
      <c r="AY1411" s="17" t="s">
        <v>192</v>
      </c>
      <c r="BE1411" s="144">
        <f>IF(N1411="základní",J1411,0)</f>
        <v>0</v>
      </c>
      <c r="BF1411" s="144">
        <f>IF(N1411="snížená",J1411,0)</f>
        <v>0</v>
      </c>
      <c r="BG1411" s="144">
        <f>IF(N1411="zákl. přenesená",J1411,0)</f>
        <v>0</v>
      </c>
      <c r="BH1411" s="144">
        <f>IF(N1411="sníž. přenesená",J1411,0)</f>
        <v>0</v>
      </c>
      <c r="BI1411" s="144">
        <f>IF(N1411="nulová",J1411,0)</f>
        <v>0</v>
      </c>
      <c r="BJ1411" s="17" t="s">
        <v>90</v>
      </c>
      <c r="BK1411" s="144">
        <f>ROUND(I1411*H1411,2)</f>
        <v>0</v>
      </c>
      <c r="BL1411" s="17" t="s">
        <v>90</v>
      </c>
      <c r="BM1411" s="143" t="s">
        <v>1717</v>
      </c>
    </row>
    <row r="1412" spans="2:65" s="1" customFormat="1" ht="11.25">
      <c r="B1412" s="33"/>
      <c r="D1412" s="145" t="s">
        <v>200</v>
      </c>
      <c r="F1412" s="146" t="s">
        <v>1718</v>
      </c>
      <c r="I1412" s="147"/>
      <c r="L1412" s="33"/>
      <c r="M1412" s="148"/>
      <c r="T1412" s="54"/>
      <c r="AT1412" s="17" t="s">
        <v>200</v>
      </c>
      <c r="AU1412" s="17" t="s">
        <v>93</v>
      </c>
    </row>
    <row r="1413" spans="2:65" s="12" customFormat="1" ht="11.25">
      <c r="B1413" s="149"/>
      <c r="D1413" s="150" t="s">
        <v>202</v>
      </c>
      <c r="E1413" s="151" t="s">
        <v>44</v>
      </c>
      <c r="F1413" s="152" t="s">
        <v>583</v>
      </c>
      <c r="H1413" s="151" t="s">
        <v>44</v>
      </c>
      <c r="I1413" s="153"/>
      <c r="L1413" s="149"/>
      <c r="M1413" s="154"/>
      <c r="T1413" s="155"/>
      <c r="AT1413" s="151" t="s">
        <v>202</v>
      </c>
      <c r="AU1413" s="151" t="s">
        <v>93</v>
      </c>
      <c r="AV1413" s="12" t="s">
        <v>90</v>
      </c>
      <c r="AW1413" s="12" t="s">
        <v>42</v>
      </c>
      <c r="AX1413" s="12" t="s">
        <v>82</v>
      </c>
      <c r="AY1413" s="151" t="s">
        <v>192</v>
      </c>
    </row>
    <row r="1414" spans="2:65" s="12" customFormat="1" ht="11.25">
      <c r="B1414" s="149"/>
      <c r="D1414" s="150" t="s">
        <v>202</v>
      </c>
      <c r="E1414" s="151" t="s">
        <v>44</v>
      </c>
      <c r="F1414" s="152" t="s">
        <v>1120</v>
      </c>
      <c r="H1414" s="151" t="s">
        <v>44</v>
      </c>
      <c r="I1414" s="153"/>
      <c r="L1414" s="149"/>
      <c r="M1414" s="154"/>
      <c r="T1414" s="155"/>
      <c r="AT1414" s="151" t="s">
        <v>202</v>
      </c>
      <c r="AU1414" s="151" t="s">
        <v>93</v>
      </c>
      <c r="AV1414" s="12" t="s">
        <v>90</v>
      </c>
      <c r="AW1414" s="12" t="s">
        <v>42</v>
      </c>
      <c r="AX1414" s="12" t="s">
        <v>82</v>
      </c>
      <c r="AY1414" s="151" t="s">
        <v>192</v>
      </c>
    </row>
    <row r="1415" spans="2:65" s="13" customFormat="1" ht="11.25">
      <c r="B1415" s="156"/>
      <c r="D1415" s="150" t="s">
        <v>202</v>
      </c>
      <c r="E1415" s="157" t="s">
        <v>44</v>
      </c>
      <c r="F1415" s="158" t="s">
        <v>90</v>
      </c>
      <c r="H1415" s="159">
        <v>1</v>
      </c>
      <c r="I1415" s="160"/>
      <c r="L1415" s="156"/>
      <c r="M1415" s="161"/>
      <c r="T1415" s="162"/>
      <c r="AT1415" s="157" t="s">
        <v>202</v>
      </c>
      <c r="AU1415" s="157" t="s">
        <v>93</v>
      </c>
      <c r="AV1415" s="13" t="s">
        <v>93</v>
      </c>
      <c r="AW1415" s="13" t="s">
        <v>42</v>
      </c>
      <c r="AX1415" s="13" t="s">
        <v>90</v>
      </c>
      <c r="AY1415" s="157" t="s">
        <v>192</v>
      </c>
    </row>
    <row r="1416" spans="2:65" s="1" customFormat="1" ht="16.5" customHeight="1">
      <c r="B1416" s="33"/>
      <c r="C1416" s="132" t="s">
        <v>1719</v>
      </c>
      <c r="D1416" s="132" t="s">
        <v>194</v>
      </c>
      <c r="E1416" s="133" t="s">
        <v>1720</v>
      </c>
      <c r="F1416" s="134" t="s">
        <v>1721</v>
      </c>
      <c r="G1416" s="135" t="s">
        <v>747</v>
      </c>
      <c r="H1416" s="136">
        <v>9</v>
      </c>
      <c r="I1416" s="137"/>
      <c r="J1416" s="138">
        <f>ROUND(I1416*H1416,2)</f>
        <v>0</v>
      </c>
      <c r="K1416" s="134" t="s">
        <v>198</v>
      </c>
      <c r="L1416" s="33"/>
      <c r="M1416" s="139" t="s">
        <v>44</v>
      </c>
      <c r="N1416" s="140" t="s">
        <v>53</v>
      </c>
      <c r="P1416" s="141">
        <f>O1416*H1416</f>
        <v>0</v>
      </c>
      <c r="Q1416" s="141">
        <v>0</v>
      </c>
      <c r="R1416" s="141">
        <f>Q1416*H1416</f>
        <v>0</v>
      </c>
      <c r="S1416" s="141">
        <v>0</v>
      </c>
      <c r="T1416" s="142">
        <f>S1416*H1416</f>
        <v>0</v>
      </c>
      <c r="AR1416" s="143" t="s">
        <v>90</v>
      </c>
      <c r="AT1416" s="143" t="s">
        <v>194</v>
      </c>
      <c r="AU1416" s="143" t="s">
        <v>93</v>
      </c>
      <c r="AY1416" s="17" t="s">
        <v>192</v>
      </c>
      <c r="BE1416" s="144">
        <f>IF(N1416="základní",J1416,0)</f>
        <v>0</v>
      </c>
      <c r="BF1416" s="144">
        <f>IF(N1416="snížená",J1416,0)</f>
        <v>0</v>
      </c>
      <c r="BG1416" s="144">
        <f>IF(N1416="zákl. přenesená",J1416,0)</f>
        <v>0</v>
      </c>
      <c r="BH1416" s="144">
        <f>IF(N1416="sníž. přenesená",J1416,0)</f>
        <v>0</v>
      </c>
      <c r="BI1416" s="144">
        <f>IF(N1416="nulová",J1416,0)</f>
        <v>0</v>
      </c>
      <c r="BJ1416" s="17" t="s">
        <v>90</v>
      </c>
      <c r="BK1416" s="144">
        <f>ROUND(I1416*H1416,2)</f>
        <v>0</v>
      </c>
      <c r="BL1416" s="17" t="s">
        <v>90</v>
      </c>
      <c r="BM1416" s="143" t="s">
        <v>1722</v>
      </c>
    </row>
    <row r="1417" spans="2:65" s="1" customFormat="1" ht="11.25">
      <c r="B1417" s="33"/>
      <c r="D1417" s="145" t="s">
        <v>200</v>
      </c>
      <c r="F1417" s="146" t="s">
        <v>1723</v>
      </c>
      <c r="I1417" s="147"/>
      <c r="L1417" s="33"/>
      <c r="M1417" s="148"/>
      <c r="T1417" s="54"/>
      <c r="AT1417" s="17" t="s">
        <v>200</v>
      </c>
      <c r="AU1417" s="17" t="s">
        <v>93</v>
      </c>
    </row>
    <row r="1418" spans="2:65" s="12" customFormat="1" ht="11.25">
      <c r="B1418" s="149"/>
      <c r="D1418" s="150" t="s">
        <v>202</v>
      </c>
      <c r="E1418" s="151" t="s">
        <v>44</v>
      </c>
      <c r="F1418" s="152" t="s">
        <v>583</v>
      </c>
      <c r="H1418" s="151" t="s">
        <v>44</v>
      </c>
      <c r="I1418" s="153"/>
      <c r="L1418" s="149"/>
      <c r="M1418" s="154"/>
      <c r="T1418" s="155"/>
      <c r="AT1418" s="151" t="s">
        <v>202</v>
      </c>
      <c r="AU1418" s="151" t="s">
        <v>93</v>
      </c>
      <c r="AV1418" s="12" t="s">
        <v>90</v>
      </c>
      <c r="AW1418" s="12" t="s">
        <v>42</v>
      </c>
      <c r="AX1418" s="12" t="s">
        <v>82</v>
      </c>
      <c r="AY1418" s="151" t="s">
        <v>192</v>
      </c>
    </row>
    <row r="1419" spans="2:65" s="12" customFormat="1" ht="11.25">
      <c r="B1419" s="149"/>
      <c r="D1419" s="150" t="s">
        <v>202</v>
      </c>
      <c r="E1419" s="151" t="s">
        <v>44</v>
      </c>
      <c r="F1419" s="152" t="s">
        <v>1110</v>
      </c>
      <c r="H1419" s="151" t="s">
        <v>44</v>
      </c>
      <c r="I1419" s="153"/>
      <c r="L1419" s="149"/>
      <c r="M1419" s="154"/>
      <c r="T1419" s="155"/>
      <c r="AT1419" s="151" t="s">
        <v>202</v>
      </c>
      <c r="AU1419" s="151" t="s">
        <v>93</v>
      </c>
      <c r="AV1419" s="12" t="s">
        <v>90</v>
      </c>
      <c r="AW1419" s="12" t="s">
        <v>42</v>
      </c>
      <c r="AX1419" s="12" t="s">
        <v>82</v>
      </c>
      <c r="AY1419" s="151" t="s">
        <v>192</v>
      </c>
    </row>
    <row r="1420" spans="2:65" s="13" customFormat="1" ht="11.25">
      <c r="B1420" s="156"/>
      <c r="D1420" s="150" t="s">
        <v>202</v>
      </c>
      <c r="E1420" s="157" t="s">
        <v>44</v>
      </c>
      <c r="F1420" s="158" t="s">
        <v>90</v>
      </c>
      <c r="H1420" s="159">
        <v>1</v>
      </c>
      <c r="I1420" s="160"/>
      <c r="L1420" s="156"/>
      <c r="M1420" s="161"/>
      <c r="T1420" s="162"/>
      <c r="AT1420" s="157" t="s">
        <v>202</v>
      </c>
      <c r="AU1420" s="157" t="s">
        <v>93</v>
      </c>
      <c r="AV1420" s="13" t="s">
        <v>93</v>
      </c>
      <c r="AW1420" s="13" t="s">
        <v>42</v>
      </c>
      <c r="AX1420" s="13" t="s">
        <v>82</v>
      </c>
      <c r="AY1420" s="157" t="s">
        <v>192</v>
      </c>
    </row>
    <row r="1421" spans="2:65" s="12" customFormat="1" ht="11.25">
      <c r="B1421" s="149"/>
      <c r="D1421" s="150" t="s">
        <v>202</v>
      </c>
      <c r="E1421" s="151" t="s">
        <v>44</v>
      </c>
      <c r="F1421" s="152" t="s">
        <v>1112</v>
      </c>
      <c r="H1421" s="151" t="s">
        <v>44</v>
      </c>
      <c r="I1421" s="153"/>
      <c r="L1421" s="149"/>
      <c r="M1421" s="154"/>
      <c r="T1421" s="155"/>
      <c r="AT1421" s="151" t="s">
        <v>202</v>
      </c>
      <c r="AU1421" s="151" t="s">
        <v>93</v>
      </c>
      <c r="AV1421" s="12" t="s">
        <v>90</v>
      </c>
      <c r="AW1421" s="12" t="s">
        <v>42</v>
      </c>
      <c r="AX1421" s="12" t="s">
        <v>82</v>
      </c>
      <c r="AY1421" s="151" t="s">
        <v>192</v>
      </c>
    </row>
    <row r="1422" spans="2:65" s="13" customFormat="1" ht="11.25">
      <c r="B1422" s="156"/>
      <c r="D1422" s="150" t="s">
        <v>202</v>
      </c>
      <c r="E1422" s="157" t="s">
        <v>44</v>
      </c>
      <c r="F1422" s="158" t="s">
        <v>90</v>
      </c>
      <c r="H1422" s="159">
        <v>1</v>
      </c>
      <c r="I1422" s="160"/>
      <c r="L1422" s="156"/>
      <c r="M1422" s="161"/>
      <c r="T1422" s="162"/>
      <c r="AT1422" s="157" t="s">
        <v>202</v>
      </c>
      <c r="AU1422" s="157" t="s">
        <v>93</v>
      </c>
      <c r="AV1422" s="13" t="s">
        <v>93</v>
      </c>
      <c r="AW1422" s="13" t="s">
        <v>42</v>
      </c>
      <c r="AX1422" s="13" t="s">
        <v>82</v>
      </c>
      <c r="AY1422" s="157" t="s">
        <v>192</v>
      </c>
    </row>
    <row r="1423" spans="2:65" s="12" customFormat="1" ht="11.25">
      <c r="B1423" s="149"/>
      <c r="D1423" s="150" t="s">
        <v>202</v>
      </c>
      <c r="E1423" s="151" t="s">
        <v>44</v>
      </c>
      <c r="F1423" s="152" t="s">
        <v>1114</v>
      </c>
      <c r="H1423" s="151" t="s">
        <v>44</v>
      </c>
      <c r="I1423" s="153"/>
      <c r="L1423" s="149"/>
      <c r="M1423" s="154"/>
      <c r="T1423" s="155"/>
      <c r="AT1423" s="151" t="s">
        <v>202</v>
      </c>
      <c r="AU1423" s="151" t="s">
        <v>93</v>
      </c>
      <c r="AV1423" s="12" t="s">
        <v>90</v>
      </c>
      <c r="AW1423" s="12" t="s">
        <v>42</v>
      </c>
      <c r="AX1423" s="12" t="s">
        <v>82</v>
      </c>
      <c r="AY1423" s="151" t="s">
        <v>192</v>
      </c>
    </row>
    <row r="1424" spans="2:65" s="13" customFormat="1" ht="11.25">
      <c r="B1424" s="156"/>
      <c r="D1424" s="150" t="s">
        <v>202</v>
      </c>
      <c r="E1424" s="157" t="s">
        <v>44</v>
      </c>
      <c r="F1424" s="158" t="s">
        <v>90</v>
      </c>
      <c r="H1424" s="159">
        <v>1</v>
      </c>
      <c r="I1424" s="160"/>
      <c r="L1424" s="156"/>
      <c r="M1424" s="161"/>
      <c r="T1424" s="162"/>
      <c r="AT1424" s="157" t="s">
        <v>202</v>
      </c>
      <c r="AU1424" s="157" t="s">
        <v>93</v>
      </c>
      <c r="AV1424" s="13" t="s">
        <v>93</v>
      </c>
      <c r="AW1424" s="13" t="s">
        <v>42</v>
      </c>
      <c r="AX1424" s="13" t="s">
        <v>82</v>
      </c>
      <c r="AY1424" s="157" t="s">
        <v>192</v>
      </c>
    </row>
    <row r="1425" spans="2:65" s="12" customFormat="1" ht="11.25">
      <c r="B1425" s="149"/>
      <c r="D1425" s="150" t="s">
        <v>202</v>
      </c>
      <c r="E1425" s="151" t="s">
        <v>44</v>
      </c>
      <c r="F1425" s="152" t="s">
        <v>1116</v>
      </c>
      <c r="H1425" s="151" t="s">
        <v>44</v>
      </c>
      <c r="I1425" s="153"/>
      <c r="L1425" s="149"/>
      <c r="M1425" s="154"/>
      <c r="T1425" s="155"/>
      <c r="AT1425" s="151" t="s">
        <v>202</v>
      </c>
      <c r="AU1425" s="151" t="s">
        <v>93</v>
      </c>
      <c r="AV1425" s="12" t="s">
        <v>90</v>
      </c>
      <c r="AW1425" s="12" t="s">
        <v>42</v>
      </c>
      <c r="AX1425" s="12" t="s">
        <v>82</v>
      </c>
      <c r="AY1425" s="151" t="s">
        <v>192</v>
      </c>
    </row>
    <row r="1426" spans="2:65" s="13" customFormat="1" ht="11.25">
      <c r="B1426" s="156"/>
      <c r="D1426" s="150" t="s">
        <v>202</v>
      </c>
      <c r="E1426" s="157" t="s">
        <v>44</v>
      </c>
      <c r="F1426" s="158" t="s">
        <v>90</v>
      </c>
      <c r="H1426" s="159">
        <v>1</v>
      </c>
      <c r="I1426" s="160"/>
      <c r="L1426" s="156"/>
      <c r="M1426" s="161"/>
      <c r="T1426" s="162"/>
      <c r="AT1426" s="157" t="s">
        <v>202</v>
      </c>
      <c r="AU1426" s="157" t="s">
        <v>93</v>
      </c>
      <c r="AV1426" s="13" t="s">
        <v>93</v>
      </c>
      <c r="AW1426" s="13" t="s">
        <v>42</v>
      </c>
      <c r="AX1426" s="13" t="s">
        <v>82</v>
      </c>
      <c r="AY1426" s="157" t="s">
        <v>192</v>
      </c>
    </row>
    <row r="1427" spans="2:65" s="12" customFormat="1" ht="11.25">
      <c r="B1427" s="149"/>
      <c r="D1427" s="150" t="s">
        <v>202</v>
      </c>
      <c r="E1427" s="151" t="s">
        <v>44</v>
      </c>
      <c r="F1427" s="152" t="s">
        <v>1118</v>
      </c>
      <c r="H1427" s="151" t="s">
        <v>44</v>
      </c>
      <c r="I1427" s="153"/>
      <c r="L1427" s="149"/>
      <c r="M1427" s="154"/>
      <c r="T1427" s="155"/>
      <c r="AT1427" s="151" t="s">
        <v>202</v>
      </c>
      <c r="AU1427" s="151" t="s">
        <v>93</v>
      </c>
      <c r="AV1427" s="12" t="s">
        <v>90</v>
      </c>
      <c r="AW1427" s="12" t="s">
        <v>42</v>
      </c>
      <c r="AX1427" s="12" t="s">
        <v>82</v>
      </c>
      <c r="AY1427" s="151" t="s">
        <v>192</v>
      </c>
    </row>
    <row r="1428" spans="2:65" s="13" customFormat="1" ht="11.25">
      <c r="B1428" s="156"/>
      <c r="D1428" s="150" t="s">
        <v>202</v>
      </c>
      <c r="E1428" s="157" t="s">
        <v>44</v>
      </c>
      <c r="F1428" s="158" t="s">
        <v>90</v>
      </c>
      <c r="H1428" s="159">
        <v>1</v>
      </c>
      <c r="I1428" s="160"/>
      <c r="L1428" s="156"/>
      <c r="M1428" s="161"/>
      <c r="T1428" s="162"/>
      <c r="AT1428" s="157" t="s">
        <v>202</v>
      </c>
      <c r="AU1428" s="157" t="s">
        <v>93</v>
      </c>
      <c r="AV1428" s="13" t="s">
        <v>93</v>
      </c>
      <c r="AW1428" s="13" t="s">
        <v>42</v>
      </c>
      <c r="AX1428" s="13" t="s">
        <v>82</v>
      </c>
      <c r="AY1428" s="157" t="s">
        <v>192</v>
      </c>
    </row>
    <row r="1429" spans="2:65" s="12" customFormat="1" ht="11.25">
      <c r="B1429" s="149"/>
      <c r="D1429" s="150" t="s">
        <v>202</v>
      </c>
      <c r="E1429" s="151" t="s">
        <v>44</v>
      </c>
      <c r="F1429" s="152" t="s">
        <v>1122</v>
      </c>
      <c r="H1429" s="151" t="s">
        <v>44</v>
      </c>
      <c r="I1429" s="153"/>
      <c r="L1429" s="149"/>
      <c r="M1429" s="154"/>
      <c r="T1429" s="155"/>
      <c r="AT1429" s="151" t="s">
        <v>202</v>
      </c>
      <c r="AU1429" s="151" t="s">
        <v>93</v>
      </c>
      <c r="AV1429" s="12" t="s">
        <v>90</v>
      </c>
      <c r="AW1429" s="12" t="s">
        <v>42</v>
      </c>
      <c r="AX1429" s="12" t="s">
        <v>82</v>
      </c>
      <c r="AY1429" s="151" t="s">
        <v>192</v>
      </c>
    </row>
    <row r="1430" spans="2:65" s="13" customFormat="1" ht="11.25">
      <c r="B1430" s="156"/>
      <c r="D1430" s="150" t="s">
        <v>202</v>
      </c>
      <c r="E1430" s="157" t="s">
        <v>44</v>
      </c>
      <c r="F1430" s="158" t="s">
        <v>90</v>
      </c>
      <c r="H1430" s="159">
        <v>1</v>
      </c>
      <c r="I1430" s="160"/>
      <c r="L1430" s="156"/>
      <c r="M1430" s="161"/>
      <c r="T1430" s="162"/>
      <c r="AT1430" s="157" t="s">
        <v>202</v>
      </c>
      <c r="AU1430" s="157" t="s">
        <v>93</v>
      </c>
      <c r="AV1430" s="13" t="s">
        <v>93</v>
      </c>
      <c r="AW1430" s="13" t="s">
        <v>42</v>
      </c>
      <c r="AX1430" s="13" t="s">
        <v>82</v>
      </c>
      <c r="AY1430" s="157" t="s">
        <v>192</v>
      </c>
    </row>
    <row r="1431" spans="2:65" s="12" customFormat="1" ht="11.25">
      <c r="B1431" s="149"/>
      <c r="D1431" s="150" t="s">
        <v>202</v>
      </c>
      <c r="E1431" s="151" t="s">
        <v>44</v>
      </c>
      <c r="F1431" s="152" t="s">
        <v>1123</v>
      </c>
      <c r="H1431" s="151" t="s">
        <v>44</v>
      </c>
      <c r="I1431" s="153"/>
      <c r="L1431" s="149"/>
      <c r="M1431" s="154"/>
      <c r="T1431" s="155"/>
      <c r="AT1431" s="151" t="s">
        <v>202</v>
      </c>
      <c r="AU1431" s="151" t="s">
        <v>93</v>
      </c>
      <c r="AV1431" s="12" t="s">
        <v>90</v>
      </c>
      <c r="AW1431" s="12" t="s">
        <v>42</v>
      </c>
      <c r="AX1431" s="12" t="s">
        <v>82</v>
      </c>
      <c r="AY1431" s="151" t="s">
        <v>192</v>
      </c>
    </row>
    <row r="1432" spans="2:65" s="13" customFormat="1" ht="11.25">
      <c r="B1432" s="156"/>
      <c r="D1432" s="150" t="s">
        <v>202</v>
      </c>
      <c r="E1432" s="157" t="s">
        <v>44</v>
      </c>
      <c r="F1432" s="158" t="s">
        <v>90</v>
      </c>
      <c r="H1432" s="159">
        <v>1</v>
      </c>
      <c r="I1432" s="160"/>
      <c r="L1432" s="156"/>
      <c r="M1432" s="161"/>
      <c r="T1432" s="162"/>
      <c r="AT1432" s="157" t="s">
        <v>202</v>
      </c>
      <c r="AU1432" s="157" t="s">
        <v>93</v>
      </c>
      <c r="AV1432" s="13" t="s">
        <v>93</v>
      </c>
      <c r="AW1432" s="13" t="s">
        <v>42</v>
      </c>
      <c r="AX1432" s="13" t="s">
        <v>82</v>
      </c>
      <c r="AY1432" s="157" t="s">
        <v>192</v>
      </c>
    </row>
    <row r="1433" spans="2:65" s="12" customFormat="1" ht="11.25">
      <c r="B1433" s="149"/>
      <c r="D1433" s="150" t="s">
        <v>202</v>
      </c>
      <c r="E1433" s="151" t="s">
        <v>44</v>
      </c>
      <c r="F1433" s="152" t="s">
        <v>1124</v>
      </c>
      <c r="H1433" s="151" t="s">
        <v>44</v>
      </c>
      <c r="I1433" s="153"/>
      <c r="L1433" s="149"/>
      <c r="M1433" s="154"/>
      <c r="T1433" s="155"/>
      <c r="AT1433" s="151" t="s">
        <v>202</v>
      </c>
      <c r="AU1433" s="151" t="s">
        <v>93</v>
      </c>
      <c r="AV1433" s="12" t="s">
        <v>90</v>
      </c>
      <c r="AW1433" s="12" t="s">
        <v>42</v>
      </c>
      <c r="AX1433" s="12" t="s">
        <v>82</v>
      </c>
      <c r="AY1433" s="151" t="s">
        <v>192</v>
      </c>
    </row>
    <row r="1434" spans="2:65" s="13" customFormat="1" ht="11.25">
      <c r="B1434" s="156"/>
      <c r="D1434" s="150" t="s">
        <v>202</v>
      </c>
      <c r="E1434" s="157" t="s">
        <v>44</v>
      </c>
      <c r="F1434" s="158" t="s">
        <v>90</v>
      </c>
      <c r="H1434" s="159">
        <v>1</v>
      </c>
      <c r="I1434" s="160"/>
      <c r="L1434" s="156"/>
      <c r="M1434" s="161"/>
      <c r="T1434" s="162"/>
      <c r="AT1434" s="157" t="s">
        <v>202</v>
      </c>
      <c r="AU1434" s="157" t="s">
        <v>93</v>
      </c>
      <c r="AV1434" s="13" t="s">
        <v>93</v>
      </c>
      <c r="AW1434" s="13" t="s">
        <v>42</v>
      </c>
      <c r="AX1434" s="13" t="s">
        <v>82</v>
      </c>
      <c r="AY1434" s="157" t="s">
        <v>192</v>
      </c>
    </row>
    <row r="1435" spans="2:65" s="12" customFormat="1" ht="11.25">
      <c r="B1435" s="149"/>
      <c r="D1435" s="150" t="s">
        <v>202</v>
      </c>
      <c r="E1435" s="151" t="s">
        <v>44</v>
      </c>
      <c r="F1435" s="152" t="s">
        <v>1125</v>
      </c>
      <c r="H1435" s="151" t="s">
        <v>44</v>
      </c>
      <c r="I1435" s="153"/>
      <c r="L1435" s="149"/>
      <c r="M1435" s="154"/>
      <c r="T1435" s="155"/>
      <c r="AT1435" s="151" t="s">
        <v>202</v>
      </c>
      <c r="AU1435" s="151" t="s">
        <v>93</v>
      </c>
      <c r="AV1435" s="12" t="s">
        <v>90</v>
      </c>
      <c r="AW1435" s="12" t="s">
        <v>42</v>
      </c>
      <c r="AX1435" s="12" t="s">
        <v>82</v>
      </c>
      <c r="AY1435" s="151" t="s">
        <v>192</v>
      </c>
    </row>
    <row r="1436" spans="2:65" s="13" customFormat="1" ht="11.25">
      <c r="B1436" s="156"/>
      <c r="D1436" s="150" t="s">
        <v>202</v>
      </c>
      <c r="E1436" s="157" t="s">
        <v>44</v>
      </c>
      <c r="F1436" s="158" t="s">
        <v>90</v>
      </c>
      <c r="H1436" s="159">
        <v>1</v>
      </c>
      <c r="I1436" s="160"/>
      <c r="L1436" s="156"/>
      <c r="M1436" s="161"/>
      <c r="T1436" s="162"/>
      <c r="AT1436" s="157" t="s">
        <v>202</v>
      </c>
      <c r="AU1436" s="157" t="s">
        <v>93</v>
      </c>
      <c r="AV1436" s="13" t="s">
        <v>93</v>
      </c>
      <c r="AW1436" s="13" t="s">
        <v>42</v>
      </c>
      <c r="AX1436" s="13" t="s">
        <v>82</v>
      </c>
      <c r="AY1436" s="157" t="s">
        <v>192</v>
      </c>
    </row>
    <row r="1437" spans="2:65" s="14" customFormat="1" ht="11.25">
      <c r="B1437" s="163"/>
      <c r="D1437" s="150" t="s">
        <v>202</v>
      </c>
      <c r="E1437" s="164" t="s">
        <v>44</v>
      </c>
      <c r="F1437" s="165" t="s">
        <v>205</v>
      </c>
      <c r="H1437" s="166">
        <v>9</v>
      </c>
      <c r="I1437" s="167"/>
      <c r="L1437" s="163"/>
      <c r="M1437" s="168"/>
      <c r="T1437" s="169"/>
      <c r="AT1437" s="164" t="s">
        <v>202</v>
      </c>
      <c r="AU1437" s="164" t="s">
        <v>93</v>
      </c>
      <c r="AV1437" s="14" t="s">
        <v>199</v>
      </c>
      <c r="AW1437" s="14" t="s">
        <v>42</v>
      </c>
      <c r="AX1437" s="14" t="s">
        <v>90</v>
      </c>
      <c r="AY1437" s="164" t="s">
        <v>192</v>
      </c>
    </row>
    <row r="1438" spans="2:65" s="1" customFormat="1" ht="24.2" customHeight="1">
      <c r="B1438" s="33"/>
      <c r="C1438" s="132" t="s">
        <v>286</v>
      </c>
      <c r="D1438" s="132" t="s">
        <v>194</v>
      </c>
      <c r="E1438" s="133" t="s">
        <v>1724</v>
      </c>
      <c r="F1438" s="134" t="s">
        <v>1725</v>
      </c>
      <c r="G1438" s="135" t="s">
        <v>747</v>
      </c>
      <c r="H1438" s="136">
        <v>4</v>
      </c>
      <c r="I1438" s="137"/>
      <c r="J1438" s="138">
        <f>ROUND(I1438*H1438,2)</f>
        <v>0</v>
      </c>
      <c r="K1438" s="134" t="s">
        <v>198</v>
      </c>
      <c r="L1438" s="33"/>
      <c r="M1438" s="139" t="s">
        <v>44</v>
      </c>
      <c r="N1438" s="140" t="s">
        <v>53</v>
      </c>
      <c r="P1438" s="141">
        <f>O1438*H1438</f>
        <v>0</v>
      </c>
      <c r="Q1438" s="141">
        <v>0</v>
      </c>
      <c r="R1438" s="141">
        <f>Q1438*H1438</f>
        <v>0</v>
      </c>
      <c r="S1438" s="141">
        <v>0</v>
      </c>
      <c r="T1438" s="142">
        <f>S1438*H1438</f>
        <v>0</v>
      </c>
      <c r="AR1438" s="143" t="s">
        <v>90</v>
      </c>
      <c r="AT1438" s="143" t="s">
        <v>194</v>
      </c>
      <c r="AU1438" s="143" t="s">
        <v>93</v>
      </c>
      <c r="AY1438" s="17" t="s">
        <v>192</v>
      </c>
      <c r="BE1438" s="144">
        <f>IF(N1438="základní",J1438,0)</f>
        <v>0</v>
      </c>
      <c r="BF1438" s="144">
        <f>IF(N1438="snížená",J1438,0)</f>
        <v>0</v>
      </c>
      <c r="BG1438" s="144">
        <f>IF(N1438="zákl. přenesená",J1438,0)</f>
        <v>0</v>
      </c>
      <c r="BH1438" s="144">
        <f>IF(N1438="sníž. přenesená",J1438,0)</f>
        <v>0</v>
      </c>
      <c r="BI1438" s="144">
        <f>IF(N1438="nulová",J1438,0)</f>
        <v>0</v>
      </c>
      <c r="BJ1438" s="17" t="s">
        <v>90</v>
      </c>
      <c r="BK1438" s="144">
        <f>ROUND(I1438*H1438,2)</f>
        <v>0</v>
      </c>
      <c r="BL1438" s="17" t="s">
        <v>90</v>
      </c>
      <c r="BM1438" s="143" t="s">
        <v>1726</v>
      </c>
    </row>
    <row r="1439" spans="2:65" s="1" customFormat="1" ht="11.25">
      <c r="B1439" s="33"/>
      <c r="D1439" s="145" t="s">
        <v>200</v>
      </c>
      <c r="F1439" s="146" t="s">
        <v>1727</v>
      </c>
      <c r="I1439" s="147"/>
      <c r="L1439" s="33"/>
      <c r="M1439" s="148"/>
      <c r="T1439" s="54"/>
      <c r="AT1439" s="17" t="s">
        <v>200</v>
      </c>
      <c r="AU1439" s="17" t="s">
        <v>93</v>
      </c>
    </row>
    <row r="1440" spans="2:65" s="12" customFormat="1" ht="11.25">
      <c r="B1440" s="149"/>
      <c r="D1440" s="150" t="s">
        <v>202</v>
      </c>
      <c r="E1440" s="151" t="s">
        <v>44</v>
      </c>
      <c r="F1440" s="152" t="s">
        <v>583</v>
      </c>
      <c r="H1440" s="151" t="s">
        <v>44</v>
      </c>
      <c r="I1440" s="153"/>
      <c r="L1440" s="149"/>
      <c r="M1440" s="154"/>
      <c r="T1440" s="155"/>
      <c r="AT1440" s="151" t="s">
        <v>202</v>
      </c>
      <c r="AU1440" s="151" t="s">
        <v>93</v>
      </c>
      <c r="AV1440" s="12" t="s">
        <v>90</v>
      </c>
      <c r="AW1440" s="12" t="s">
        <v>42</v>
      </c>
      <c r="AX1440" s="12" t="s">
        <v>82</v>
      </c>
      <c r="AY1440" s="151" t="s">
        <v>192</v>
      </c>
    </row>
    <row r="1441" spans="2:65" s="12" customFormat="1" ht="11.25">
      <c r="B1441" s="149"/>
      <c r="D1441" s="150" t="s">
        <v>202</v>
      </c>
      <c r="E1441" s="151" t="s">
        <v>44</v>
      </c>
      <c r="F1441" s="152" t="s">
        <v>1110</v>
      </c>
      <c r="H1441" s="151" t="s">
        <v>44</v>
      </c>
      <c r="I1441" s="153"/>
      <c r="L1441" s="149"/>
      <c r="M1441" s="154"/>
      <c r="T1441" s="155"/>
      <c r="AT1441" s="151" t="s">
        <v>202</v>
      </c>
      <c r="AU1441" s="151" t="s">
        <v>93</v>
      </c>
      <c r="AV1441" s="12" t="s">
        <v>90</v>
      </c>
      <c r="AW1441" s="12" t="s">
        <v>42</v>
      </c>
      <c r="AX1441" s="12" t="s">
        <v>82</v>
      </c>
      <c r="AY1441" s="151" t="s">
        <v>192</v>
      </c>
    </row>
    <row r="1442" spans="2:65" s="13" customFormat="1" ht="11.25">
      <c r="B1442" s="156"/>
      <c r="D1442" s="150" t="s">
        <v>202</v>
      </c>
      <c r="E1442" s="157" t="s">
        <v>44</v>
      </c>
      <c r="F1442" s="158" t="s">
        <v>90</v>
      </c>
      <c r="H1442" s="159">
        <v>1</v>
      </c>
      <c r="I1442" s="160"/>
      <c r="L1442" s="156"/>
      <c r="M1442" s="161"/>
      <c r="T1442" s="162"/>
      <c r="AT1442" s="157" t="s">
        <v>202</v>
      </c>
      <c r="AU1442" s="157" t="s">
        <v>93</v>
      </c>
      <c r="AV1442" s="13" t="s">
        <v>93</v>
      </c>
      <c r="AW1442" s="13" t="s">
        <v>42</v>
      </c>
      <c r="AX1442" s="13" t="s">
        <v>82</v>
      </c>
      <c r="AY1442" s="157" t="s">
        <v>192</v>
      </c>
    </row>
    <row r="1443" spans="2:65" s="12" customFormat="1" ht="11.25">
      <c r="B1443" s="149"/>
      <c r="D1443" s="150" t="s">
        <v>202</v>
      </c>
      <c r="E1443" s="151" t="s">
        <v>44</v>
      </c>
      <c r="F1443" s="152" t="s">
        <v>1116</v>
      </c>
      <c r="H1443" s="151" t="s">
        <v>44</v>
      </c>
      <c r="I1443" s="153"/>
      <c r="L1443" s="149"/>
      <c r="M1443" s="154"/>
      <c r="T1443" s="155"/>
      <c r="AT1443" s="151" t="s">
        <v>202</v>
      </c>
      <c r="AU1443" s="151" t="s">
        <v>93</v>
      </c>
      <c r="AV1443" s="12" t="s">
        <v>90</v>
      </c>
      <c r="AW1443" s="12" t="s">
        <v>42</v>
      </c>
      <c r="AX1443" s="12" t="s">
        <v>82</v>
      </c>
      <c r="AY1443" s="151" t="s">
        <v>192</v>
      </c>
    </row>
    <row r="1444" spans="2:65" s="13" customFormat="1" ht="11.25">
      <c r="B1444" s="156"/>
      <c r="D1444" s="150" t="s">
        <v>202</v>
      </c>
      <c r="E1444" s="157" t="s">
        <v>44</v>
      </c>
      <c r="F1444" s="158" t="s">
        <v>90</v>
      </c>
      <c r="H1444" s="159">
        <v>1</v>
      </c>
      <c r="I1444" s="160"/>
      <c r="L1444" s="156"/>
      <c r="M1444" s="161"/>
      <c r="T1444" s="162"/>
      <c r="AT1444" s="157" t="s">
        <v>202</v>
      </c>
      <c r="AU1444" s="157" t="s">
        <v>93</v>
      </c>
      <c r="AV1444" s="13" t="s">
        <v>93</v>
      </c>
      <c r="AW1444" s="13" t="s">
        <v>42</v>
      </c>
      <c r="AX1444" s="13" t="s">
        <v>82</v>
      </c>
      <c r="AY1444" s="157" t="s">
        <v>192</v>
      </c>
    </row>
    <row r="1445" spans="2:65" s="12" customFormat="1" ht="11.25">
      <c r="B1445" s="149"/>
      <c r="D1445" s="150" t="s">
        <v>202</v>
      </c>
      <c r="E1445" s="151" t="s">
        <v>44</v>
      </c>
      <c r="F1445" s="152" t="s">
        <v>1122</v>
      </c>
      <c r="H1445" s="151" t="s">
        <v>44</v>
      </c>
      <c r="I1445" s="153"/>
      <c r="L1445" s="149"/>
      <c r="M1445" s="154"/>
      <c r="T1445" s="155"/>
      <c r="AT1445" s="151" t="s">
        <v>202</v>
      </c>
      <c r="AU1445" s="151" t="s">
        <v>93</v>
      </c>
      <c r="AV1445" s="12" t="s">
        <v>90</v>
      </c>
      <c r="AW1445" s="12" t="s">
        <v>42</v>
      </c>
      <c r="AX1445" s="12" t="s">
        <v>82</v>
      </c>
      <c r="AY1445" s="151" t="s">
        <v>192</v>
      </c>
    </row>
    <row r="1446" spans="2:65" s="13" customFormat="1" ht="11.25">
      <c r="B1446" s="156"/>
      <c r="D1446" s="150" t="s">
        <v>202</v>
      </c>
      <c r="E1446" s="157" t="s">
        <v>44</v>
      </c>
      <c r="F1446" s="158" t="s">
        <v>90</v>
      </c>
      <c r="H1446" s="159">
        <v>1</v>
      </c>
      <c r="I1446" s="160"/>
      <c r="L1446" s="156"/>
      <c r="M1446" s="161"/>
      <c r="T1446" s="162"/>
      <c r="AT1446" s="157" t="s">
        <v>202</v>
      </c>
      <c r="AU1446" s="157" t="s">
        <v>93</v>
      </c>
      <c r="AV1446" s="13" t="s">
        <v>93</v>
      </c>
      <c r="AW1446" s="13" t="s">
        <v>42</v>
      </c>
      <c r="AX1446" s="13" t="s">
        <v>82</v>
      </c>
      <c r="AY1446" s="157" t="s">
        <v>192</v>
      </c>
    </row>
    <row r="1447" spans="2:65" s="12" customFormat="1" ht="11.25">
      <c r="B1447" s="149"/>
      <c r="D1447" s="150" t="s">
        <v>202</v>
      </c>
      <c r="E1447" s="151" t="s">
        <v>44</v>
      </c>
      <c r="F1447" s="152" t="s">
        <v>1124</v>
      </c>
      <c r="H1447" s="151" t="s">
        <v>44</v>
      </c>
      <c r="I1447" s="153"/>
      <c r="L1447" s="149"/>
      <c r="M1447" s="154"/>
      <c r="T1447" s="155"/>
      <c r="AT1447" s="151" t="s">
        <v>202</v>
      </c>
      <c r="AU1447" s="151" t="s">
        <v>93</v>
      </c>
      <c r="AV1447" s="12" t="s">
        <v>90</v>
      </c>
      <c r="AW1447" s="12" t="s">
        <v>42</v>
      </c>
      <c r="AX1447" s="12" t="s">
        <v>82</v>
      </c>
      <c r="AY1447" s="151" t="s">
        <v>192</v>
      </c>
    </row>
    <row r="1448" spans="2:65" s="13" customFormat="1" ht="11.25">
      <c r="B1448" s="156"/>
      <c r="D1448" s="150" t="s">
        <v>202</v>
      </c>
      <c r="E1448" s="157" t="s">
        <v>44</v>
      </c>
      <c r="F1448" s="158" t="s">
        <v>90</v>
      </c>
      <c r="H1448" s="159">
        <v>1</v>
      </c>
      <c r="I1448" s="160"/>
      <c r="L1448" s="156"/>
      <c r="M1448" s="161"/>
      <c r="T1448" s="162"/>
      <c r="AT1448" s="157" t="s">
        <v>202</v>
      </c>
      <c r="AU1448" s="157" t="s">
        <v>93</v>
      </c>
      <c r="AV1448" s="13" t="s">
        <v>93</v>
      </c>
      <c r="AW1448" s="13" t="s">
        <v>42</v>
      </c>
      <c r="AX1448" s="13" t="s">
        <v>82</v>
      </c>
      <c r="AY1448" s="157" t="s">
        <v>192</v>
      </c>
    </row>
    <row r="1449" spans="2:65" s="14" customFormat="1" ht="11.25">
      <c r="B1449" s="163"/>
      <c r="D1449" s="150" t="s">
        <v>202</v>
      </c>
      <c r="E1449" s="164" t="s">
        <v>44</v>
      </c>
      <c r="F1449" s="165" t="s">
        <v>205</v>
      </c>
      <c r="H1449" s="166">
        <v>4</v>
      </c>
      <c r="I1449" s="167"/>
      <c r="L1449" s="163"/>
      <c r="M1449" s="168"/>
      <c r="T1449" s="169"/>
      <c r="AT1449" s="164" t="s">
        <v>202</v>
      </c>
      <c r="AU1449" s="164" t="s">
        <v>93</v>
      </c>
      <c r="AV1449" s="14" t="s">
        <v>199</v>
      </c>
      <c r="AW1449" s="14" t="s">
        <v>42</v>
      </c>
      <c r="AX1449" s="14" t="s">
        <v>90</v>
      </c>
      <c r="AY1449" s="164" t="s">
        <v>192</v>
      </c>
    </row>
    <row r="1450" spans="2:65" s="1" customFormat="1" ht="16.5" customHeight="1">
      <c r="B1450" s="33"/>
      <c r="C1450" s="170" t="s">
        <v>1728</v>
      </c>
      <c r="D1450" s="170" t="s">
        <v>245</v>
      </c>
      <c r="E1450" s="171" t="s">
        <v>1729</v>
      </c>
      <c r="F1450" s="172" t="s">
        <v>1730</v>
      </c>
      <c r="G1450" s="173" t="s">
        <v>747</v>
      </c>
      <c r="H1450" s="174">
        <v>4</v>
      </c>
      <c r="I1450" s="175"/>
      <c r="J1450" s="176">
        <f>ROUND(I1450*H1450,2)</f>
        <v>0</v>
      </c>
      <c r="K1450" s="172" t="s">
        <v>259</v>
      </c>
      <c r="L1450" s="177"/>
      <c r="M1450" s="178" t="s">
        <v>44</v>
      </c>
      <c r="N1450" s="179" t="s">
        <v>53</v>
      </c>
      <c r="P1450" s="141">
        <f>O1450*H1450</f>
        <v>0</v>
      </c>
      <c r="Q1450" s="141">
        <v>0</v>
      </c>
      <c r="R1450" s="141">
        <f>Q1450*H1450</f>
        <v>0</v>
      </c>
      <c r="S1450" s="141">
        <v>0</v>
      </c>
      <c r="T1450" s="142">
        <f>S1450*H1450</f>
        <v>0</v>
      </c>
      <c r="AR1450" s="143" t="s">
        <v>93</v>
      </c>
      <c r="AT1450" s="143" t="s">
        <v>245</v>
      </c>
      <c r="AU1450" s="143" t="s">
        <v>93</v>
      </c>
      <c r="AY1450" s="17" t="s">
        <v>192</v>
      </c>
      <c r="BE1450" s="144">
        <f>IF(N1450="základní",J1450,0)</f>
        <v>0</v>
      </c>
      <c r="BF1450" s="144">
        <f>IF(N1450="snížená",J1450,0)</f>
        <v>0</v>
      </c>
      <c r="BG1450" s="144">
        <f>IF(N1450="zákl. přenesená",J1450,0)</f>
        <v>0</v>
      </c>
      <c r="BH1450" s="144">
        <f>IF(N1450="sníž. přenesená",J1450,0)</f>
        <v>0</v>
      </c>
      <c r="BI1450" s="144">
        <f>IF(N1450="nulová",J1450,0)</f>
        <v>0</v>
      </c>
      <c r="BJ1450" s="17" t="s">
        <v>90</v>
      </c>
      <c r="BK1450" s="144">
        <f>ROUND(I1450*H1450,2)</f>
        <v>0</v>
      </c>
      <c r="BL1450" s="17" t="s">
        <v>90</v>
      </c>
      <c r="BM1450" s="143" t="s">
        <v>1731</v>
      </c>
    </row>
    <row r="1451" spans="2:65" s="12" customFormat="1" ht="11.25">
      <c r="B1451" s="149"/>
      <c r="D1451" s="150" t="s">
        <v>202</v>
      </c>
      <c r="E1451" s="151" t="s">
        <v>44</v>
      </c>
      <c r="F1451" s="152" t="s">
        <v>583</v>
      </c>
      <c r="H1451" s="151" t="s">
        <v>44</v>
      </c>
      <c r="I1451" s="153"/>
      <c r="L1451" s="149"/>
      <c r="M1451" s="154"/>
      <c r="T1451" s="155"/>
      <c r="AT1451" s="151" t="s">
        <v>202</v>
      </c>
      <c r="AU1451" s="151" t="s">
        <v>93</v>
      </c>
      <c r="AV1451" s="12" t="s">
        <v>90</v>
      </c>
      <c r="AW1451" s="12" t="s">
        <v>42</v>
      </c>
      <c r="AX1451" s="12" t="s">
        <v>82</v>
      </c>
      <c r="AY1451" s="151" t="s">
        <v>192</v>
      </c>
    </row>
    <row r="1452" spans="2:65" s="12" customFormat="1" ht="11.25">
      <c r="B1452" s="149"/>
      <c r="D1452" s="150" t="s">
        <v>202</v>
      </c>
      <c r="E1452" s="151" t="s">
        <v>44</v>
      </c>
      <c r="F1452" s="152" t="s">
        <v>1110</v>
      </c>
      <c r="H1452" s="151" t="s">
        <v>44</v>
      </c>
      <c r="I1452" s="153"/>
      <c r="L1452" s="149"/>
      <c r="M1452" s="154"/>
      <c r="T1452" s="155"/>
      <c r="AT1452" s="151" t="s">
        <v>202</v>
      </c>
      <c r="AU1452" s="151" t="s">
        <v>93</v>
      </c>
      <c r="AV1452" s="12" t="s">
        <v>90</v>
      </c>
      <c r="AW1452" s="12" t="s">
        <v>42</v>
      </c>
      <c r="AX1452" s="12" t="s">
        <v>82</v>
      </c>
      <c r="AY1452" s="151" t="s">
        <v>192</v>
      </c>
    </row>
    <row r="1453" spans="2:65" s="13" customFormat="1" ht="11.25">
      <c r="B1453" s="156"/>
      <c r="D1453" s="150" t="s">
        <v>202</v>
      </c>
      <c r="E1453" s="157" t="s">
        <v>44</v>
      </c>
      <c r="F1453" s="158" t="s">
        <v>90</v>
      </c>
      <c r="H1453" s="159">
        <v>1</v>
      </c>
      <c r="I1453" s="160"/>
      <c r="L1453" s="156"/>
      <c r="M1453" s="161"/>
      <c r="T1453" s="162"/>
      <c r="AT1453" s="157" t="s">
        <v>202</v>
      </c>
      <c r="AU1453" s="157" t="s">
        <v>93</v>
      </c>
      <c r="AV1453" s="13" t="s">
        <v>93</v>
      </c>
      <c r="AW1453" s="13" t="s">
        <v>42</v>
      </c>
      <c r="AX1453" s="13" t="s">
        <v>82</v>
      </c>
      <c r="AY1453" s="157" t="s">
        <v>192</v>
      </c>
    </row>
    <row r="1454" spans="2:65" s="12" customFormat="1" ht="11.25">
      <c r="B1454" s="149"/>
      <c r="D1454" s="150" t="s">
        <v>202</v>
      </c>
      <c r="E1454" s="151" t="s">
        <v>44</v>
      </c>
      <c r="F1454" s="152" t="s">
        <v>1116</v>
      </c>
      <c r="H1454" s="151" t="s">
        <v>44</v>
      </c>
      <c r="I1454" s="153"/>
      <c r="L1454" s="149"/>
      <c r="M1454" s="154"/>
      <c r="T1454" s="155"/>
      <c r="AT1454" s="151" t="s">
        <v>202</v>
      </c>
      <c r="AU1454" s="151" t="s">
        <v>93</v>
      </c>
      <c r="AV1454" s="12" t="s">
        <v>90</v>
      </c>
      <c r="AW1454" s="12" t="s">
        <v>42</v>
      </c>
      <c r="AX1454" s="12" t="s">
        <v>82</v>
      </c>
      <c r="AY1454" s="151" t="s">
        <v>192</v>
      </c>
    </row>
    <row r="1455" spans="2:65" s="13" customFormat="1" ht="11.25">
      <c r="B1455" s="156"/>
      <c r="D1455" s="150" t="s">
        <v>202</v>
      </c>
      <c r="E1455" s="157" t="s">
        <v>44</v>
      </c>
      <c r="F1455" s="158" t="s">
        <v>90</v>
      </c>
      <c r="H1455" s="159">
        <v>1</v>
      </c>
      <c r="I1455" s="160"/>
      <c r="L1455" s="156"/>
      <c r="M1455" s="161"/>
      <c r="T1455" s="162"/>
      <c r="AT1455" s="157" t="s">
        <v>202</v>
      </c>
      <c r="AU1455" s="157" t="s">
        <v>93</v>
      </c>
      <c r="AV1455" s="13" t="s">
        <v>93</v>
      </c>
      <c r="AW1455" s="13" t="s">
        <v>42</v>
      </c>
      <c r="AX1455" s="13" t="s">
        <v>82</v>
      </c>
      <c r="AY1455" s="157" t="s">
        <v>192</v>
      </c>
    </row>
    <row r="1456" spans="2:65" s="12" customFormat="1" ht="11.25">
      <c r="B1456" s="149"/>
      <c r="D1456" s="150" t="s">
        <v>202</v>
      </c>
      <c r="E1456" s="151" t="s">
        <v>44</v>
      </c>
      <c r="F1456" s="152" t="s">
        <v>1122</v>
      </c>
      <c r="H1456" s="151" t="s">
        <v>44</v>
      </c>
      <c r="I1456" s="153"/>
      <c r="L1456" s="149"/>
      <c r="M1456" s="154"/>
      <c r="T1456" s="155"/>
      <c r="AT1456" s="151" t="s">
        <v>202</v>
      </c>
      <c r="AU1456" s="151" t="s">
        <v>93</v>
      </c>
      <c r="AV1456" s="12" t="s">
        <v>90</v>
      </c>
      <c r="AW1456" s="12" t="s">
        <v>42</v>
      </c>
      <c r="AX1456" s="12" t="s">
        <v>82</v>
      </c>
      <c r="AY1456" s="151" t="s">
        <v>192</v>
      </c>
    </row>
    <row r="1457" spans="2:65" s="13" customFormat="1" ht="11.25">
      <c r="B1457" s="156"/>
      <c r="D1457" s="150" t="s">
        <v>202</v>
      </c>
      <c r="E1457" s="157" t="s">
        <v>44</v>
      </c>
      <c r="F1457" s="158" t="s">
        <v>90</v>
      </c>
      <c r="H1457" s="159">
        <v>1</v>
      </c>
      <c r="I1457" s="160"/>
      <c r="L1457" s="156"/>
      <c r="M1457" s="161"/>
      <c r="T1457" s="162"/>
      <c r="AT1457" s="157" t="s">
        <v>202</v>
      </c>
      <c r="AU1457" s="157" t="s">
        <v>93</v>
      </c>
      <c r="AV1457" s="13" t="s">
        <v>93</v>
      </c>
      <c r="AW1457" s="13" t="s">
        <v>42</v>
      </c>
      <c r="AX1457" s="13" t="s">
        <v>82</v>
      </c>
      <c r="AY1457" s="157" t="s">
        <v>192</v>
      </c>
    </row>
    <row r="1458" spans="2:65" s="12" customFormat="1" ht="11.25">
      <c r="B1458" s="149"/>
      <c r="D1458" s="150" t="s">
        <v>202</v>
      </c>
      <c r="E1458" s="151" t="s">
        <v>44</v>
      </c>
      <c r="F1458" s="152" t="s">
        <v>1124</v>
      </c>
      <c r="H1458" s="151" t="s">
        <v>44</v>
      </c>
      <c r="I1458" s="153"/>
      <c r="L1458" s="149"/>
      <c r="M1458" s="154"/>
      <c r="T1458" s="155"/>
      <c r="AT1458" s="151" t="s">
        <v>202</v>
      </c>
      <c r="AU1458" s="151" t="s">
        <v>93</v>
      </c>
      <c r="AV1458" s="12" t="s">
        <v>90</v>
      </c>
      <c r="AW1458" s="12" t="s">
        <v>42</v>
      </c>
      <c r="AX1458" s="12" t="s">
        <v>82</v>
      </c>
      <c r="AY1458" s="151" t="s">
        <v>192</v>
      </c>
    </row>
    <row r="1459" spans="2:65" s="13" customFormat="1" ht="11.25">
      <c r="B1459" s="156"/>
      <c r="D1459" s="150" t="s">
        <v>202</v>
      </c>
      <c r="E1459" s="157" t="s">
        <v>44</v>
      </c>
      <c r="F1459" s="158" t="s">
        <v>90</v>
      </c>
      <c r="H1459" s="159">
        <v>1</v>
      </c>
      <c r="I1459" s="160"/>
      <c r="L1459" s="156"/>
      <c r="M1459" s="161"/>
      <c r="T1459" s="162"/>
      <c r="AT1459" s="157" t="s">
        <v>202</v>
      </c>
      <c r="AU1459" s="157" t="s">
        <v>93</v>
      </c>
      <c r="AV1459" s="13" t="s">
        <v>93</v>
      </c>
      <c r="AW1459" s="13" t="s">
        <v>42</v>
      </c>
      <c r="AX1459" s="13" t="s">
        <v>82</v>
      </c>
      <c r="AY1459" s="157" t="s">
        <v>192</v>
      </c>
    </row>
    <row r="1460" spans="2:65" s="14" customFormat="1" ht="11.25">
      <c r="B1460" s="163"/>
      <c r="D1460" s="150" t="s">
        <v>202</v>
      </c>
      <c r="E1460" s="164" t="s">
        <v>44</v>
      </c>
      <c r="F1460" s="165" t="s">
        <v>205</v>
      </c>
      <c r="H1460" s="166">
        <v>4</v>
      </c>
      <c r="I1460" s="167"/>
      <c r="L1460" s="163"/>
      <c r="M1460" s="168"/>
      <c r="T1460" s="169"/>
      <c r="AT1460" s="164" t="s">
        <v>202</v>
      </c>
      <c r="AU1460" s="164" t="s">
        <v>93</v>
      </c>
      <c r="AV1460" s="14" t="s">
        <v>199</v>
      </c>
      <c r="AW1460" s="14" t="s">
        <v>42</v>
      </c>
      <c r="AX1460" s="14" t="s">
        <v>90</v>
      </c>
      <c r="AY1460" s="164" t="s">
        <v>192</v>
      </c>
    </row>
    <row r="1461" spans="2:65" s="1" customFormat="1" ht="24.2" customHeight="1">
      <c r="B1461" s="33"/>
      <c r="C1461" s="132" t="s">
        <v>1732</v>
      </c>
      <c r="D1461" s="132" t="s">
        <v>194</v>
      </c>
      <c r="E1461" s="133" t="s">
        <v>1733</v>
      </c>
      <c r="F1461" s="134" t="s">
        <v>1734</v>
      </c>
      <c r="G1461" s="135" t="s">
        <v>747</v>
      </c>
      <c r="H1461" s="136">
        <v>8</v>
      </c>
      <c r="I1461" s="137"/>
      <c r="J1461" s="138">
        <f>ROUND(I1461*H1461,2)</f>
        <v>0</v>
      </c>
      <c r="K1461" s="134" t="s">
        <v>198</v>
      </c>
      <c r="L1461" s="33"/>
      <c r="M1461" s="139" t="s">
        <v>44</v>
      </c>
      <c r="N1461" s="140" t="s">
        <v>53</v>
      </c>
      <c r="P1461" s="141">
        <f>O1461*H1461</f>
        <v>0</v>
      </c>
      <c r="Q1461" s="141">
        <v>1.32E-3</v>
      </c>
      <c r="R1461" s="141">
        <f>Q1461*H1461</f>
        <v>1.056E-2</v>
      </c>
      <c r="S1461" s="141">
        <v>0</v>
      </c>
      <c r="T1461" s="142">
        <f>S1461*H1461</f>
        <v>0</v>
      </c>
      <c r="AR1461" s="143" t="s">
        <v>90</v>
      </c>
      <c r="AT1461" s="143" t="s">
        <v>194</v>
      </c>
      <c r="AU1461" s="143" t="s">
        <v>93</v>
      </c>
      <c r="AY1461" s="17" t="s">
        <v>192</v>
      </c>
      <c r="BE1461" s="144">
        <f>IF(N1461="základní",J1461,0)</f>
        <v>0</v>
      </c>
      <c r="BF1461" s="144">
        <f>IF(N1461="snížená",J1461,0)</f>
        <v>0</v>
      </c>
      <c r="BG1461" s="144">
        <f>IF(N1461="zákl. přenesená",J1461,0)</f>
        <v>0</v>
      </c>
      <c r="BH1461" s="144">
        <f>IF(N1461="sníž. přenesená",J1461,0)</f>
        <v>0</v>
      </c>
      <c r="BI1461" s="144">
        <f>IF(N1461="nulová",J1461,0)</f>
        <v>0</v>
      </c>
      <c r="BJ1461" s="17" t="s">
        <v>90</v>
      </c>
      <c r="BK1461" s="144">
        <f>ROUND(I1461*H1461,2)</f>
        <v>0</v>
      </c>
      <c r="BL1461" s="17" t="s">
        <v>90</v>
      </c>
      <c r="BM1461" s="143" t="s">
        <v>1735</v>
      </c>
    </row>
    <row r="1462" spans="2:65" s="1" customFormat="1" ht="11.25">
      <c r="B1462" s="33"/>
      <c r="D1462" s="145" t="s">
        <v>200</v>
      </c>
      <c r="F1462" s="146" t="s">
        <v>1736</v>
      </c>
      <c r="I1462" s="147"/>
      <c r="L1462" s="33"/>
      <c r="M1462" s="148"/>
      <c r="T1462" s="54"/>
      <c r="AT1462" s="17" t="s">
        <v>200</v>
      </c>
      <c r="AU1462" s="17" t="s">
        <v>93</v>
      </c>
    </row>
    <row r="1463" spans="2:65" s="12" customFormat="1" ht="11.25">
      <c r="B1463" s="149"/>
      <c r="D1463" s="150" t="s">
        <v>202</v>
      </c>
      <c r="E1463" s="151" t="s">
        <v>44</v>
      </c>
      <c r="F1463" s="152" t="s">
        <v>426</v>
      </c>
      <c r="H1463" s="151" t="s">
        <v>44</v>
      </c>
      <c r="I1463" s="153"/>
      <c r="L1463" s="149"/>
      <c r="M1463" s="154"/>
      <c r="T1463" s="155"/>
      <c r="AT1463" s="151" t="s">
        <v>202</v>
      </c>
      <c r="AU1463" s="151" t="s">
        <v>93</v>
      </c>
      <c r="AV1463" s="12" t="s">
        <v>90</v>
      </c>
      <c r="AW1463" s="12" t="s">
        <v>42</v>
      </c>
      <c r="AX1463" s="12" t="s">
        <v>82</v>
      </c>
      <c r="AY1463" s="151" t="s">
        <v>192</v>
      </c>
    </row>
    <row r="1464" spans="2:65" s="12" customFormat="1" ht="11.25">
      <c r="B1464" s="149"/>
      <c r="D1464" s="150" t="s">
        <v>202</v>
      </c>
      <c r="E1464" s="151" t="s">
        <v>44</v>
      </c>
      <c r="F1464" s="152" t="s">
        <v>968</v>
      </c>
      <c r="H1464" s="151" t="s">
        <v>44</v>
      </c>
      <c r="I1464" s="153"/>
      <c r="L1464" s="149"/>
      <c r="M1464" s="154"/>
      <c r="T1464" s="155"/>
      <c r="AT1464" s="151" t="s">
        <v>202</v>
      </c>
      <c r="AU1464" s="151" t="s">
        <v>93</v>
      </c>
      <c r="AV1464" s="12" t="s">
        <v>90</v>
      </c>
      <c r="AW1464" s="12" t="s">
        <v>42</v>
      </c>
      <c r="AX1464" s="12" t="s">
        <v>82</v>
      </c>
      <c r="AY1464" s="151" t="s">
        <v>192</v>
      </c>
    </row>
    <row r="1465" spans="2:65" s="12" customFormat="1" ht="22.5">
      <c r="B1465" s="149"/>
      <c r="D1465" s="150" t="s">
        <v>202</v>
      </c>
      <c r="E1465" s="151" t="s">
        <v>44</v>
      </c>
      <c r="F1465" s="152" t="s">
        <v>1737</v>
      </c>
      <c r="H1465" s="151" t="s">
        <v>44</v>
      </c>
      <c r="I1465" s="153"/>
      <c r="L1465" s="149"/>
      <c r="M1465" s="154"/>
      <c r="T1465" s="155"/>
      <c r="AT1465" s="151" t="s">
        <v>202</v>
      </c>
      <c r="AU1465" s="151" t="s">
        <v>93</v>
      </c>
      <c r="AV1465" s="12" t="s">
        <v>90</v>
      </c>
      <c r="AW1465" s="12" t="s">
        <v>42</v>
      </c>
      <c r="AX1465" s="12" t="s">
        <v>82</v>
      </c>
      <c r="AY1465" s="151" t="s">
        <v>192</v>
      </c>
    </row>
    <row r="1466" spans="2:65" s="13" customFormat="1" ht="11.25">
      <c r="B1466" s="156"/>
      <c r="D1466" s="150" t="s">
        <v>202</v>
      </c>
      <c r="E1466" s="157" t="s">
        <v>44</v>
      </c>
      <c r="F1466" s="158" t="s">
        <v>219</v>
      </c>
      <c r="H1466" s="159">
        <v>8</v>
      </c>
      <c r="I1466" s="160"/>
      <c r="L1466" s="156"/>
      <c r="M1466" s="161"/>
      <c r="T1466" s="162"/>
      <c r="AT1466" s="157" t="s">
        <v>202</v>
      </c>
      <c r="AU1466" s="157" t="s">
        <v>93</v>
      </c>
      <c r="AV1466" s="13" t="s">
        <v>93</v>
      </c>
      <c r="AW1466" s="13" t="s">
        <v>42</v>
      </c>
      <c r="AX1466" s="13" t="s">
        <v>90</v>
      </c>
      <c r="AY1466" s="157" t="s">
        <v>192</v>
      </c>
    </row>
    <row r="1467" spans="2:65" s="1" customFormat="1" ht="21.75" customHeight="1">
      <c r="B1467" s="33"/>
      <c r="C1467" s="170" t="s">
        <v>1738</v>
      </c>
      <c r="D1467" s="170" t="s">
        <v>245</v>
      </c>
      <c r="E1467" s="171" t="s">
        <v>1739</v>
      </c>
      <c r="F1467" s="172" t="s">
        <v>1740</v>
      </c>
      <c r="G1467" s="173" t="s">
        <v>747</v>
      </c>
      <c r="H1467" s="174">
        <v>8</v>
      </c>
      <c r="I1467" s="175"/>
      <c r="J1467" s="176">
        <f>ROUND(I1467*H1467,2)</f>
        <v>0</v>
      </c>
      <c r="K1467" s="172" t="s">
        <v>259</v>
      </c>
      <c r="L1467" s="177"/>
      <c r="M1467" s="178" t="s">
        <v>44</v>
      </c>
      <c r="N1467" s="179" t="s">
        <v>53</v>
      </c>
      <c r="P1467" s="141">
        <f>O1467*H1467</f>
        <v>0</v>
      </c>
      <c r="Q1467" s="141">
        <v>0</v>
      </c>
      <c r="R1467" s="141">
        <f>Q1467*H1467</f>
        <v>0</v>
      </c>
      <c r="S1467" s="141">
        <v>0</v>
      </c>
      <c r="T1467" s="142">
        <f>S1467*H1467</f>
        <v>0</v>
      </c>
      <c r="AR1467" s="143" t="s">
        <v>93</v>
      </c>
      <c r="AT1467" s="143" t="s">
        <v>245</v>
      </c>
      <c r="AU1467" s="143" t="s">
        <v>93</v>
      </c>
      <c r="AY1467" s="17" t="s">
        <v>192</v>
      </c>
      <c r="BE1467" s="144">
        <f>IF(N1467="základní",J1467,0)</f>
        <v>0</v>
      </c>
      <c r="BF1467" s="144">
        <f>IF(N1467="snížená",J1467,0)</f>
        <v>0</v>
      </c>
      <c r="BG1467" s="144">
        <f>IF(N1467="zákl. přenesená",J1467,0)</f>
        <v>0</v>
      </c>
      <c r="BH1467" s="144">
        <f>IF(N1467="sníž. přenesená",J1467,0)</f>
        <v>0</v>
      </c>
      <c r="BI1467" s="144">
        <f>IF(N1467="nulová",J1467,0)</f>
        <v>0</v>
      </c>
      <c r="BJ1467" s="17" t="s">
        <v>90</v>
      </c>
      <c r="BK1467" s="144">
        <f>ROUND(I1467*H1467,2)</f>
        <v>0</v>
      </c>
      <c r="BL1467" s="17" t="s">
        <v>90</v>
      </c>
      <c r="BM1467" s="143" t="s">
        <v>1741</v>
      </c>
    </row>
    <row r="1468" spans="2:65" s="12" customFormat="1" ht="11.25">
      <c r="B1468" s="149"/>
      <c r="D1468" s="150" t="s">
        <v>202</v>
      </c>
      <c r="E1468" s="151" t="s">
        <v>44</v>
      </c>
      <c r="F1468" s="152" t="s">
        <v>426</v>
      </c>
      <c r="H1468" s="151" t="s">
        <v>44</v>
      </c>
      <c r="I1468" s="153"/>
      <c r="L1468" s="149"/>
      <c r="M1468" s="154"/>
      <c r="T1468" s="155"/>
      <c r="AT1468" s="151" t="s">
        <v>202</v>
      </c>
      <c r="AU1468" s="151" t="s">
        <v>93</v>
      </c>
      <c r="AV1468" s="12" t="s">
        <v>90</v>
      </c>
      <c r="AW1468" s="12" t="s">
        <v>42</v>
      </c>
      <c r="AX1468" s="12" t="s">
        <v>82</v>
      </c>
      <c r="AY1468" s="151" t="s">
        <v>192</v>
      </c>
    </row>
    <row r="1469" spans="2:65" s="12" customFormat="1" ht="11.25">
      <c r="B1469" s="149"/>
      <c r="D1469" s="150" t="s">
        <v>202</v>
      </c>
      <c r="E1469" s="151" t="s">
        <v>44</v>
      </c>
      <c r="F1469" s="152" t="s">
        <v>968</v>
      </c>
      <c r="H1469" s="151" t="s">
        <v>44</v>
      </c>
      <c r="I1469" s="153"/>
      <c r="L1469" s="149"/>
      <c r="M1469" s="154"/>
      <c r="T1469" s="155"/>
      <c r="AT1469" s="151" t="s">
        <v>202</v>
      </c>
      <c r="AU1469" s="151" t="s">
        <v>93</v>
      </c>
      <c r="AV1469" s="12" t="s">
        <v>90</v>
      </c>
      <c r="AW1469" s="12" t="s">
        <v>42</v>
      </c>
      <c r="AX1469" s="12" t="s">
        <v>82</v>
      </c>
      <c r="AY1469" s="151" t="s">
        <v>192</v>
      </c>
    </row>
    <row r="1470" spans="2:65" s="12" customFormat="1" ht="11.25">
      <c r="B1470" s="149"/>
      <c r="D1470" s="150" t="s">
        <v>202</v>
      </c>
      <c r="E1470" s="151" t="s">
        <v>44</v>
      </c>
      <c r="F1470" s="152" t="s">
        <v>1742</v>
      </c>
      <c r="H1470" s="151" t="s">
        <v>44</v>
      </c>
      <c r="I1470" s="153"/>
      <c r="L1470" s="149"/>
      <c r="M1470" s="154"/>
      <c r="T1470" s="155"/>
      <c r="AT1470" s="151" t="s">
        <v>202</v>
      </c>
      <c r="AU1470" s="151" t="s">
        <v>93</v>
      </c>
      <c r="AV1470" s="12" t="s">
        <v>90</v>
      </c>
      <c r="AW1470" s="12" t="s">
        <v>42</v>
      </c>
      <c r="AX1470" s="12" t="s">
        <v>82</v>
      </c>
      <c r="AY1470" s="151" t="s">
        <v>192</v>
      </c>
    </row>
    <row r="1471" spans="2:65" s="13" customFormat="1" ht="11.25">
      <c r="B1471" s="156"/>
      <c r="D1471" s="150" t="s">
        <v>202</v>
      </c>
      <c r="E1471" s="157" t="s">
        <v>44</v>
      </c>
      <c r="F1471" s="158" t="s">
        <v>219</v>
      </c>
      <c r="H1471" s="159">
        <v>8</v>
      </c>
      <c r="I1471" s="160"/>
      <c r="L1471" s="156"/>
      <c r="M1471" s="161"/>
      <c r="T1471" s="162"/>
      <c r="AT1471" s="157" t="s">
        <v>202</v>
      </c>
      <c r="AU1471" s="157" t="s">
        <v>93</v>
      </c>
      <c r="AV1471" s="13" t="s">
        <v>93</v>
      </c>
      <c r="AW1471" s="13" t="s">
        <v>42</v>
      </c>
      <c r="AX1471" s="13" t="s">
        <v>90</v>
      </c>
      <c r="AY1471" s="157" t="s">
        <v>192</v>
      </c>
    </row>
    <row r="1472" spans="2:65" s="1" customFormat="1" ht="33" customHeight="1">
      <c r="B1472" s="33"/>
      <c r="C1472" s="132" t="s">
        <v>1743</v>
      </c>
      <c r="D1472" s="132" t="s">
        <v>194</v>
      </c>
      <c r="E1472" s="133" t="s">
        <v>1744</v>
      </c>
      <c r="F1472" s="134" t="s">
        <v>1745</v>
      </c>
      <c r="G1472" s="135" t="s">
        <v>747</v>
      </c>
      <c r="H1472" s="136">
        <v>1</v>
      </c>
      <c r="I1472" s="137"/>
      <c r="J1472" s="138">
        <f>ROUND(I1472*H1472,2)</f>
        <v>0</v>
      </c>
      <c r="K1472" s="134" t="s">
        <v>198</v>
      </c>
      <c r="L1472" s="33"/>
      <c r="M1472" s="139" t="s">
        <v>44</v>
      </c>
      <c r="N1472" s="140" t="s">
        <v>53</v>
      </c>
      <c r="P1472" s="141">
        <f>O1472*H1472</f>
        <v>0</v>
      </c>
      <c r="Q1472" s="141">
        <v>1.67E-3</v>
      </c>
      <c r="R1472" s="141">
        <f>Q1472*H1472</f>
        <v>1.67E-3</v>
      </c>
      <c r="S1472" s="141">
        <v>0</v>
      </c>
      <c r="T1472" s="142">
        <f>S1472*H1472</f>
        <v>0</v>
      </c>
      <c r="AR1472" s="143" t="s">
        <v>90</v>
      </c>
      <c r="AT1472" s="143" t="s">
        <v>194</v>
      </c>
      <c r="AU1472" s="143" t="s">
        <v>93</v>
      </c>
      <c r="AY1472" s="17" t="s">
        <v>192</v>
      </c>
      <c r="BE1472" s="144">
        <f>IF(N1472="základní",J1472,0)</f>
        <v>0</v>
      </c>
      <c r="BF1472" s="144">
        <f>IF(N1472="snížená",J1472,0)</f>
        <v>0</v>
      </c>
      <c r="BG1472" s="144">
        <f>IF(N1472="zákl. přenesená",J1472,0)</f>
        <v>0</v>
      </c>
      <c r="BH1472" s="144">
        <f>IF(N1472="sníž. přenesená",J1472,0)</f>
        <v>0</v>
      </c>
      <c r="BI1472" s="144">
        <f>IF(N1472="nulová",J1472,0)</f>
        <v>0</v>
      </c>
      <c r="BJ1472" s="17" t="s">
        <v>90</v>
      </c>
      <c r="BK1472" s="144">
        <f>ROUND(I1472*H1472,2)</f>
        <v>0</v>
      </c>
      <c r="BL1472" s="17" t="s">
        <v>90</v>
      </c>
      <c r="BM1472" s="143" t="s">
        <v>1746</v>
      </c>
    </row>
    <row r="1473" spans="2:65" s="1" customFormat="1" ht="11.25">
      <c r="B1473" s="33"/>
      <c r="D1473" s="145" t="s">
        <v>200</v>
      </c>
      <c r="F1473" s="146" t="s">
        <v>1747</v>
      </c>
      <c r="I1473" s="147"/>
      <c r="L1473" s="33"/>
      <c r="M1473" s="148"/>
      <c r="T1473" s="54"/>
      <c r="AT1473" s="17" t="s">
        <v>200</v>
      </c>
      <c r="AU1473" s="17" t="s">
        <v>93</v>
      </c>
    </row>
    <row r="1474" spans="2:65" s="12" customFormat="1" ht="11.25">
      <c r="B1474" s="149"/>
      <c r="D1474" s="150" t="s">
        <v>202</v>
      </c>
      <c r="E1474" s="151" t="s">
        <v>44</v>
      </c>
      <c r="F1474" s="152" t="s">
        <v>455</v>
      </c>
      <c r="H1474" s="151" t="s">
        <v>44</v>
      </c>
      <c r="I1474" s="153"/>
      <c r="L1474" s="149"/>
      <c r="M1474" s="154"/>
      <c r="T1474" s="155"/>
      <c r="AT1474" s="151" t="s">
        <v>202</v>
      </c>
      <c r="AU1474" s="151" t="s">
        <v>93</v>
      </c>
      <c r="AV1474" s="12" t="s">
        <v>90</v>
      </c>
      <c r="AW1474" s="12" t="s">
        <v>42</v>
      </c>
      <c r="AX1474" s="12" t="s">
        <v>82</v>
      </c>
      <c r="AY1474" s="151" t="s">
        <v>192</v>
      </c>
    </row>
    <row r="1475" spans="2:65" s="12" customFormat="1" ht="11.25">
      <c r="B1475" s="149"/>
      <c r="D1475" s="150" t="s">
        <v>202</v>
      </c>
      <c r="E1475" s="151" t="s">
        <v>44</v>
      </c>
      <c r="F1475" s="152" t="s">
        <v>426</v>
      </c>
      <c r="H1475" s="151" t="s">
        <v>44</v>
      </c>
      <c r="I1475" s="153"/>
      <c r="L1475" s="149"/>
      <c r="M1475" s="154"/>
      <c r="T1475" s="155"/>
      <c r="AT1475" s="151" t="s">
        <v>202</v>
      </c>
      <c r="AU1475" s="151" t="s">
        <v>93</v>
      </c>
      <c r="AV1475" s="12" t="s">
        <v>90</v>
      </c>
      <c r="AW1475" s="12" t="s">
        <v>42</v>
      </c>
      <c r="AX1475" s="12" t="s">
        <v>82</v>
      </c>
      <c r="AY1475" s="151" t="s">
        <v>192</v>
      </c>
    </row>
    <row r="1476" spans="2:65" s="12" customFormat="1" ht="11.25">
      <c r="B1476" s="149"/>
      <c r="D1476" s="150" t="s">
        <v>202</v>
      </c>
      <c r="E1476" s="151" t="s">
        <v>44</v>
      </c>
      <c r="F1476" s="152" t="s">
        <v>1748</v>
      </c>
      <c r="H1476" s="151" t="s">
        <v>44</v>
      </c>
      <c r="I1476" s="153"/>
      <c r="L1476" s="149"/>
      <c r="M1476" s="154"/>
      <c r="T1476" s="155"/>
      <c r="AT1476" s="151" t="s">
        <v>202</v>
      </c>
      <c r="AU1476" s="151" t="s">
        <v>93</v>
      </c>
      <c r="AV1476" s="12" t="s">
        <v>90</v>
      </c>
      <c r="AW1476" s="12" t="s">
        <v>42</v>
      </c>
      <c r="AX1476" s="12" t="s">
        <v>82</v>
      </c>
      <c r="AY1476" s="151" t="s">
        <v>192</v>
      </c>
    </row>
    <row r="1477" spans="2:65" s="13" customFormat="1" ht="11.25">
      <c r="B1477" s="156"/>
      <c r="D1477" s="150" t="s">
        <v>202</v>
      </c>
      <c r="E1477" s="157" t="s">
        <v>44</v>
      </c>
      <c r="F1477" s="158" t="s">
        <v>90</v>
      </c>
      <c r="H1477" s="159">
        <v>1</v>
      </c>
      <c r="I1477" s="160"/>
      <c r="L1477" s="156"/>
      <c r="M1477" s="161"/>
      <c r="T1477" s="162"/>
      <c r="AT1477" s="157" t="s">
        <v>202</v>
      </c>
      <c r="AU1477" s="157" t="s">
        <v>93</v>
      </c>
      <c r="AV1477" s="13" t="s">
        <v>93</v>
      </c>
      <c r="AW1477" s="13" t="s">
        <v>42</v>
      </c>
      <c r="AX1477" s="13" t="s">
        <v>90</v>
      </c>
      <c r="AY1477" s="157" t="s">
        <v>192</v>
      </c>
    </row>
    <row r="1478" spans="2:65" s="1" customFormat="1" ht="16.5" customHeight="1">
      <c r="B1478" s="33"/>
      <c r="C1478" s="170" t="s">
        <v>1749</v>
      </c>
      <c r="D1478" s="170" t="s">
        <v>245</v>
      </c>
      <c r="E1478" s="171" t="s">
        <v>1750</v>
      </c>
      <c r="F1478" s="172" t="s">
        <v>1751</v>
      </c>
      <c r="G1478" s="173" t="s">
        <v>747</v>
      </c>
      <c r="H1478" s="174">
        <v>1</v>
      </c>
      <c r="I1478" s="175"/>
      <c r="J1478" s="176">
        <f>ROUND(I1478*H1478,2)</f>
        <v>0</v>
      </c>
      <c r="K1478" s="172" t="s">
        <v>259</v>
      </c>
      <c r="L1478" s="177"/>
      <c r="M1478" s="178" t="s">
        <v>44</v>
      </c>
      <c r="N1478" s="179" t="s">
        <v>53</v>
      </c>
      <c r="P1478" s="141">
        <f>O1478*H1478</f>
        <v>0</v>
      </c>
      <c r="Q1478" s="141">
        <v>0</v>
      </c>
      <c r="R1478" s="141">
        <f>Q1478*H1478</f>
        <v>0</v>
      </c>
      <c r="S1478" s="141">
        <v>0</v>
      </c>
      <c r="T1478" s="142">
        <f>S1478*H1478</f>
        <v>0</v>
      </c>
      <c r="AR1478" s="143" t="s">
        <v>93</v>
      </c>
      <c r="AT1478" s="143" t="s">
        <v>245</v>
      </c>
      <c r="AU1478" s="143" t="s">
        <v>93</v>
      </c>
      <c r="AY1478" s="17" t="s">
        <v>192</v>
      </c>
      <c r="BE1478" s="144">
        <f>IF(N1478="základní",J1478,0)</f>
        <v>0</v>
      </c>
      <c r="BF1478" s="144">
        <f>IF(N1478="snížená",J1478,0)</f>
        <v>0</v>
      </c>
      <c r="BG1478" s="144">
        <f>IF(N1478="zákl. přenesená",J1478,0)</f>
        <v>0</v>
      </c>
      <c r="BH1478" s="144">
        <f>IF(N1478="sníž. přenesená",J1478,0)</f>
        <v>0</v>
      </c>
      <c r="BI1478" s="144">
        <f>IF(N1478="nulová",J1478,0)</f>
        <v>0</v>
      </c>
      <c r="BJ1478" s="17" t="s">
        <v>90</v>
      </c>
      <c r="BK1478" s="144">
        <f>ROUND(I1478*H1478,2)</f>
        <v>0</v>
      </c>
      <c r="BL1478" s="17" t="s">
        <v>90</v>
      </c>
      <c r="BM1478" s="143" t="s">
        <v>1752</v>
      </c>
    </row>
    <row r="1479" spans="2:65" s="12" customFormat="1" ht="11.25">
      <c r="B1479" s="149"/>
      <c r="D1479" s="150" t="s">
        <v>202</v>
      </c>
      <c r="E1479" s="151" t="s">
        <v>44</v>
      </c>
      <c r="F1479" s="152" t="s">
        <v>455</v>
      </c>
      <c r="H1479" s="151" t="s">
        <v>44</v>
      </c>
      <c r="I1479" s="153"/>
      <c r="L1479" s="149"/>
      <c r="M1479" s="154"/>
      <c r="T1479" s="155"/>
      <c r="AT1479" s="151" t="s">
        <v>202</v>
      </c>
      <c r="AU1479" s="151" t="s">
        <v>93</v>
      </c>
      <c r="AV1479" s="12" t="s">
        <v>90</v>
      </c>
      <c r="AW1479" s="12" t="s">
        <v>42</v>
      </c>
      <c r="AX1479" s="12" t="s">
        <v>82</v>
      </c>
      <c r="AY1479" s="151" t="s">
        <v>192</v>
      </c>
    </row>
    <row r="1480" spans="2:65" s="12" customFormat="1" ht="11.25">
      <c r="B1480" s="149"/>
      <c r="D1480" s="150" t="s">
        <v>202</v>
      </c>
      <c r="E1480" s="151" t="s">
        <v>44</v>
      </c>
      <c r="F1480" s="152" t="s">
        <v>426</v>
      </c>
      <c r="H1480" s="151" t="s">
        <v>44</v>
      </c>
      <c r="I1480" s="153"/>
      <c r="L1480" s="149"/>
      <c r="M1480" s="154"/>
      <c r="T1480" s="155"/>
      <c r="AT1480" s="151" t="s">
        <v>202</v>
      </c>
      <c r="AU1480" s="151" t="s">
        <v>93</v>
      </c>
      <c r="AV1480" s="12" t="s">
        <v>90</v>
      </c>
      <c r="AW1480" s="12" t="s">
        <v>42</v>
      </c>
      <c r="AX1480" s="12" t="s">
        <v>82</v>
      </c>
      <c r="AY1480" s="151" t="s">
        <v>192</v>
      </c>
    </row>
    <row r="1481" spans="2:65" s="12" customFormat="1" ht="22.5">
      <c r="B1481" s="149"/>
      <c r="D1481" s="150" t="s">
        <v>202</v>
      </c>
      <c r="E1481" s="151" t="s">
        <v>44</v>
      </c>
      <c r="F1481" s="152" t="s">
        <v>1753</v>
      </c>
      <c r="H1481" s="151" t="s">
        <v>44</v>
      </c>
      <c r="I1481" s="153"/>
      <c r="L1481" s="149"/>
      <c r="M1481" s="154"/>
      <c r="T1481" s="155"/>
      <c r="AT1481" s="151" t="s">
        <v>202</v>
      </c>
      <c r="AU1481" s="151" t="s">
        <v>93</v>
      </c>
      <c r="AV1481" s="12" t="s">
        <v>90</v>
      </c>
      <c r="AW1481" s="12" t="s">
        <v>42</v>
      </c>
      <c r="AX1481" s="12" t="s">
        <v>82</v>
      </c>
      <c r="AY1481" s="151" t="s">
        <v>192</v>
      </c>
    </row>
    <row r="1482" spans="2:65" s="13" customFormat="1" ht="11.25">
      <c r="B1482" s="156"/>
      <c r="D1482" s="150" t="s">
        <v>202</v>
      </c>
      <c r="E1482" s="157" t="s">
        <v>44</v>
      </c>
      <c r="F1482" s="158" t="s">
        <v>90</v>
      </c>
      <c r="H1482" s="159">
        <v>1</v>
      </c>
      <c r="I1482" s="160"/>
      <c r="L1482" s="156"/>
      <c r="M1482" s="161"/>
      <c r="T1482" s="162"/>
      <c r="AT1482" s="157" t="s">
        <v>202</v>
      </c>
      <c r="AU1482" s="157" t="s">
        <v>93</v>
      </c>
      <c r="AV1482" s="13" t="s">
        <v>93</v>
      </c>
      <c r="AW1482" s="13" t="s">
        <v>42</v>
      </c>
      <c r="AX1482" s="13" t="s">
        <v>90</v>
      </c>
      <c r="AY1482" s="157" t="s">
        <v>192</v>
      </c>
    </row>
    <row r="1483" spans="2:65" s="1" customFormat="1" ht="16.5" customHeight="1">
      <c r="B1483" s="33"/>
      <c r="C1483" s="170" t="s">
        <v>1754</v>
      </c>
      <c r="D1483" s="170" t="s">
        <v>245</v>
      </c>
      <c r="E1483" s="171" t="s">
        <v>1755</v>
      </c>
      <c r="F1483" s="172" t="s">
        <v>1756</v>
      </c>
      <c r="G1483" s="173" t="s">
        <v>747</v>
      </c>
      <c r="H1483" s="174">
        <v>1</v>
      </c>
      <c r="I1483" s="175"/>
      <c r="J1483" s="176">
        <f>ROUND(I1483*H1483,2)</f>
        <v>0</v>
      </c>
      <c r="K1483" s="172" t="s">
        <v>259</v>
      </c>
      <c r="L1483" s="177"/>
      <c r="M1483" s="178" t="s">
        <v>44</v>
      </c>
      <c r="N1483" s="179" t="s">
        <v>53</v>
      </c>
      <c r="P1483" s="141">
        <f>O1483*H1483</f>
        <v>0</v>
      </c>
      <c r="Q1483" s="141">
        <v>0</v>
      </c>
      <c r="R1483" s="141">
        <f>Q1483*H1483</f>
        <v>0</v>
      </c>
      <c r="S1483" s="141">
        <v>0</v>
      </c>
      <c r="T1483" s="142">
        <f>S1483*H1483</f>
        <v>0</v>
      </c>
      <c r="AR1483" s="143" t="s">
        <v>93</v>
      </c>
      <c r="AT1483" s="143" t="s">
        <v>245</v>
      </c>
      <c r="AU1483" s="143" t="s">
        <v>93</v>
      </c>
      <c r="AY1483" s="17" t="s">
        <v>192</v>
      </c>
      <c r="BE1483" s="144">
        <f>IF(N1483="základní",J1483,0)</f>
        <v>0</v>
      </c>
      <c r="BF1483" s="144">
        <f>IF(N1483="snížená",J1483,0)</f>
        <v>0</v>
      </c>
      <c r="BG1483" s="144">
        <f>IF(N1483="zákl. přenesená",J1483,0)</f>
        <v>0</v>
      </c>
      <c r="BH1483" s="144">
        <f>IF(N1483="sníž. přenesená",J1483,0)</f>
        <v>0</v>
      </c>
      <c r="BI1483" s="144">
        <f>IF(N1483="nulová",J1483,0)</f>
        <v>0</v>
      </c>
      <c r="BJ1483" s="17" t="s">
        <v>90</v>
      </c>
      <c r="BK1483" s="144">
        <f>ROUND(I1483*H1483,2)</f>
        <v>0</v>
      </c>
      <c r="BL1483" s="17" t="s">
        <v>90</v>
      </c>
      <c r="BM1483" s="143" t="s">
        <v>1757</v>
      </c>
    </row>
    <row r="1484" spans="2:65" s="12" customFormat="1" ht="11.25">
      <c r="B1484" s="149"/>
      <c r="D1484" s="150" t="s">
        <v>202</v>
      </c>
      <c r="E1484" s="151" t="s">
        <v>44</v>
      </c>
      <c r="F1484" s="152" t="s">
        <v>455</v>
      </c>
      <c r="H1484" s="151" t="s">
        <v>44</v>
      </c>
      <c r="I1484" s="153"/>
      <c r="L1484" s="149"/>
      <c r="M1484" s="154"/>
      <c r="T1484" s="155"/>
      <c r="AT1484" s="151" t="s">
        <v>202</v>
      </c>
      <c r="AU1484" s="151" t="s">
        <v>93</v>
      </c>
      <c r="AV1484" s="12" t="s">
        <v>90</v>
      </c>
      <c r="AW1484" s="12" t="s">
        <v>42</v>
      </c>
      <c r="AX1484" s="12" t="s">
        <v>82</v>
      </c>
      <c r="AY1484" s="151" t="s">
        <v>192</v>
      </c>
    </row>
    <row r="1485" spans="2:65" s="12" customFormat="1" ht="11.25">
      <c r="B1485" s="149"/>
      <c r="D1485" s="150" t="s">
        <v>202</v>
      </c>
      <c r="E1485" s="151" t="s">
        <v>44</v>
      </c>
      <c r="F1485" s="152" t="s">
        <v>1758</v>
      </c>
      <c r="H1485" s="151" t="s">
        <v>44</v>
      </c>
      <c r="I1485" s="153"/>
      <c r="L1485" s="149"/>
      <c r="M1485" s="154"/>
      <c r="T1485" s="155"/>
      <c r="AT1485" s="151" t="s">
        <v>202</v>
      </c>
      <c r="AU1485" s="151" t="s">
        <v>93</v>
      </c>
      <c r="AV1485" s="12" t="s">
        <v>90</v>
      </c>
      <c r="AW1485" s="12" t="s">
        <v>42</v>
      </c>
      <c r="AX1485" s="12" t="s">
        <v>82</v>
      </c>
      <c r="AY1485" s="151" t="s">
        <v>192</v>
      </c>
    </row>
    <row r="1486" spans="2:65" s="13" customFormat="1" ht="11.25">
      <c r="B1486" s="156"/>
      <c r="D1486" s="150" t="s">
        <v>202</v>
      </c>
      <c r="E1486" s="157" t="s">
        <v>44</v>
      </c>
      <c r="F1486" s="158" t="s">
        <v>90</v>
      </c>
      <c r="H1486" s="159">
        <v>1</v>
      </c>
      <c r="I1486" s="160"/>
      <c r="L1486" s="156"/>
      <c r="M1486" s="161"/>
      <c r="T1486" s="162"/>
      <c r="AT1486" s="157" t="s">
        <v>202</v>
      </c>
      <c r="AU1486" s="157" t="s">
        <v>93</v>
      </c>
      <c r="AV1486" s="13" t="s">
        <v>93</v>
      </c>
      <c r="AW1486" s="13" t="s">
        <v>42</v>
      </c>
      <c r="AX1486" s="13" t="s">
        <v>90</v>
      </c>
      <c r="AY1486" s="157" t="s">
        <v>192</v>
      </c>
    </row>
    <row r="1487" spans="2:65" s="1" customFormat="1" ht="24.2" customHeight="1">
      <c r="B1487" s="33"/>
      <c r="C1487" s="132" t="s">
        <v>1759</v>
      </c>
      <c r="D1487" s="132" t="s">
        <v>194</v>
      </c>
      <c r="E1487" s="133" t="s">
        <v>1760</v>
      </c>
      <c r="F1487" s="134" t="s">
        <v>1761</v>
      </c>
      <c r="G1487" s="135" t="s">
        <v>747</v>
      </c>
      <c r="H1487" s="136">
        <v>1</v>
      </c>
      <c r="I1487" s="137"/>
      <c r="J1487" s="138">
        <f>ROUND(I1487*H1487,2)</f>
        <v>0</v>
      </c>
      <c r="K1487" s="134" t="s">
        <v>198</v>
      </c>
      <c r="L1487" s="33"/>
      <c r="M1487" s="139" t="s">
        <v>44</v>
      </c>
      <c r="N1487" s="140" t="s">
        <v>53</v>
      </c>
      <c r="P1487" s="141">
        <f>O1487*H1487</f>
        <v>0</v>
      </c>
      <c r="Q1487" s="141">
        <v>0</v>
      </c>
      <c r="R1487" s="141">
        <f>Q1487*H1487</f>
        <v>0</v>
      </c>
      <c r="S1487" s="141">
        <v>0</v>
      </c>
      <c r="T1487" s="142">
        <f>S1487*H1487</f>
        <v>0</v>
      </c>
      <c r="AR1487" s="143" t="s">
        <v>90</v>
      </c>
      <c r="AT1487" s="143" t="s">
        <v>194</v>
      </c>
      <c r="AU1487" s="143" t="s">
        <v>93</v>
      </c>
      <c r="AY1487" s="17" t="s">
        <v>192</v>
      </c>
      <c r="BE1487" s="144">
        <f>IF(N1487="základní",J1487,0)</f>
        <v>0</v>
      </c>
      <c r="BF1487" s="144">
        <f>IF(N1487="snížená",J1487,0)</f>
        <v>0</v>
      </c>
      <c r="BG1487" s="144">
        <f>IF(N1487="zákl. přenesená",J1487,0)</f>
        <v>0</v>
      </c>
      <c r="BH1487" s="144">
        <f>IF(N1487="sníž. přenesená",J1487,0)</f>
        <v>0</v>
      </c>
      <c r="BI1487" s="144">
        <f>IF(N1487="nulová",J1487,0)</f>
        <v>0</v>
      </c>
      <c r="BJ1487" s="17" t="s">
        <v>90</v>
      </c>
      <c r="BK1487" s="144">
        <f>ROUND(I1487*H1487,2)</f>
        <v>0</v>
      </c>
      <c r="BL1487" s="17" t="s">
        <v>90</v>
      </c>
      <c r="BM1487" s="143" t="s">
        <v>1762</v>
      </c>
    </row>
    <row r="1488" spans="2:65" s="1" customFormat="1" ht="11.25">
      <c r="B1488" s="33"/>
      <c r="D1488" s="145" t="s">
        <v>200</v>
      </c>
      <c r="F1488" s="146" t="s">
        <v>1763</v>
      </c>
      <c r="I1488" s="147"/>
      <c r="L1488" s="33"/>
      <c r="M1488" s="148"/>
      <c r="T1488" s="54"/>
      <c r="AT1488" s="17" t="s">
        <v>200</v>
      </c>
      <c r="AU1488" s="17" t="s">
        <v>93</v>
      </c>
    </row>
    <row r="1489" spans="2:65" s="12" customFormat="1" ht="11.25">
      <c r="B1489" s="149"/>
      <c r="D1489" s="150" t="s">
        <v>202</v>
      </c>
      <c r="E1489" s="151" t="s">
        <v>44</v>
      </c>
      <c r="F1489" s="152" t="s">
        <v>426</v>
      </c>
      <c r="H1489" s="151" t="s">
        <v>44</v>
      </c>
      <c r="I1489" s="153"/>
      <c r="L1489" s="149"/>
      <c r="M1489" s="154"/>
      <c r="T1489" s="155"/>
      <c r="AT1489" s="151" t="s">
        <v>202</v>
      </c>
      <c r="AU1489" s="151" t="s">
        <v>93</v>
      </c>
      <c r="AV1489" s="12" t="s">
        <v>90</v>
      </c>
      <c r="AW1489" s="12" t="s">
        <v>42</v>
      </c>
      <c r="AX1489" s="12" t="s">
        <v>82</v>
      </c>
      <c r="AY1489" s="151" t="s">
        <v>192</v>
      </c>
    </row>
    <row r="1490" spans="2:65" s="12" customFormat="1" ht="11.25">
      <c r="B1490" s="149"/>
      <c r="D1490" s="150" t="s">
        <v>202</v>
      </c>
      <c r="E1490" s="151" t="s">
        <v>44</v>
      </c>
      <c r="F1490" s="152" t="s">
        <v>583</v>
      </c>
      <c r="H1490" s="151" t="s">
        <v>44</v>
      </c>
      <c r="I1490" s="153"/>
      <c r="L1490" s="149"/>
      <c r="M1490" s="154"/>
      <c r="T1490" s="155"/>
      <c r="AT1490" s="151" t="s">
        <v>202</v>
      </c>
      <c r="AU1490" s="151" t="s">
        <v>93</v>
      </c>
      <c r="AV1490" s="12" t="s">
        <v>90</v>
      </c>
      <c r="AW1490" s="12" t="s">
        <v>42</v>
      </c>
      <c r="AX1490" s="12" t="s">
        <v>82</v>
      </c>
      <c r="AY1490" s="151" t="s">
        <v>192</v>
      </c>
    </row>
    <row r="1491" spans="2:65" s="12" customFormat="1" ht="11.25">
      <c r="B1491" s="149"/>
      <c r="D1491" s="150" t="s">
        <v>202</v>
      </c>
      <c r="E1491" s="151" t="s">
        <v>44</v>
      </c>
      <c r="F1491" s="152" t="s">
        <v>1764</v>
      </c>
      <c r="H1491" s="151" t="s">
        <v>44</v>
      </c>
      <c r="I1491" s="153"/>
      <c r="L1491" s="149"/>
      <c r="M1491" s="154"/>
      <c r="T1491" s="155"/>
      <c r="AT1491" s="151" t="s">
        <v>202</v>
      </c>
      <c r="AU1491" s="151" t="s">
        <v>93</v>
      </c>
      <c r="AV1491" s="12" t="s">
        <v>90</v>
      </c>
      <c r="AW1491" s="12" t="s">
        <v>42</v>
      </c>
      <c r="AX1491" s="12" t="s">
        <v>82</v>
      </c>
      <c r="AY1491" s="151" t="s">
        <v>192</v>
      </c>
    </row>
    <row r="1492" spans="2:65" s="13" customFormat="1" ht="11.25">
      <c r="B1492" s="156"/>
      <c r="D1492" s="150" t="s">
        <v>202</v>
      </c>
      <c r="E1492" s="157" t="s">
        <v>44</v>
      </c>
      <c r="F1492" s="158" t="s">
        <v>90</v>
      </c>
      <c r="H1492" s="159">
        <v>1</v>
      </c>
      <c r="I1492" s="160"/>
      <c r="L1492" s="156"/>
      <c r="M1492" s="161"/>
      <c r="T1492" s="162"/>
      <c r="AT1492" s="157" t="s">
        <v>202</v>
      </c>
      <c r="AU1492" s="157" t="s">
        <v>93</v>
      </c>
      <c r="AV1492" s="13" t="s">
        <v>93</v>
      </c>
      <c r="AW1492" s="13" t="s">
        <v>42</v>
      </c>
      <c r="AX1492" s="13" t="s">
        <v>90</v>
      </c>
      <c r="AY1492" s="157" t="s">
        <v>192</v>
      </c>
    </row>
    <row r="1493" spans="2:65" s="1" customFormat="1" ht="33" customHeight="1">
      <c r="B1493" s="33"/>
      <c r="C1493" s="132" t="s">
        <v>1765</v>
      </c>
      <c r="D1493" s="132" t="s">
        <v>194</v>
      </c>
      <c r="E1493" s="133" t="s">
        <v>1766</v>
      </c>
      <c r="F1493" s="134" t="s">
        <v>1767</v>
      </c>
      <c r="G1493" s="135" t="s">
        <v>747</v>
      </c>
      <c r="H1493" s="136">
        <v>5</v>
      </c>
      <c r="I1493" s="137"/>
      <c r="J1493" s="138">
        <f>ROUND(I1493*H1493,2)</f>
        <v>0</v>
      </c>
      <c r="K1493" s="134" t="s">
        <v>198</v>
      </c>
      <c r="L1493" s="33"/>
      <c r="M1493" s="139" t="s">
        <v>44</v>
      </c>
      <c r="N1493" s="140" t="s">
        <v>53</v>
      </c>
      <c r="P1493" s="141">
        <f>O1493*H1493</f>
        <v>0</v>
      </c>
      <c r="Q1493" s="141">
        <v>0</v>
      </c>
      <c r="R1493" s="141">
        <f>Q1493*H1493</f>
        <v>0</v>
      </c>
      <c r="S1493" s="141">
        <v>0</v>
      </c>
      <c r="T1493" s="142">
        <f>S1493*H1493</f>
        <v>0</v>
      </c>
      <c r="AR1493" s="143" t="s">
        <v>90</v>
      </c>
      <c r="AT1493" s="143" t="s">
        <v>194</v>
      </c>
      <c r="AU1493" s="143" t="s">
        <v>93</v>
      </c>
      <c r="AY1493" s="17" t="s">
        <v>192</v>
      </c>
      <c r="BE1493" s="144">
        <f>IF(N1493="základní",J1493,0)</f>
        <v>0</v>
      </c>
      <c r="BF1493" s="144">
        <f>IF(N1493="snížená",J1493,0)</f>
        <v>0</v>
      </c>
      <c r="BG1493" s="144">
        <f>IF(N1493="zákl. přenesená",J1493,0)</f>
        <v>0</v>
      </c>
      <c r="BH1493" s="144">
        <f>IF(N1493="sníž. přenesená",J1493,0)</f>
        <v>0</v>
      </c>
      <c r="BI1493" s="144">
        <f>IF(N1493="nulová",J1493,0)</f>
        <v>0</v>
      </c>
      <c r="BJ1493" s="17" t="s">
        <v>90</v>
      </c>
      <c r="BK1493" s="144">
        <f>ROUND(I1493*H1493,2)</f>
        <v>0</v>
      </c>
      <c r="BL1493" s="17" t="s">
        <v>90</v>
      </c>
      <c r="BM1493" s="143" t="s">
        <v>1768</v>
      </c>
    </row>
    <row r="1494" spans="2:65" s="1" customFormat="1" ht="11.25">
      <c r="B1494" s="33"/>
      <c r="D1494" s="145" t="s">
        <v>200</v>
      </c>
      <c r="F1494" s="146" t="s">
        <v>1769</v>
      </c>
      <c r="I1494" s="147"/>
      <c r="L1494" s="33"/>
      <c r="M1494" s="148"/>
      <c r="T1494" s="54"/>
      <c r="AT1494" s="17" t="s">
        <v>200</v>
      </c>
      <c r="AU1494" s="17" t="s">
        <v>93</v>
      </c>
    </row>
    <row r="1495" spans="2:65" s="12" customFormat="1" ht="11.25">
      <c r="B1495" s="149"/>
      <c r="D1495" s="150" t="s">
        <v>202</v>
      </c>
      <c r="E1495" s="151" t="s">
        <v>44</v>
      </c>
      <c r="F1495" s="152" t="s">
        <v>426</v>
      </c>
      <c r="H1495" s="151" t="s">
        <v>44</v>
      </c>
      <c r="I1495" s="153"/>
      <c r="L1495" s="149"/>
      <c r="M1495" s="154"/>
      <c r="T1495" s="155"/>
      <c r="AT1495" s="151" t="s">
        <v>202</v>
      </c>
      <c r="AU1495" s="151" t="s">
        <v>93</v>
      </c>
      <c r="AV1495" s="12" t="s">
        <v>90</v>
      </c>
      <c r="AW1495" s="12" t="s">
        <v>42</v>
      </c>
      <c r="AX1495" s="12" t="s">
        <v>82</v>
      </c>
      <c r="AY1495" s="151" t="s">
        <v>192</v>
      </c>
    </row>
    <row r="1496" spans="2:65" s="12" customFormat="1" ht="11.25">
      <c r="B1496" s="149"/>
      <c r="D1496" s="150" t="s">
        <v>202</v>
      </c>
      <c r="E1496" s="151" t="s">
        <v>44</v>
      </c>
      <c r="F1496" s="152" t="s">
        <v>583</v>
      </c>
      <c r="H1496" s="151" t="s">
        <v>44</v>
      </c>
      <c r="I1496" s="153"/>
      <c r="L1496" s="149"/>
      <c r="M1496" s="154"/>
      <c r="T1496" s="155"/>
      <c r="AT1496" s="151" t="s">
        <v>202</v>
      </c>
      <c r="AU1496" s="151" t="s">
        <v>93</v>
      </c>
      <c r="AV1496" s="12" t="s">
        <v>90</v>
      </c>
      <c r="AW1496" s="12" t="s">
        <v>42</v>
      </c>
      <c r="AX1496" s="12" t="s">
        <v>82</v>
      </c>
      <c r="AY1496" s="151" t="s">
        <v>192</v>
      </c>
    </row>
    <row r="1497" spans="2:65" s="12" customFormat="1" ht="11.25">
      <c r="B1497" s="149"/>
      <c r="D1497" s="150" t="s">
        <v>202</v>
      </c>
      <c r="E1497" s="151" t="s">
        <v>44</v>
      </c>
      <c r="F1497" s="152" t="s">
        <v>1770</v>
      </c>
      <c r="H1497" s="151" t="s">
        <v>44</v>
      </c>
      <c r="I1497" s="153"/>
      <c r="L1497" s="149"/>
      <c r="M1497" s="154"/>
      <c r="T1497" s="155"/>
      <c r="AT1497" s="151" t="s">
        <v>202</v>
      </c>
      <c r="AU1497" s="151" t="s">
        <v>93</v>
      </c>
      <c r="AV1497" s="12" t="s">
        <v>90</v>
      </c>
      <c r="AW1497" s="12" t="s">
        <v>42</v>
      </c>
      <c r="AX1497" s="12" t="s">
        <v>82</v>
      </c>
      <c r="AY1497" s="151" t="s">
        <v>192</v>
      </c>
    </row>
    <row r="1498" spans="2:65" s="13" customFormat="1" ht="11.25">
      <c r="B1498" s="156"/>
      <c r="D1498" s="150" t="s">
        <v>202</v>
      </c>
      <c r="E1498" s="157" t="s">
        <v>44</v>
      </c>
      <c r="F1498" s="158" t="s">
        <v>222</v>
      </c>
      <c r="H1498" s="159">
        <v>5</v>
      </c>
      <c r="I1498" s="160"/>
      <c r="L1498" s="156"/>
      <c r="M1498" s="161"/>
      <c r="T1498" s="162"/>
      <c r="AT1498" s="157" t="s">
        <v>202</v>
      </c>
      <c r="AU1498" s="157" t="s">
        <v>93</v>
      </c>
      <c r="AV1498" s="13" t="s">
        <v>93</v>
      </c>
      <c r="AW1498" s="13" t="s">
        <v>42</v>
      </c>
      <c r="AX1498" s="13" t="s">
        <v>90</v>
      </c>
      <c r="AY1498" s="157" t="s">
        <v>192</v>
      </c>
    </row>
    <row r="1499" spans="2:65" s="1" customFormat="1" ht="33" customHeight="1">
      <c r="B1499" s="33"/>
      <c r="C1499" s="132" t="s">
        <v>1771</v>
      </c>
      <c r="D1499" s="132" t="s">
        <v>194</v>
      </c>
      <c r="E1499" s="133" t="s">
        <v>1772</v>
      </c>
      <c r="F1499" s="134" t="s">
        <v>1773</v>
      </c>
      <c r="G1499" s="135" t="s">
        <v>747</v>
      </c>
      <c r="H1499" s="136">
        <v>16</v>
      </c>
      <c r="I1499" s="137"/>
      <c r="J1499" s="138">
        <f>ROUND(I1499*H1499,2)</f>
        <v>0</v>
      </c>
      <c r="K1499" s="134" t="s">
        <v>198</v>
      </c>
      <c r="L1499" s="33"/>
      <c r="M1499" s="139" t="s">
        <v>44</v>
      </c>
      <c r="N1499" s="140" t="s">
        <v>53</v>
      </c>
      <c r="P1499" s="141">
        <f>O1499*H1499</f>
        <v>0</v>
      </c>
      <c r="Q1499" s="141">
        <v>0</v>
      </c>
      <c r="R1499" s="141">
        <f>Q1499*H1499</f>
        <v>0</v>
      </c>
      <c r="S1499" s="141">
        <v>0</v>
      </c>
      <c r="T1499" s="142">
        <f>S1499*H1499</f>
        <v>0</v>
      </c>
      <c r="AR1499" s="143" t="s">
        <v>90</v>
      </c>
      <c r="AT1499" s="143" t="s">
        <v>194</v>
      </c>
      <c r="AU1499" s="143" t="s">
        <v>93</v>
      </c>
      <c r="AY1499" s="17" t="s">
        <v>192</v>
      </c>
      <c r="BE1499" s="144">
        <f>IF(N1499="základní",J1499,0)</f>
        <v>0</v>
      </c>
      <c r="BF1499" s="144">
        <f>IF(N1499="snížená",J1499,0)</f>
        <v>0</v>
      </c>
      <c r="BG1499" s="144">
        <f>IF(N1499="zákl. přenesená",J1499,0)</f>
        <v>0</v>
      </c>
      <c r="BH1499" s="144">
        <f>IF(N1499="sníž. přenesená",J1499,0)</f>
        <v>0</v>
      </c>
      <c r="BI1499" s="144">
        <f>IF(N1499="nulová",J1499,0)</f>
        <v>0</v>
      </c>
      <c r="BJ1499" s="17" t="s">
        <v>90</v>
      </c>
      <c r="BK1499" s="144">
        <f>ROUND(I1499*H1499,2)</f>
        <v>0</v>
      </c>
      <c r="BL1499" s="17" t="s">
        <v>90</v>
      </c>
      <c r="BM1499" s="143" t="s">
        <v>1774</v>
      </c>
    </row>
    <row r="1500" spans="2:65" s="1" customFormat="1" ht="11.25">
      <c r="B1500" s="33"/>
      <c r="D1500" s="145" t="s">
        <v>200</v>
      </c>
      <c r="F1500" s="146" t="s">
        <v>1775</v>
      </c>
      <c r="I1500" s="147"/>
      <c r="L1500" s="33"/>
      <c r="M1500" s="148"/>
      <c r="T1500" s="54"/>
      <c r="AT1500" s="17" t="s">
        <v>200</v>
      </c>
      <c r="AU1500" s="17" t="s">
        <v>93</v>
      </c>
    </row>
    <row r="1501" spans="2:65" s="12" customFormat="1" ht="11.25">
      <c r="B1501" s="149"/>
      <c r="D1501" s="150" t="s">
        <v>202</v>
      </c>
      <c r="E1501" s="151" t="s">
        <v>44</v>
      </c>
      <c r="F1501" s="152" t="s">
        <v>426</v>
      </c>
      <c r="H1501" s="151" t="s">
        <v>44</v>
      </c>
      <c r="I1501" s="153"/>
      <c r="L1501" s="149"/>
      <c r="M1501" s="154"/>
      <c r="T1501" s="155"/>
      <c r="AT1501" s="151" t="s">
        <v>202</v>
      </c>
      <c r="AU1501" s="151" t="s">
        <v>93</v>
      </c>
      <c r="AV1501" s="12" t="s">
        <v>90</v>
      </c>
      <c r="AW1501" s="12" t="s">
        <v>42</v>
      </c>
      <c r="AX1501" s="12" t="s">
        <v>82</v>
      </c>
      <c r="AY1501" s="151" t="s">
        <v>192</v>
      </c>
    </row>
    <row r="1502" spans="2:65" s="12" customFormat="1" ht="11.25">
      <c r="B1502" s="149"/>
      <c r="D1502" s="150" t="s">
        <v>202</v>
      </c>
      <c r="E1502" s="151" t="s">
        <v>44</v>
      </c>
      <c r="F1502" s="152" t="s">
        <v>583</v>
      </c>
      <c r="H1502" s="151" t="s">
        <v>44</v>
      </c>
      <c r="I1502" s="153"/>
      <c r="L1502" s="149"/>
      <c r="M1502" s="154"/>
      <c r="T1502" s="155"/>
      <c r="AT1502" s="151" t="s">
        <v>202</v>
      </c>
      <c r="AU1502" s="151" t="s">
        <v>93</v>
      </c>
      <c r="AV1502" s="12" t="s">
        <v>90</v>
      </c>
      <c r="AW1502" s="12" t="s">
        <v>42</v>
      </c>
      <c r="AX1502" s="12" t="s">
        <v>82</v>
      </c>
      <c r="AY1502" s="151" t="s">
        <v>192</v>
      </c>
    </row>
    <row r="1503" spans="2:65" s="12" customFormat="1" ht="22.5">
      <c r="B1503" s="149"/>
      <c r="D1503" s="150" t="s">
        <v>202</v>
      </c>
      <c r="E1503" s="151" t="s">
        <v>44</v>
      </c>
      <c r="F1503" s="152" t="s">
        <v>1776</v>
      </c>
      <c r="H1503" s="151" t="s">
        <v>44</v>
      </c>
      <c r="I1503" s="153"/>
      <c r="L1503" s="149"/>
      <c r="M1503" s="154"/>
      <c r="T1503" s="155"/>
      <c r="AT1503" s="151" t="s">
        <v>202</v>
      </c>
      <c r="AU1503" s="151" t="s">
        <v>93</v>
      </c>
      <c r="AV1503" s="12" t="s">
        <v>90</v>
      </c>
      <c r="AW1503" s="12" t="s">
        <v>42</v>
      </c>
      <c r="AX1503" s="12" t="s">
        <v>82</v>
      </c>
      <c r="AY1503" s="151" t="s">
        <v>192</v>
      </c>
    </row>
    <row r="1504" spans="2:65" s="13" customFormat="1" ht="11.25">
      <c r="B1504" s="156"/>
      <c r="D1504" s="150" t="s">
        <v>202</v>
      </c>
      <c r="E1504" s="157" t="s">
        <v>44</v>
      </c>
      <c r="F1504" s="158" t="s">
        <v>300</v>
      </c>
      <c r="H1504" s="159">
        <v>16</v>
      </c>
      <c r="I1504" s="160"/>
      <c r="L1504" s="156"/>
      <c r="M1504" s="161"/>
      <c r="T1504" s="162"/>
      <c r="AT1504" s="157" t="s">
        <v>202</v>
      </c>
      <c r="AU1504" s="157" t="s">
        <v>93</v>
      </c>
      <c r="AV1504" s="13" t="s">
        <v>93</v>
      </c>
      <c r="AW1504" s="13" t="s">
        <v>42</v>
      </c>
      <c r="AX1504" s="13" t="s">
        <v>90</v>
      </c>
      <c r="AY1504" s="157" t="s">
        <v>192</v>
      </c>
    </row>
    <row r="1505" spans="2:65" s="1" customFormat="1" ht="16.5" customHeight="1">
      <c r="B1505" s="33"/>
      <c r="C1505" s="132" t="s">
        <v>1777</v>
      </c>
      <c r="D1505" s="132" t="s">
        <v>194</v>
      </c>
      <c r="E1505" s="133" t="s">
        <v>1778</v>
      </c>
      <c r="F1505" s="134" t="s">
        <v>1779</v>
      </c>
      <c r="G1505" s="135" t="s">
        <v>747</v>
      </c>
      <c r="H1505" s="136">
        <v>4</v>
      </c>
      <c r="I1505" s="137"/>
      <c r="J1505" s="138">
        <f>ROUND(I1505*H1505,2)</f>
        <v>0</v>
      </c>
      <c r="K1505" s="134" t="s">
        <v>198</v>
      </c>
      <c r="L1505" s="33"/>
      <c r="M1505" s="139" t="s">
        <v>44</v>
      </c>
      <c r="N1505" s="140" t="s">
        <v>53</v>
      </c>
      <c r="P1505" s="141">
        <f>O1505*H1505</f>
        <v>0</v>
      </c>
      <c r="Q1505" s="141">
        <v>0</v>
      </c>
      <c r="R1505" s="141">
        <f>Q1505*H1505</f>
        <v>0</v>
      </c>
      <c r="S1505" s="141">
        <v>0</v>
      </c>
      <c r="T1505" s="142">
        <f>S1505*H1505</f>
        <v>0</v>
      </c>
      <c r="AR1505" s="143" t="s">
        <v>90</v>
      </c>
      <c r="AT1505" s="143" t="s">
        <v>194</v>
      </c>
      <c r="AU1505" s="143" t="s">
        <v>93</v>
      </c>
      <c r="AY1505" s="17" t="s">
        <v>192</v>
      </c>
      <c r="BE1505" s="144">
        <f>IF(N1505="základní",J1505,0)</f>
        <v>0</v>
      </c>
      <c r="BF1505" s="144">
        <f>IF(N1505="snížená",J1505,0)</f>
        <v>0</v>
      </c>
      <c r="BG1505" s="144">
        <f>IF(N1505="zákl. přenesená",J1505,0)</f>
        <v>0</v>
      </c>
      <c r="BH1505" s="144">
        <f>IF(N1505="sníž. přenesená",J1505,0)</f>
        <v>0</v>
      </c>
      <c r="BI1505" s="144">
        <f>IF(N1505="nulová",J1505,0)</f>
        <v>0</v>
      </c>
      <c r="BJ1505" s="17" t="s">
        <v>90</v>
      </c>
      <c r="BK1505" s="144">
        <f>ROUND(I1505*H1505,2)</f>
        <v>0</v>
      </c>
      <c r="BL1505" s="17" t="s">
        <v>90</v>
      </c>
      <c r="BM1505" s="143" t="s">
        <v>1780</v>
      </c>
    </row>
    <row r="1506" spans="2:65" s="1" customFormat="1" ht="11.25">
      <c r="B1506" s="33"/>
      <c r="D1506" s="145" t="s">
        <v>200</v>
      </c>
      <c r="F1506" s="146" t="s">
        <v>1781</v>
      </c>
      <c r="I1506" s="147"/>
      <c r="L1506" s="33"/>
      <c r="M1506" s="148"/>
      <c r="T1506" s="54"/>
      <c r="AT1506" s="17" t="s">
        <v>200</v>
      </c>
      <c r="AU1506" s="17" t="s">
        <v>93</v>
      </c>
    </row>
    <row r="1507" spans="2:65" s="12" customFormat="1" ht="11.25">
      <c r="B1507" s="149"/>
      <c r="D1507" s="150" t="s">
        <v>202</v>
      </c>
      <c r="E1507" s="151" t="s">
        <v>44</v>
      </c>
      <c r="F1507" s="152" t="s">
        <v>455</v>
      </c>
      <c r="H1507" s="151" t="s">
        <v>44</v>
      </c>
      <c r="I1507" s="153"/>
      <c r="L1507" s="149"/>
      <c r="M1507" s="154"/>
      <c r="T1507" s="155"/>
      <c r="AT1507" s="151" t="s">
        <v>202</v>
      </c>
      <c r="AU1507" s="151" t="s">
        <v>93</v>
      </c>
      <c r="AV1507" s="12" t="s">
        <v>90</v>
      </c>
      <c r="AW1507" s="12" t="s">
        <v>42</v>
      </c>
      <c r="AX1507" s="12" t="s">
        <v>82</v>
      </c>
      <c r="AY1507" s="151" t="s">
        <v>192</v>
      </c>
    </row>
    <row r="1508" spans="2:65" s="12" customFormat="1" ht="22.5">
      <c r="B1508" s="149"/>
      <c r="D1508" s="150" t="s">
        <v>202</v>
      </c>
      <c r="E1508" s="151" t="s">
        <v>44</v>
      </c>
      <c r="F1508" s="152" t="s">
        <v>1782</v>
      </c>
      <c r="H1508" s="151" t="s">
        <v>44</v>
      </c>
      <c r="I1508" s="153"/>
      <c r="L1508" s="149"/>
      <c r="M1508" s="154"/>
      <c r="T1508" s="155"/>
      <c r="AT1508" s="151" t="s">
        <v>202</v>
      </c>
      <c r="AU1508" s="151" t="s">
        <v>93</v>
      </c>
      <c r="AV1508" s="12" t="s">
        <v>90</v>
      </c>
      <c r="AW1508" s="12" t="s">
        <v>42</v>
      </c>
      <c r="AX1508" s="12" t="s">
        <v>82</v>
      </c>
      <c r="AY1508" s="151" t="s">
        <v>192</v>
      </c>
    </row>
    <row r="1509" spans="2:65" s="13" customFormat="1" ht="11.25">
      <c r="B1509" s="156"/>
      <c r="D1509" s="150" t="s">
        <v>202</v>
      </c>
      <c r="E1509" s="157" t="s">
        <v>44</v>
      </c>
      <c r="F1509" s="158" t="s">
        <v>199</v>
      </c>
      <c r="H1509" s="159">
        <v>4</v>
      </c>
      <c r="I1509" s="160"/>
      <c r="L1509" s="156"/>
      <c r="M1509" s="161"/>
      <c r="T1509" s="162"/>
      <c r="AT1509" s="157" t="s">
        <v>202</v>
      </c>
      <c r="AU1509" s="157" t="s">
        <v>93</v>
      </c>
      <c r="AV1509" s="13" t="s">
        <v>93</v>
      </c>
      <c r="AW1509" s="13" t="s">
        <v>42</v>
      </c>
      <c r="AX1509" s="13" t="s">
        <v>90</v>
      </c>
      <c r="AY1509" s="157" t="s">
        <v>192</v>
      </c>
    </row>
    <row r="1510" spans="2:65" s="1" customFormat="1" ht="21.75" customHeight="1">
      <c r="B1510" s="33"/>
      <c r="C1510" s="132" t="s">
        <v>1783</v>
      </c>
      <c r="D1510" s="132" t="s">
        <v>194</v>
      </c>
      <c r="E1510" s="133" t="s">
        <v>1784</v>
      </c>
      <c r="F1510" s="134" t="s">
        <v>1785</v>
      </c>
      <c r="G1510" s="135" t="s">
        <v>747</v>
      </c>
      <c r="H1510" s="136">
        <v>4</v>
      </c>
      <c r="I1510" s="137"/>
      <c r="J1510" s="138">
        <f>ROUND(I1510*H1510,2)</f>
        <v>0</v>
      </c>
      <c r="K1510" s="134" t="s">
        <v>198</v>
      </c>
      <c r="L1510" s="33"/>
      <c r="M1510" s="139" t="s">
        <v>44</v>
      </c>
      <c r="N1510" s="140" t="s">
        <v>53</v>
      </c>
      <c r="P1510" s="141">
        <f>O1510*H1510</f>
        <v>0</v>
      </c>
      <c r="Q1510" s="141">
        <v>0</v>
      </c>
      <c r="R1510" s="141">
        <f>Q1510*H1510</f>
        <v>0</v>
      </c>
      <c r="S1510" s="141">
        <v>0</v>
      </c>
      <c r="T1510" s="142">
        <f>S1510*H1510</f>
        <v>0</v>
      </c>
      <c r="AR1510" s="143" t="s">
        <v>90</v>
      </c>
      <c r="AT1510" s="143" t="s">
        <v>194</v>
      </c>
      <c r="AU1510" s="143" t="s">
        <v>93</v>
      </c>
      <c r="AY1510" s="17" t="s">
        <v>192</v>
      </c>
      <c r="BE1510" s="144">
        <f>IF(N1510="základní",J1510,0)</f>
        <v>0</v>
      </c>
      <c r="BF1510" s="144">
        <f>IF(N1510="snížená",J1510,0)</f>
        <v>0</v>
      </c>
      <c r="BG1510" s="144">
        <f>IF(N1510="zákl. přenesená",J1510,0)</f>
        <v>0</v>
      </c>
      <c r="BH1510" s="144">
        <f>IF(N1510="sníž. přenesená",J1510,0)</f>
        <v>0</v>
      </c>
      <c r="BI1510" s="144">
        <f>IF(N1510="nulová",J1510,0)</f>
        <v>0</v>
      </c>
      <c r="BJ1510" s="17" t="s">
        <v>90</v>
      </c>
      <c r="BK1510" s="144">
        <f>ROUND(I1510*H1510,2)</f>
        <v>0</v>
      </c>
      <c r="BL1510" s="17" t="s">
        <v>90</v>
      </c>
      <c r="BM1510" s="143" t="s">
        <v>1786</v>
      </c>
    </row>
    <row r="1511" spans="2:65" s="1" customFormat="1" ht="11.25">
      <c r="B1511" s="33"/>
      <c r="D1511" s="145" t="s">
        <v>200</v>
      </c>
      <c r="F1511" s="146" t="s">
        <v>1787</v>
      </c>
      <c r="I1511" s="147"/>
      <c r="L1511" s="33"/>
      <c r="M1511" s="148"/>
      <c r="T1511" s="54"/>
      <c r="AT1511" s="17" t="s">
        <v>200</v>
      </c>
      <c r="AU1511" s="17" t="s">
        <v>93</v>
      </c>
    </row>
    <row r="1512" spans="2:65" s="12" customFormat="1" ht="11.25">
      <c r="B1512" s="149"/>
      <c r="D1512" s="150" t="s">
        <v>202</v>
      </c>
      <c r="E1512" s="151" t="s">
        <v>44</v>
      </c>
      <c r="F1512" s="152" t="s">
        <v>455</v>
      </c>
      <c r="H1512" s="151" t="s">
        <v>44</v>
      </c>
      <c r="I1512" s="153"/>
      <c r="L1512" s="149"/>
      <c r="M1512" s="154"/>
      <c r="T1512" s="155"/>
      <c r="AT1512" s="151" t="s">
        <v>202</v>
      </c>
      <c r="AU1512" s="151" t="s">
        <v>93</v>
      </c>
      <c r="AV1512" s="12" t="s">
        <v>90</v>
      </c>
      <c r="AW1512" s="12" t="s">
        <v>42</v>
      </c>
      <c r="AX1512" s="12" t="s">
        <v>82</v>
      </c>
      <c r="AY1512" s="151" t="s">
        <v>192</v>
      </c>
    </row>
    <row r="1513" spans="2:65" s="12" customFormat="1" ht="22.5">
      <c r="B1513" s="149"/>
      <c r="D1513" s="150" t="s">
        <v>202</v>
      </c>
      <c r="E1513" s="151" t="s">
        <v>44</v>
      </c>
      <c r="F1513" s="152" t="s">
        <v>1782</v>
      </c>
      <c r="H1513" s="151" t="s">
        <v>44</v>
      </c>
      <c r="I1513" s="153"/>
      <c r="L1513" s="149"/>
      <c r="M1513" s="154"/>
      <c r="T1513" s="155"/>
      <c r="AT1513" s="151" t="s">
        <v>202</v>
      </c>
      <c r="AU1513" s="151" t="s">
        <v>93</v>
      </c>
      <c r="AV1513" s="12" t="s">
        <v>90</v>
      </c>
      <c r="AW1513" s="12" t="s">
        <v>42</v>
      </c>
      <c r="AX1513" s="12" t="s">
        <v>82</v>
      </c>
      <c r="AY1513" s="151" t="s">
        <v>192</v>
      </c>
    </row>
    <row r="1514" spans="2:65" s="13" customFormat="1" ht="11.25">
      <c r="B1514" s="156"/>
      <c r="D1514" s="150" t="s">
        <v>202</v>
      </c>
      <c r="E1514" s="157" t="s">
        <v>44</v>
      </c>
      <c r="F1514" s="158" t="s">
        <v>199</v>
      </c>
      <c r="H1514" s="159">
        <v>4</v>
      </c>
      <c r="I1514" s="160"/>
      <c r="L1514" s="156"/>
      <c r="M1514" s="161"/>
      <c r="T1514" s="162"/>
      <c r="AT1514" s="157" t="s">
        <v>202</v>
      </c>
      <c r="AU1514" s="157" t="s">
        <v>93</v>
      </c>
      <c r="AV1514" s="13" t="s">
        <v>93</v>
      </c>
      <c r="AW1514" s="13" t="s">
        <v>42</v>
      </c>
      <c r="AX1514" s="13" t="s">
        <v>90</v>
      </c>
      <c r="AY1514" s="157" t="s">
        <v>192</v>
      </c>
    </row>
    <row r="1515" spans="2:65" s="1" customFormat="1" ht="24.2" customHeight="1">
      <c r="B1515" s="33"/>
      <c r="C1515" s="170" t="s">
        <v>1788</v>
      </c>
      <c r="D1515" s="170" t="s">
        <v>245</v>
      </c>
      <c r="E1515" s="171" t="s">
        <v>1789</v>
      </c>
      <c r="F1515" s="172" t="s">
        <v>1790</v>
      </c>
      <c r="G1515" s="173" t="s">
        <v>747</v>
      </c>
      <c r="H1515" s="174">
        <v>4</v>
      </c>
      <c r="I1515" s="175"/>
      <c r="J1515" s="176">
        <f>ROUND(I1515*H1515,2)</f>
        <v>0</v>
      </c>
      <c r="K1515" s="172" t="s">
        <v>259</v>
      </c>
      <c r="L1515" s="177"/>
      <c r="M1515" s="178" t="s">
        <v>44</v>
      </c>
      <c r="N1515" s="179" t="s">
        <v>53</v>
      </c>
      <c r="P1515" s="141">
        <f>O1515*H1515</f>
        <v>0</v>
      </c>
      <c r="Q1515" s="141">
        <v>0</v>
      </c>
      <c r="R1515" s="141">
        <f>Q1515*H1515</f>
        <v>0</v>
      </c>
      <c r="S1515" s="141">
        <v>0</v>
      </c>
      <c r="T1515" s="142">
        <f>S1515*H1515</f>
        <v>0</v>
      </c>
      <c r="AR1515" s="143" t="s">
        <v>93</v>
      </c>
      <c r="AT1515" s="143" t="s">
        <v>245</v>
      </c>
      <c r="AU1515" s="143" t="s">
        <v>93</v>
      </c>
      <c r="AY1515" s="17" t="s">
        <v>192</v>
      </c>
      <c r="BE1515" s="144">
        <f>IF(N1515="základní",J1515,0)</f>
        <v>0</v>
      </c>
      <c r="BF1515" s="144">
        <f>IF(N1515="snížená",J1515,0)</f>
        <v>0</v>
      </c>
      <c r="BG1515" s="144">
        <f>IF(N1515="zákl. přenesená",J1515,0)</f>
        <v>0</v>
      </c>
      <c r="BH1515" s="144">
        <f>IF(N1515="sníž. přenesená",J1515,0)</f>
        <v>0</v>
      </c>
      <c r="BI1515" s="144">
        <f>IF(N1515="nulová",J1515,0)</f>
        <v>0</v>
      </c>
      <c r="BJ1515" s="17" t="s">
        <v>90</v>
      </c>
      <c r="BK1515" s="144">
        <f>ROUND(I1515*H1515,2)</f>
        <v>0</v>
      </c>
      <c r="BL1515" s="17" t="s">
        <v>90</v>
      </c>
      <c r="BM1515" s="143" t="s">
        <v>1791</v>
      </c>
    </row>
    <row r="1516" spans="2:65" s="12" customFormat="1" ht="11.25">
      <c r="B1516" s="149"/>
      <c r="D1516" s="150" t="s">
        <v>202</v>
      </c>
      <c r="E1516" s="151" t="s">
        <v>44</v>
      </c>
      <c r="F1516" s="152" t="s">
        <v>455</v>
      </c>
      <c r="H1516" s="151" t="s">
        <v>44</v>
      </c>
      <c r="I1516" s="153"/>
      <c r="L1516" s="149"/>
      <c r="M1516" s="154"/>
      <c r="T1516" s="155"/>
      <c r="AT1516" s="151" t="s">
        <v>202</v>
      </c>
      <c r="AU1516" s="151" t="s">
        <v>93</v>
      </c>
      <c r="AV1516" s="12" t="s">
        <v>90</v>
      </c>
      <c r="AW1516" s="12" t="s">
        <v>42</v>
      </c>
      <c r="AX1516" s="12" t="s">
        <v>82</v>
      </c>
      <c r="AY1516" s="151" t="s">
        <v>192</v>
      </c>
    </row>
    <row r="1517" spans="2:65" s="12" customFormat="1" ht="11.25">
      <c r="B1517" s="149"/>
      <c r="D1517" s="150" t="s">
        <v>202</v>
      </c>
      <c r="E1517" s="151" t="s">
        <v>44</v>
      </c>
      <c r="F1517" s="152" t="s">
        <v>1792</v>
      </c>
      <c r="H1517" s="151" t="s">
        <v>44</v>
      </c>
      <c r="I1517" s="153"/>
      <c r="L1517" s="149"/>
      <c r="M1517" s="154"/>
      <c r="T1517" s="155"/>
      <c r="AT1517" s="151" t="s">
        <v>202</v>
      </c>
      <c r="AU1517" s="151" t="s">
        <v>93</v>
      </c>
      <c r="AV1517" s="12" t="s">
        <v>90</v>
      </c>
      <c r="AW1517" s="12" t="s">
        <v>42</v>
      </c>
      <c r="AX1517" s="12" t="s">
        <v>82</v>
      </c>
      <c r="AY1517" s="151" t="s">
        <v>192</v>
      </c>
    </row>
    <row r="1518" spans="2:65" s="13" customFormat="1" ht="11.25">
      <c r="B1518" s="156"/>
      <c r="D1518" s="150" t="s">
        <v>202</v>
      </c>
      <c r="E1518" s="157" t="s">
        <v>44</v>
      </c>
      <c r="F1518" s="158" t="s">
        <v>199</v>
      </c>
      <c r="H1518" s="159">
        <v>4</v>
      </c>
      <c r="I1518" s="160"/>
      <c r="L1518" s="156"/>
      <c r="M1518" s="161"/>
      <c r="T1518" s="162"/>
      <c r="AT1518" s="157" t="s">
        <v>202</v>
      </c>
      <c r="AU1518" s="157" t="s">
        <v>93</v>
      </c>
      <c r="AV1518" s="13" t="s">
        <v>93</v>
      </c>
      <c r="AW1518" s="13" t="s">
        <v>42</v>
      </c>
      <c r="AX1518" s="13" t="s">
        <v>90</v>
      </c>
      <c r="AY1518" s="157" t="s">
        <v>192</v>
      </c>
    </row>
    <row r="1519" spans="2:65" s="1" customFormat="1" ht="37.9" customHeight="1">
      <c r="B1519" s="33"/>
      <c r="C1519" s="132" t="s">
        <v>1793</v>
      </c>
      <c r="D1519" s="132" t="s">
        <v>194</v>
      </c>
      <c r="E1519" s="133" t="s">
        <v>1794</v>
      </c>
      <c r="F1519" s="134" t="s">
        <v>1795</v>
      </c>
      <c r="G1519" s="135" t="s">
        <v>747</v>
      </c>
      <c r="H1519" s="136">
        <v>1</v>
      </c>
      <c r="I1519" s="137"/>
      <c r="J1519" s="138">
        <f>ROUND(I1519*H1519,2)</f>
        <v>0</v>
      </c>
      <c r="K1519" s="134" t="s">
        <v>198</v>
      </c>
      <c r="L1519" s="33"/>
      <c r="M1519" s="139" t="s">
        <v>44</v>
      </c>
      <c r="N1519" s="140" t="s">
        <v>53</v>
      </c>
      <c r="P1519" s="141">
        <f>O1519*H1519</f>
        <v>0</v>
      </c>
      <c r="Q1519" s="141">
        <v>0</v>
      </c>
      <c r="R1519" s="141">
        <f>Q1519*H1519</f>
        <v>0</v>
      </c>
      <c r="S1519" s="141">
        <v>0</v>
      </c>
      <c r="T1519" s="142">
        <f>S1519*H1519</f>
        <v>0</v>
      </c>
      <c r="AR1519" s="143" t="s">
        <v>90</v>
      </c>
      <c r="AT1519" s="143" t="s">
        <v>194</v>
      </c>
      <c r="AU1519" s="143" t="s">
        <v>93</v>
      </c>
      <c r="AY1519" s="17" t="s">
        <v>192</v>
      </c>
      <c r="BE1519" s="144">
        <f>IF(N1519="základní",J1519,0)</f>
        <v>0</v>
      </c>
      <c r="BF1519" s="144">
        <f>IF(N1519="snížená",J1519,0)</f>
        <v>0</v>
      </c>
      <c r="BG1519" s="144">
        <f>IF(N1519="zákl. přenesená",J1519,0)</f>
        <v>0</v>
      </c>
      <c r="BH1519" s="144">
        <f>IF(N1519="sníž. přenesená",J1519,0)</f>
        <v>0</v>
      </c>
      <c r="BI1519" s="144">
        <f>IF(N1519="nulová",J1519,0)</f>
        <v>0</v>
      </c>
      <c r="BJ1519" s="17" t="s">
        <v>90</v>
      </c>
      <c r="BK1519" s="144">
        <f>ROUND(I1519*H1519,2)</f>
        <v>0</v>
      </c>
      <c r="BL1519" s="17" t="s">
        <v>90</v>
      </c>
      <c r="BM1519" s="143" t="s">
        <v>1796</v>
      </c>
    </row>
    <row r="1520" spans="2:65" s="1" customFormat="1" ht="11.25">
      <c r="B1520" s="33"/>
      <c r="D1520" s="145" t="s">
        <v>200</v>
      </c>
      <c r="F1520" s="146" t="s">
        <v>1797</v>
      </c>
      <c r="I1520" s="147"/>
      <c r="L1520" s="33"/>
      <c r="M1520" s="148"/>
      <c r="T1520" s="54"/>
      <c r="AT1520" s="17" t="s">
        <v>200</v>
      </c>
      <c r="AU1520" s="17" t="s">
        <v>93</v>
      </c>
    </row>
    <row r="1521" spans="2:65" s="12" customFormat="1" ht="11.25">
      <c r="B1521" s="149"/>
      <c r="D1521" s="150" t="s">
        <v>202</v>
      </c>
      <c r="E1521" s="151" t="s">
        <v>44</v>
      </c>
      <c r="F1521" s="152" t="s">
        <v>426</v>
      </c>
      <c r="H1521" s="151" t="s">
        <v>44</v>
      </c>
      <c r="I1521" s="153"/>
      <c r="L1521" s="149"/>
      <c r="M1521" s="154"/>
      <c r="T1521" s="155"/>
      <c r="AT1521" s="151" t="s">
        <v>202</v>
      </c>
      <c r="AU1521" s="151" t="s">
        <v>93</v>
      </c>
      <c r="AV1521" s="12" t="s">
        <v>90</v>
      </c>
      <c r="AW1521" s="12" t="s">
        <v>42</v>
      </c>
      <c r="AX1521" s="12" t="s">
        <v>82</v>
      </c>
      <c r="AY1521" s="151" t="s">
        <v>192</v>
      </c>
    </row>
    <row r="1522" spans="2:65" s="12" customFormat="1" ht="11.25">
      <c r="B1522" s="149"/>
      <c r="D1522" s="150" t="s">
        <v>202</v>
      </c>
      <c r="E1522" s="151" t="s">
        <v>44</v>
      </c>
      <c r="F1522" s="152" t="s">
        <v>583</v>
      </c>
      <c r="H1522" s="151" t="s">
        <v>44</v>
      </c>
      <c r="I1522" s="153"/>
      <c r="L1522" s="149"/>
      <c r="M1522" s="154"/>
      <c r="T1522" s="155"/>
      <c r="AT1522" s="151" t="s">
        <v>202</v>
      </c>
      <c r="AU1522" s="151" t="s">
        <v>93</v>
      </c>
      <c r="AV1522" s="12" t="s">
        <v>90</v>
      </c>
      <c r="AW1522" s="12" t="s">
        <v>42</v>
      </c>
      <c r="AX1522" s="12" t="s">
        <v>82</v>
      </c>
      <c r="AY1522" s="151" t="s">
        <v>192</v>
      </c>
    </row>
    <row r="1523" spans="2:65" s="12" customFormat="1" ht="11.25">
      <c r="B1523" s="149"/>
      <c r="D1523" s="150" t="s">
        <v>202</v>
      </c>
      <c r="E1523" s="151" t="s">
        <v>44</v>
      </c>
      <c r="F1523" s="152" t="s">
        <v>1764</v>
      </c>
      <c r="H1523" s="151" t="s">
        <v>44</v>
      </c>
      <c r="I1523" s="153"/>
      <c r="L1523" s="149"/>
      <c r="M1523" s="154"/>
      <c r="T1523" s="155"/>
      <c r="AT1523" s="151" t="s">
        <v>202</v>
      </c>
      <c r="AU1523" s="151" t="s">
        <v>93</v>
      </c>
      <c r="AV1523" s="12" t="s">
        <v>90</v>
      </c>
      <c r="AW1523" s="12" t="s">
        <v>42</v>
      </c>
      <c r="AX1523" s="12" t="s">
        <v>82</v>
      </c>
      <c r="AY1523" s="151" t="s">
        <v>192</v>
      </c>
    </row>
    <row r="1524" spans="2:65" s="13" customFormat="1" ht="11.25">
      <c r="B1524" s="156"/>
      <c r="D1524" s="150" t="s">
        <v>202</v>
      </c>
      <c r="E1524" s="157" t="s">
        <v>44</v>
      </c>
      <c r="F1524" s="158" t="s">
        <v>90</v>
      </c>
      <c r="H1524" s="159">
        <v>1</v>
      </c>
      <c r="I1524" s="160"/>
      <c r="L1524" s="156"/>
      <c r="M1524" s="161"/>
      <c r="T1524" s="162"/>
      <c r="AT1524" s="157" t="s">
        <v>202</v>
      </c>
      <c r="AU1524" s="157" t="s">
        <v>93</v>
      </c>
      <c r="AV1524" s="13" t="s">
        <v>93</v>
      </c>
      <c r="AW1524" s="13" t="s">
        <v>42</v>
      </c>
      <c r="AX1524" s="13" t="s">
        <v>90</v>
      </c>
      <c r="AY1524" s="157" t="s">
        <v>192</v>
      </c>
    </row>
    <row r="1525" spans="2:65" s="1" customFormat="1" ht="37.9" customHeight="1">
      <c r="B1525" s="33"/>
      <c r="C1525" s="132" t="s">
        <v>1798</v>
      </c>
      <c r="D1525" s="132" t="s">
        <v>194</v>
      </c>
      <c r="E1525" s="133" t="s">
        <v>1799</v>
      </c>
      <c r="F1525" s="134" t="s">
        <v>1800</v>
      </c>
      <c r="G1525" s="135" t="s">
        <v>747</v>
      </c>
      <c r="H1525" s="136">
        <v>21</v>
      </c>
      <c r="I1525" s="137"/>
      <c r="J1525" s="138">
        <f>ROUND(I1525*H1525,2)</f>
        <v>0</v>
      </c>
      <c r="K1525" s="134" t="s">
        <v>198</v>
      </c>
      <c r="L1525" s="33"/>
      <c r="M1525" s="139" t="s">
        <v>44</v>
      </c>
      <c r="N1525" s="140" t="s">
        <v>53</v>
      </c>
      <c r="P1525" s="141">
        <f>O1525*H1525</f>
        <v>0</v>
      </c>
      <c r="Q1525" s="141">
        <v>0</v>
      </c>
      <c r="R1525" s="141">
        <f>Q1525*H1525</f>
        <v>0</v>
      </c>
      <c r="S1525" s="141">
        <v>0</v>
      </c>
      <c r="T1525" s="142">
        <f>S1525*H1525</f>
        <v>0</v>
      </c>
      <c r="AR1525" s="143" t="s">
        <v>90</v>
      </c>
      <c r="AT1525" s="143" t="s">
        <v>194</v>
      </c>
      <c r="AU1525" s="143" t="s">
        <v>93</v>
      </c>
      <c r="AY1525" s="17" t="s">
        <v>192</v>
      </c>
      <c r="BE1525" s="144">
        <f>IF(N1525="základní",J1525,0)</f>
        <v>0</v>
      </c>
      <c r="BF1525" s="144">
        <f>IF(N1525="snížená",J1525,0)</f>
        <v>0</v>
      </c>
      <c r="BG1525" s="144">
        <f>IF(N1525="zákl. přenesená",J1525,0)</f>
        <v>0</v>
      </c>
      <c r="BH1525" s="144">
        <f>IF(N1525="sníž. přenesená",J1525,0)</f>
        <v>0</v>
      </c>
      <c r="BI1525" s="144">
        <f>IF(N1525="nulová",J1525,0)</f>
        <v>0</v>
      </c>
      <c r="BJ1525" s="17" t="s">
        <v>90</v>
      </c>
      <c r="BK1525" s="144">
        <f>ROUND(I1525*H1525,2)</f>
        <v>0</v>
      </c>
      <c r="BL1525" s="17" t="s">
        <v>90</v>
      </c>
      <c r="BM1525" s="143" t="s">
        <v>1801</v>
      </c>
    </row>
    <row r="1526" spans="2:65" s="1" customFormat="1" ht="11.25">
      <c r="B1526" s="33"/>
      <c r="D1526" s="145" t="s">
        <v>200</v>
      </c>
      <c r="F1526" s="146" t="s">
        <v>1802</v>
      </c>
      <c r="I1526" s="147"/>
      <c r="L1526" s="33"/>
      <c r="M1526" s="148"/>
      <c r="T1526" s="54"/>
      <c r="AT1526" s="17" t="s">
        <v>200</v>
      </c>
      <c r="AU1526" s="17" t="s">
        <v>93</v>
      </c>
    </row>
    <row r="1527" spans="2:65" s="12" customFormat="1" ht="11.25">
      <c r="B1527" s="149"/>
      <c r="D1527" s="150" t="s">
        <v>202</v>
      </c>
      <c r="E1527" s="151" t="s">
        <v>44</v>
      </c>
      <c r="F1527" s="152" t="s">
        <v>426</v>
      </c>
      <c r="H1527" s="151" t="s">
        <v>44</v>
      </c>
      <c r="I1527" s="153"/>
      <c r="L1527" s="149"/>
      <c r="M1527" s="154"/>
      <c r="T1527" s="155"/>
      <c r="AT1527" s="151" t="s">
        <v>202</v>
      </c>
      <c r="AU1527" s="151" t="s">
        <v>93</v>
      </c>
      <c r="AV1527" s="12" t="s">
        <v>90</v>
      </c>
      <c r="AW1527" s="12" t="s">
        <v>42</v>
      </c>
      <c r="AX1527" s="12" t="s">
        <v>82</v>
      </c>
      <c r="AY1527" s="151" t="s">
        <v>192</v>
      </c>
    </row>
    <row r="1528" spans="2:65" s="12" customFormat="1" ht="11.25">
      <c r="B1528" s="149"/>
      <c r="D1528" s="150" t="s">
        <v>202</v>
      </c>
      <c r="E1528" s="151" t="s">
        <v>44</v>
      </c>
      <c r="F1528" s="152" t="s">
        <v>583</v>
      </c>
      <c r="H1528" s="151" t="s">
        <v>44</v>
      </c>
      <c r="I1528" s="153"/>
      <c r="L1528" s="149"/>
      <c r="M1528" s="154"/>
      <c r="T1528" s="155"/>
      <c r="AT1528" s="151" t="s">
        <v>202</v>
      </c>
      <c r="AU1528" s="151" t="s">
        <v>93</v>
      </c>
      <c r="AV1528" s="12" t="s">
        <v>90</v>
      </c>
      <c r="AW1528" s="12" t="s">
        <v>42</v>
      </c>
      <c r="AX1528" s="12" t="s">
        <v>82</v>
      </c>
      <c r="AY1528" s="151" t="s">
        <v>192</v>
      </c>
    </row>
    <row r="1529" spans="2:65" s="12" customFormat="1" ht="22.5">
      <c r="B1529" s="149"/>
      <c r="D1529" s="150" t="s">
        <v>202</v>
      </c>
      <c r="E1529" s="151" t="s">
        <v>44</v>
      </c>
      <c r="F1529" s="152" t="s">
        <v>1803</v>
      </c>
      <c r="H1529" s="151" t="s">
        <v>44</v>
      </c>
      <c r="I1529" s="153"/>
      <c r="L1529" s="149"/>
      <c r="M1529" s="154"/>
      <c r="T1529" s="155"/>
      <c r="AT1529" s="151" t="s">
        <v>202</v>
      </c>
      <c r="AU1529" s="151" t="s">
        <v>93</v>
      </c>
      <c r="AV1529" s="12" t="s">
        <v>90</v>
      </c>
      <c r="AW1529" s="12" t="s">
        <v>42</v>
      </c>
      <c r="AX1529" s="12" t="s">
        <v>82</v>
      </c>
      <c r="AY1529" s="151" t="s">
        <v>192</v>
      </c>
    </row>
    <row r="1530" spans="2:65" s="13" customFormat="1" ht="11.25">
      <c r="B1530" s="156"/>
      <c r="D1530" s="150" t="s">
        <v>202</v>
      </c>
      <c r="E1530" s="157" t="s">
        <v>44</v>
      </c>
      <c r="F1530" s="158" t="s">
        <v>7</v>
      </c>
      <c r="H1530" s="159">
        <v>21</v>
      </c>
      <c r="I1530" s="160"/>
      <c r="L1530" s="156"/>
      <c r="M1530" s="161"/>
      <c r="T1530" s="162"/>
      <c r="AT1530" s="157" t="s">
        <v>202</v>
      </c>
      <c r="AU1530" s="157" t="s">
        <v>93</v>
      </c>
      <c r="AV1530" s="13" t="s">
        <v>93</v>
      </c>
      <c r="AW1530" s="13" t="s">
        <v>42</v>
      </c>
      <c r="AX1530" s="13" t="s">
        <v>90</v>
      </c>
      <c r="AY1530" s="157" t="s">
        <v>192</v>
      </c>
    </row>
    <row r="1531" spans="2:65" s="1" customFormat="1" ht="37.9" customHeight="1">
      <c r="B1531" s="33"/>
      <c r="C1531" s="132" t="s">
        <v>1804</v>
      </c>
      <c r="D1531" s="132" t="s">
        <v>194</v>
      </c>
      <c r="E1531" s="133" t="s">
        <v>1805</v>
      </c>
      <c r="F1531" s="134" t="s">
        <v>1806</v>
      </c>
      <c r="G1531" s="135" t="s">
        <v>747</v>
      </c>
      <c r="H1531" s="136">
        <v>1</v>
      </c>
      <c r="I1531" s="137"/>
      <c r="J1531" s="138">
        <f>ROUND(I1531*H1531,2)</f>
        <v>0</v>
      </c>
      <c r="K1531" s="134" t="s">
        <v>198</v>
      </c>
      <c r="L1531" s="33"/>
      <c r="M1531" s="139" t="s">
        <v>44</v>
      </c>
      <c r="N1531" s="140" t="s">
        <v>53</v>
      </c>
      <c r="P1531" s="141">
        <f>O1531*H1531</f>
        <v>0</v>
      </c>
      <c r="Q1531" s="141">
        <v>0</v>
      </c>
      <c r="R1531" s="141">
        <f>Q1531*H1531</f>
        <v>0</v>
      </c>
      <c r="S1531" s="141">
        <v>0</v>
      </c>
      <c r="T1531" s="142">
        <f>S1531*H1531</f>
        <v>0</v>
      </c>
      <c r="AR1531" s="143" t="s">
        <v>90</v>
      </c>
      <c r="AT1531" s="143" t="s">
        <v>194</v>
      </c>
      <c r="AU1531" s="143" t="s">
        <v>93</v>
      </c>
      <c r="AY1531" s="17" t="s">
        <v>192</v>
      </c>
      <c r="BE1531" s="144">
        <f>IF(N1531="základní",J1531,0)</f>
        <v>0</v>
      </c>
      <c r="BF1531" s="144">
        <f>IF(N1531="snížená",J1531,0)</f>
        <v>0</v>
      </c>
      <c r="BG1531" s="144">
        <f>IF(N1531="zákl. přenesená",J1531,0)</f>
        <v>0</v>
      </c>
      <c r="BH1531" s="144">
        <f>IF(N1531="sníž. přenesená",J1531,0)</f>
        <v>0</v>
      </c>
      <c r="BI1531" s="144">
        <f>IF(N1531="nulová",J1531,0)</f>
        <v>0</v>
      </c>
      <c r="BJ1531" s="17" t="s">
        <v>90</v>
      </c>
      <c r="BK1531" s="144">
        <f>ROUND(I1531*H1531,2)</f>
        <v>0</v>
      </c>
      <c r="BL1531" s="17" t="s">
        <v>90</v>
      </c>
      <c r="BM1531" s="143" t="s">
        <v>1807</v>
      </c>
    </row>
    <row r="1532" spans="2:65" s="1" customFormat="1" ht="11.25">
      <c r="B1532" s="33"/>
      <c r="D1532" s="145" t="s">
        <v>200</v>
      </c>
      <c r="F1532" s="146" t="s">
        <v>1808</v>
      </c>
      <c r="I1532" s="147"/>
      <c r="L1532" s="33"/>
      <c r="M1532" s="148"/>
      <c r="T1532" s="54"/>
      <c r="AT1532" s="17" t="s">
        <v>200</v>
      </c>
      <c r="AU1532" s="17" t="s">
        <v>93</v>
      </c>
    </row>
    <row r="1533" spans="2:65" s="12" customFormat="1" ht="11.25">
      <c r="B1533" s="149"/>
      <c r="D1533" s="150" t="s">
        <v>202</v>
      </c>
      <c r="E1533" s="151" t="s">
        <v>44</v>
      </c>
      <c r="F1533" s="152" t="s">
        <v>426</v>
      </c>
      <c r="H1533" s="151" t="s">
        <v>44</v>
      </c>
      <c r="I1533" s="153"/>
      <c r="L1533" s="149"/>
      <c r="M1533" s="154"/>
      <c r="T1533" s="155"/>
      <c r="AT1533" s="151" t="s">
        <v>202</v>
      </c>
      <c r="AU1533" s="151" t="s">
        <v>93</v>
      </c>
      <c r="AV1533" s="12" t="s">
        <v>90</v>
      </c>
      <c r="AW1533" s="12" t="s">
        <v>42</v>
      </c>
      <c r="AX1533" s="12" t="s">
        <v>82</v>
      </c>
      <c r="AY1533" s="151" t="s">
        <v>192</v>
      </c>
    </row>
    <row r="1534" spans="2:65" s="12" customFormat="1" ht="11.25">
      <c r="B1534" s="149"/>
      <c r="D1534" s="150" t="s">
        <v>202</v>
      </c>
      <c r="E1534" s="151" t="s">
        <v>44</v>
      </c>
      <c r="F1534" s="152" t="s">
        <v>583</v>
      </c>
      <c r="H1534" s="151" t="s">
        <v>44</v>
      </c>
      <c r="I1534" s="153"/>
      <c r="L1534" s="149"/>
      <c r="M1534" s="154"/>
      <c r="T1534" s="155"/>
      <c r="AT1534" s="151" t="s">
        <v>202</v>
      </c>
      <c r="AU1534" s="151" t="s">
        <v>93</v>
      </c>
      <c r="AV1534" s="12" t="s">
        <v>90</v>
      </c>
      <c r="AW1534" s="12" t="s">
        <v>42</v>
      </c>
      <c r="AX1534" s="12" t="s">
        <v>82</v>
      </c>
      <c r="AY1534" s="151" t="s">
        <v>192</v>
      </c>
    </row>
    <row r="1535" spans="2:65" s="12" customFormat="1" ht="11.25">
      <c r="B1535" s="149"/>
      <c r="D1535" s="150" t="s">
        <v>202</v>
      </c>
      <c r="E1535" s="151" t="s">
        <v>44</v>
      </c>
      <c r="F1535" s="152" t="s">
        <v>1809</v>
      </c>
      <c r="H1535" s="151" t="s">
        <v>44</v>
      </c>
      <c r="I1535" s="153"/>
      <c r="L1535" s="149"/>
      <c r="M1535" s="154"/>
      <c r="T1535" s="155"/>
      <c r="AT1535" s="151" t="s">
        <v>202</v>
      </c>
      <c r="AU1535" s="151" t="s">
        <v>93</v>
      </c>
      <c r="AV1535" s="12" t="s">
        <v>90</v>
      </c>
      <c r="AW1535" s="12" t="s">
        <v>42</v>
      </c>
      <c r="AX1535" s="12" t="s">
        <v>82</v>
      </c>
      <c r="AY1535" s="151" t="s">
        <v>192</v>
      </c>
    </row>
    <row r="1536" spans="2:65" s="13" customFormat="1" ht="11.25">
      <c r="B1536" s="156"/>
      <c r="D1536" s="150" t="s">
        <v>202</v>
      </c>
      <c r="E1536" s="157" t="s">
        <v>44</v>
      </c>
      <c r="F1536" s="158" t="s">
        <v>90</v>
      </c>
      <c r="H1536" s="159">
        <v>1</v>
      </c>
      <c r="I1536" s="160"/>
      <c r="L1536" s="156"/>
      <c r="M1536" s="161"/>
      <c r="T1536" s="162"/>
      <c r="AT1536" s="157" t="s">
        <v>202</v>
      </c>
      <c r="AU1536" s="157" t="s">
        <v>93</v>
      </c>
      <c r="AV1536" s="13" t="s">
        <v>93</v>
      </c>
      <c r="AW1536" s="13" t="s">
        <v>42</v>
      </c>
      <c r="AX1536" s="13" t="s">
        <v>90</v>
      </c>
      <c r="AY1536" s="157" t="s">
        <v>192</v>
      </c>
    </row>
    <row r="1537" spans="2:65" s="1" customFormat="1" ht="44.25" customHeight="1">
      <c r="B1537" s="33"/>
      <c r="C1537" s="132" t="s">
        <v>1810</v>
      </c>
      <c r="D1537" s="132" t="s">
        <v>194</v>
      </c>
      <c r="E1537" s="133" t="s">
        <v>1811</v>
      </c>
      <c r="F1537" s="134" t="s">
        <v>1812</v>
      </c>
      <c r="G1537" s="135" t="s">
        <v>747</v>
      </c>
      <c r="H1537" s="136">
        <v>4</v>
      </c>
      <c r="I1537" s="137"/>
      <c r="J1537" s="138">
        <f>ROUND(I1537*H1537,2)</f>
        <v>0</v>
      </c>
      <c r="K1537" s="134" t="s">
        <v>198</v>
      </c>
      <c r="L1537" s="33"/>
      <c r="M1537" s="139" t="s">
        <v>44</v>
      </c>
      <c r="N1537" s="140" t="s">
        <v>53</v>
      </c>
      <c r="P1537" s="141">
        <f>O1537*H1537</f>
        <v>0</v>
      </c>
      <c r="Q1537" s="141">
        <v>0</v>
      </c>
      <c r="R1537" s="141">
        <f>Q1537*H1537</f>
        <v>0</v>
      </c>
      <c r="S1537" s="141">
        <v>0</v>
      </c>
      <c r="T1537" s="142">
        <f>S1537*H1537</f>
        <v>0</v>
      </c>
      <c r="AR1537" s="143" t="s">
        <v>90</v>
      </c>
      <c r="AT1537" s="143" t="s">
        <v>194</v>
      </c>
      <c r="AU1537" s="143" t="s">
        <v>93</v>
      </c>
      <c r="AY1537" s="17" t="s">
        <v>192</v>
      </c>
      <c r="BE1537" s="144">
        <f>IF(N1537="základní",J1537,0)</f>
        <v>0</v>
      </c>
      <c r="BF1537" s="144">
        <f>IF(N1537="snížená",J1537,0)</f>
        <v>0</v>
      </c>
      <c r="BG1537" s="144">
        <f>IF(N1537="zákl. přenesená",J1537,0)</f>
        <v>0</v>
      </c>
      <c r="BH1537" s="144">
        <f>IF(N1537="sníž. přenesená",J1537,0)</f>
        <v>0</v>
      </c>
      <c r="BI1537" s="144">
        <f>IF(N1537="nulová",J1537,0)</f>
        <v>0</v>
      </c>
      <c r="BJ1537" s="17" t="s">
        <v>90</v>
      </c>
      <c r="BK1537" s="144">
        <f>ROUND(I1537*H1537,2)</f>
        <v>0</v>
      </c>
      <c r="BL1537" s="17" t="s">
        <v>90</v>
      </c>
      <c r="BM1537" s="143" t="s">
        <v>1813</v>
      </c>
    </row>
    <row r="1538" spans="2:65" s="1" customFormat="1" ht="11.25">
      <c r="B1538" s="33"/>
      <c r="D1538" s="145" t="s">
        <v>200</v>
      </c>
      <c r="F1538" s="146" t="s">
        <v>1814</v>
      </c>
      <c r="I1538" s="147"/>
      <c r="L1538" s="33"/>
      <c r="M1538" s="148"/>
      <c r="T1538" s="54"/>
      <c r="AT1538" s="17" t="s">
        <v>200</v>
      </c>
      <c r="AU1538" s="17" t="s">
        <v>93</v>
      </c>
    </row>
    <row r="1539" spans="2:65" s="12" customFormat="1" ht="11.25">
      <c r="B1539" s="149"/>
      <c r="D1539" s="150" t="s">
        <v>202</v>
      </c>
      <c r="E1539" s="151" t="s">
        <v>44</v>
      </c>
      <c r="F1539" s="152" t="s">
        <v>426</v>
      </c>
      <c r="H1539" s="151" t="s">
        <v>44</v>
      </c>
      <c r="I1539" s="153"/>
      <c r="L1539" s="149"/>
      <c r="M1539" s="154"/>
      <c r="T1539" s="155"/>
      <c r="AT1539" s="151" t="s">
        <v>202</v>
      </c>
      <c r="AU1539" s="151" t="s">
        <v>93</v>
      </c>
      <c r="AV1539" s="12" t="s">
        <v>90</v>
      </c>
      <c r="AW1539" s="12" t="s">
        <v>42</v>
      </c>
      <c r="AX1539" s="12" t="s">
        <v>82</v>
      </c>
      <c r="AY1539" s="151" t="s">
        <v>192</v>
      </c>
    </row>
    <row r="1540" spans="2:65" s="12" customFormat="1" ht="11.25">
      <c r="B1540" s="149"/>
      <c r="D1540" s="150" t="s">
        <v>202</v>
      </c>
      <c r="E1540" s="151" t="s">
        <v>44</v>
      </c>
      <c r="F1540" s="152" t="s">
        <v>583</v>
      </c>
      <c r="H1540" s="151" t="s">
        <v>44</v>
      </c>
      <c r="I1540" s="153"/>
      <c r="L1540" s="149"/>
      <c r="M1540" s="154"/>
      <c r="T1540" s="155"/>
      <c r="AT1540" s="151" t="s">
        <v>202</v>
      </c>
      <c r="AU1540" s="151" t="s">
        <v>93</v>
      </c>
      <c r="AV1540" s="12" t="s">
        <v>90</v>
      </c>
      <c r="AW1540" s="12" t="s">
        <v>42</v>
      </c>
      <c r="AX1540" s="12" t="s">
        <v>82</v>
      </c>
      <c r="AY1540" s="151" t="s">
        <v>192</v>
      </c>
    </row>
    <row r="1541" spans="2:65" s="12" customFormat="1" ht="22.5">
      <c r="B1541" s="149"/>
      <c r="D1541" s="150" t="s">
        <v>202</v>
      </c>
      <c r="E1541" s="151" t="s">
        <v>44</v>
      </c>
      <c r="F1541" s="152" t="s">
        <v>1815</v>
      </c>
      <c r="H1541" s="151" t="s">
        <v>44</v>
      </c>
      <c r="I1541" s="153"/>
      <c r="L1541" s="149"/>
      <c r="M1541" s="154"/>
      <c r="T1541" s="155"/>
      <c r="AT1541" s="151" t="s">
        <v>202</v>
      </c>
      <c r="AU1541" s="151" t="s">
        <v>93</v>
      </c>
      <c r="AV1541" s="12" t="s">
        <v>90</v>
      </c>
      <c r="AW1541" s="12" t="s">
        <v>42</v>
      </c>
      <c r="AX1541" s="12" t="s">
        <v>82</v>
      </c>
      <c r="AY1541" s="151" t="s">
        <v>192</v>
      </c>
    </row>
    <row r="1542" spans="2:65" s="13" customFormat="1" ht="11.25">
      <c r="B1542" s="156"/>
      <c r="D1542" s="150" t="s">
        <v>202</v>
      </c>
      <c r="E1542" s="157" t="s">
        <v>44</v>
      </c>
      <c r="F1542" s="158" t="s">
        <v>199</v>
      </c>
      <c r="H1542" s="159">
        <v>4</v>
      </c>
      <c r="I1542" s="160"/>
      <c r="L1542" s="156"/>
      <c r="M1542" s="161"/>
      <c r="T1542" s="162"/>
      <c r="AT1542" s="157" t="s">
        <v>202</v>
      </c>
      <c r="AU1542" s="157" t="s">
        <v>93</v>
      </c>
      <c r="AV1542" s="13" t="s">
        <v>93</v>
      </c>
      <c r="AW1542" s="13" t="s">
        <v>42</v>
      </c>
      <c r="AX1542" s="13" t="s">
        <v>90</v>
      </c>
      <c r="AY1542" s="157" t="s">
        <v>192</v>
      </c>
    </row>
    <row r="1543" spans="2:65" s="1" customFormat="1" ht="49.15" customHeight="1">
      <c r="B1543" s="33"/>
      <c r="C1543" s="132" t="s">
        <v>1816</v>
      </c>
      <c r="D1543" s="132" t="s">
        <v>194</v>
      </c>
      <c r="E1543" s="133" t="s">
        <v>1817</v>
      </c>
      <c r="F1543" s="134" t="s">
        <v>1818</v>
      </c>
      <c r="G1543" s="135" t="s">
        <v>747</v>
      </c>
      <c r="H1543" s="136">
        <v>4</v>
      </c>
      <c r="I1543" s="137"/>
      <c r="J1543" s="138">
        <f>ROUND(I1543*H1543,2)</f>
        <v>0</v>
      </c>
      <c r="K1543" s="134" t="s">
        <v>198</v>
      </c>
      <c r="L1543" s="33"/>
      <c r="M1543" s="139" t="s">
        <v>44</v>
      </c>
      <c r="N1543" s="140" t="s">
        <v>53</v>
      </c>
      <c r="P1543" s="141">
        <f>O1543*H1543</f>
        <v>0</v>
      </c>
      <c r="Q1543" s="141">
        <v>0</v>
      </c>
      <c r="R1543" s="141">
        <f>Q1543*H1543</f>
        <v>0</v>
      </c>
      <c r="S1543" s="141">
        <v>0</v>
      </c>
      <c r="T1543" s="142">
        <f>S1543*H1543</f>
        <v>0</v>
      </c>
      <c r="AR1543" s="143" t="s">
        <v>90</v>
      </c>
      <c r="AT1543" s="143" t="s">
        <v>194</v>
      </c>
      <c r="AU1543" s="143" t="s">
        <v>93</v>
      </c>
      <c r="AY1543" s="17" t="s">
        <v>192</v>
      </c>
      <c r="BE1543" s="144">
        <f>IF(N1543="základní",J1543,0)</f>
        <v>0</v>
      </c>
      <c r="BF1543" s="144">
        <f>IF(N1543="snížená",J1543,0)</f>
        <v>0</v>
      </c>
      <c r="BG1543" s="144">
        <f>IF(N1543="zákl. přenesená",J1543,0)</f>
        <v>0</v>
      </c>
      <c r="BH1543" s="144">
        <f>IF(N1543="sníž. přenesená",J1543,0)</f>
        <v>0</v>
      </c>
      <c r="BI1543" s="144">
        <f>IF(N1543="nulová",J1543,0)</f>
        <v>0</v>
      </c>
      <c r="BJ1543" s="17" t="s">
        <v>90</v>
      </c>
      <c r="BK1543" s="144">
        <f>ROUND(I1543*H1543,2)</f>
        <v>0</v>
      </c>
      <c r="BL1543" s="17" t="s">
        <v>90</v>
      </c>
      <c r="BM1543" s="143" t="s">
        <v>1819</v>
      </c>
    </row>
    <row r="1544" spans="2:65" s="1" customFormat="1" ht="11.25">
      <c r="B1544" s="33"/>
      <c r="D1544" s="145" t="s">
        <v>200</v>
      </c>
      <c r="F1544" s="146" t="s">
        <v>1820</v>
      </c>
      <c r="I1544" s="147"/>
      <c r="L1544" s="33"/>
      <c r="M1544" s="148"/>
      <c r="T1544" s="54"/>
      <c r="AT1544" s="17" t="s">
        <v>200</v>
      </c>
      <c r="AU1544" s="17" t="s">
        <v>93</v>
      </c>
    </row>
    <row r="1545" spans="2:65" s="12" customFormat="1" ht="11.25">
      <c r="B1545" s="149"/>
      <c r="D1545" s="150" t="s">
        <v>202</v>
      </c>
      <c r="E1545" s="151" t="s">
        <v>44</v>
      </c>
      <c r="F1545" s="152" t="s">
        <v>455</v>
      </c>
      <c r="H1545" s="151" t="s">
        <v>44</v>
      </c>
      <c r="I1545" s="153"/>
      <c r="L1545" s="149"/>
      <c r="M1545" s="154"/>
      <c r="T1545" s="155"/>
      <c r="AT1545" s="151" t="s">
        <v>202</v>
      </c>
      <c r="AU1545" s="151" t="s">
        <v>93</v>
      </c>
      <c r="AV1545" s="12" t="s">
        <v>90</v>
      </c>
      <c r="AW1545" s="12" t="s">
        <v>42</v>
      </c>
      <c r="AX1545" s="12" t="s">
        <v>82</v>
      </c>
      <c r="AY1545" s="151" t="s">
        <v>192</v>
      </c>
    </row>
    <row r="1546" spans="2:65" s="13" customFormat="1" ht="11.25">
      <c r="B1546" s="156"/>
      <c r="D1546" s="150" t="s">
        <v>202</v>
      </c>
      <c r="E1546" s="157" t="s">
        <v>44</v>
      </c>
      <c r="F1546" s="158" t="s">
        <v>199</v>
      </c>
      <c r="H1546" s="159">
        <v>4</v>
      </c>
      <c r="I1546" s="160"/>
      <c r="L1546" s="156"/>
      <c r="M1546" s="161"/>
      <c r="T1546" s="162"/>
      <c r="AT1546" s="157" t="s">
        <v>202</v>
      </c>
      <c r="AU1546" s="157" t="s">
        <v>93</v>
      </c>
      <c r="AV1546" s="13" t="s">
        <v>93</v>
      </c>
      <c r="AW1546" s="13" t="s">
        <v>42</v>
      </c>
      <c r="AX1546" s="13" t="s">
        <v>90</v>
      </c>
      <c r="AY1546" s="157" t="s">
        <v>192</v>
      </c>
    </row>
    <row r="1547" spans="2:65" s="1" customFormat="1" ht="76.349999999999994" customHeight="1">
      <c r="B1547" s="33"/>
      <c r="C1547" s="132" t="s">
        <v>1821</v>
      </c>
      <c r="D1547" s="132" t="s">
        <v>194</v>
      </c>
      <c r="E1547" s="133" t="s">
        <v>1822</v>
      </c>
      <c r="F1547" s="134" t="s">
        <v>1823</v>
      </c>
      <c r="G1547" s="135" t="s">
        <v>747</v>
      </c>
      <c r="H1547" s="136">
        <v>4</v>
      </c>
      <c r="I1547" s="137"/>
      <c r="J1547" s="138">
        <f>ROUND(I1547*H1547,2)</f>
        <v>0</v>
      </c>
      <c r="K1547" s="134" t="s">
        <v>198</v>
      </c>
      <c r="L1547" s="33"/>
      <c r="M1547" s="139" t="s">
        <v>44</v>
      </c>
      <c r="N1547" s="140" t="s">
        <v>53</v>
      </c>
      <c r="P1547" s="141">
        <f>O1547*H1547</f>
        <v>0</v>
      </c>
      <c r="Q1547" s="141">
        <v>0</v>
      </c>
      <c r="R1547" s="141">
        <f>Q1547*H1547</f>
        <v>0</v>
      </c>
      <c r="S1547" s="141">
        <v>0</v>
      </c>
      <c r="T1547" s="142">
        <f>S1547*H1547</f>
        <v>0</v>
      </c>
      <c r="AR1547" s="143" t="s">
        <v>90</v>
      </c>
      <c r="AT1547" s="143" t="s">
        <v>194</v>
      </c>
      <c r="AU1547" s="143" t="s">
        <v>93</v>
      </c>
      <c r="AY1547" s="17" t="s">
        <v>192</v>
      </c>
      <c r="BE1547" s="144">
        <f>IF(N1547="základní",J1547,0)</f>
        <v>0</v>
      </c>
      <c r="BF1547" s="144">
        <f>IF(N1547="snížená",J1547,0)</f>
        <v>0</v>
      </c>
      <c r="BG1547" s="144">
        <f>IF(N1547="zákl. přenesená",J1547,0)</f>
        <v>0</v>
      </c>
      <c r="BH1547" s="144">
        <f>IF(N1547="sníž. přenesená",J1547,0)</f>
        <v>0</v>
      </c>
      <c r="BI1547" s="144">
        <f>IF(N1547="nulová",J1547,0)</f>
        <v>0</v>
      </c>
      <c r="BJ1547" s="17" t="s">
        <v>90</v>
      </c>
      <c r="BK1547" s="144">
        <f>ROUND(I1547*H1547,2)</f>
        <v>0</v>
      </c>
      <c r="BL1547" s="17" t="s">
        <v>90</v>
      </c>
      <c r="BM1547" s="143" t="s">
        <v>1824</v>
      </c>
    </row>
    <row r="1548" spans="2:65" s="1" customFormat="1" ht="11.25">
      <c r="B1548" s="33"/>
      <c r="D1548" s="145" t="s">
        <v>200</v>
      </c>
      <c r="F1548" s="146" t="s">
        <v>1825</v>
      </c>
      <c r="I1548" s="147"/>
      <c r="L1548" s="33"/>
      <c r="M1548" s="148"/>
      <c r="T1548" s="54"/>
      <c r="AT1548" s="17" t="s">
        <v>200</v>
      </c>
      <c r="AU1548" s="17" t="s">
        <v>93</v>
      </c>
    </row>
    <row r="1549" spans="2:65" s="12" customFormat="1" ht="11.25">
      <c r="B1549" s="149"/>
      <c r="D1549" s="150" t="s">
        <v>202</v>
      </c>
      <c r="E1549" s="151" t="s">
        <v>44</v>
      </c>
      <c r="F1549" s="152" t="s">
        <v>455</v>
      </c>
      <c r="H1549" s="151" t="s">
        <v>44</v>
      </c>
      <c r="I1549" s="153"/>
      <c r="L1549" s="149"/>
      <c r="M1549" s="154"/>
      <c r="T1549" s="155"/>
      <c r="AT1549" s="151" t="s">
        <v>202</v>
      </c>
      <c r="AU1549" s="151" t="s">
        <v>93</v>
      </c>
      <c r="AV1549" s="12" t="s">
        <v>90</v>
      </c>
      <c r="AW1549" s="12" t="s">
        <v>42</v>
      </c>
      <c r="AX1549" s="12" t="s">
        <v>82</v>
      </c>
      <c r="AY1549" s="151" t="s">
        <v>192</v>
      </c>
    </row>
    <row r="1550" spans="2:65" s="13" customFormat="1" ht="11.25">
      <c r="B1550" s="156"/>
      <c r="D1550" s="150" t="s">
        <v>202</v>
      </c>
      <c r="E1550" s="157" t="s">
        <v>44</v>
      </c>
      <c r="F1550" s="158" t="s">
        <v>199</v>
      </c>
      <c r="H1550" s="159">
        <v>4</v>
      </c>
      <c r="I1550" s="160"/>
      <c r="L1550" s="156"/>
      <c r="M1550" s="161"/>
      <c r="T1550" s="162"/>
      <c r="AT1550" s="157" t="s">
        <v>202</v>
      </c>
      <c r="AU1550" s="157" t="s">
        <v>93</v>
      </c>
      <c r="AV1550" s="13" t="s">
        <v>93</v>
      </c>
      <c r="AW1550" s="13" t="s">
        <v>42</v>
      </c>
      <c r="AX1550" s="13" t="s">
        <v>90</v>
      </c>
      <c r="AY1550" s="157" t="s">
        <v>192</v>
      </c>
    </row>
    <row r="1551" spans="2:65" s="1" customFormat="1" ht="24.2" customHeight="1">
      <c r="B1551" s="33"/>
      <c r="C1551" s="170" t="s">
        <v>1826</v>
      </c>
      <c r="D1551" s="170" t="s">
        <v>245</v>
      </c>
      <c r="E1551" s="171" t="s">
        <v>1827</v>
      </c>
      <c r="F1551" s="172" t="s">
        <v>1828</v>
      </c>
      <c r="G1551" s="173" t="s">
        <v>747</v>
      </c>
      <c r="H1551" s="174">
        <v>1</v>
      </c>
      <c r="I1551" s="175"/>
      <c r="J1551" s="176">
        <f>ROUND(I1551*H1551,2)</f>
        <v>0</v>
      </c>
      <c r="K1551" s="172" t="s">
        <v>259</v>
      </c>
      <c r="L1551" s="177"/>
      <c r="M1551" s="178" t="s">
        <v>44</v>
      </c>
      <c r="N1551" s="179" t="s">
        <v>53</v>
      </c>
      <c r="P1551" s="141">
        <f>O1551*H1551</f>
        <v>0</v>
      </c>
      <c r="Q1551" s="141">
        <v>0</v>
      </c>
      <c r="R1551" s="141">
        <f>Q1551*H1551</f>
        <v>0</v>
      </c>
      <c r="S1551" s="141">
        <v>0</v>
      </c>
      <c r="T1551" s="142">
        <f>S1551*H1551</f>
        <v>0</v>
      </c>
      <c r="AR1551" s="143" t="s">
        <v>93</v>
      </c>
      <c r="AT1551" s="143" t="s">
        <v>245</v>
      </c>
      <c r="AU1551" s="143" t="s">
        <v>93</v>
      </c>
      <c r="AY1551" s="17" t="s">
        <v>192</v>
      </c>
      <c r="BE1551" s="144">
        <f>IF(N1551="základní",J1551,0)</f>
        <v>0</v>
      </c>
      <c r="BF1551" s="144">
        <f>IF(N1551="snížená",J1551,0)</f>
        <v>0</v>
      </c>
      <c r="BG1551" s="144">
        <f>IF(N1551="zákl. přenesená",J1551,0)</f>
        <v>0</v>
      </c>
      <c r="BH1551" s="144">
        <f>IF(N1551="sníž. přenesená",J1551,0)</f>
        <v>0</v>
      </c>
      <c r="BI1551" s="144">
        <f>IF(N1551="nulová",J1551,0)</f>
        <v>0</v>
      </c>
      <c r="BJ1551" s="17" t="s">
        <v>90</v>
      </c>
      <c r="BK1551" s="144">
        <f>ROUND(I1551*H1551,2)</f>
        <v>0</v>
      </c>
      <c r="BL1551" s="17" t="s">
        <v>90</v>
      </c>
      <c r="BM1551" s="143" t="s">
        <v>1829</v>
      </c>
    </row>
    <row r="1552" spans="2:65" s="12" customFormat="1" ht="11.25">
      <c r="B1552" s="149"/>
      <c r="D1552" s="150" t="s">
        <v>202</v>
      </c>
      <c r="E1552" s="151" t="s">
        <v>44</v>
      </c>
      <c r="F1552" s="152" t="s">
        <v>455</v>
      </c>
      <c r="H1552" s="151" t="s">
        <v>44</v>
      </c>
      <c r="I1552" s="153"/>
      <c r="L1552" s="149"/>
      <c r="M1552" s="154"/>
      <c r="T1552" s="155"/>
      <c r="AT1552" s="151" t="s">
        <v>202</v>
      </c>
      <c r="AU1552" s="151" t="s">
        <v>93</v>
      </c>
      <c r="AV1552" s="12" t="s">
        <v>90</v>
      </c>
      <c r="AW1552" s="12" t="s">
        <v>42</v>
      </c>
      <c r="AX1552" s="12" t="s">
        <v>82</v>
      </c>
      <c r="AY1552" s="151" t="s">
        <v>192</v>
      </c>
    </row>
    <row r="1553" spans="2:65" s="13" customFormat="1" ht="11.25">
      <c r="B1553" s="156"/>
      <c r="D1553" s="150" t="s">
        <v>202</v>
      </c>
      <c r="E1553" s="157" t="s">
        <v>44</v>
      </c>
      <c r="F1553" s="158" t="s">
        <v>90</v>
      </c>
      <c r="H1553" s="159">
        <v>1</v>
      </c>
      <c r="I1553" s="160"/>
      <c r="L1553" s="156"/>
      <c r="M1553" s="161"/>
      <c r="T1553" s="162"/>
      <c r="AT1553" s="157" t="s">
        <v>202</v>
      </c>
      <c r="AU1553" s="157" t="s">
        <v>93</v>
      </c>
      <c r="AV1553" s="13" t="s">
        <v>93</v>
      </c>
      <c r="AW1553" s="13" t="s">
        <v>42</v>
      </c>
      <c r="AX1553" s="13" t="s">
        <v>90</v>
      </c>
      <c r="AY1553" s="157" t="s">
        <v>192</v>
      </c>
    </row>
    <row r="1554" spans="2:65" s="1" customFormat="1" ht="76.349999999999994" customHeight="1">
      <c r="B1554" s="33"/>
      <c r="C1554" s="132" t="s">
        <v>1830</v>
      </c>
      <c r="D1554" s="132" t="s">
        <v>194</v>
      </c>
      <c r="E1554" s="133" t="s">
        <v>1831</v>
      </c>
      <c r="F1554" s="134" t="s">
        <v>1832</v>
      </c>
      <c r="G1554" s="135" t="s">
        <v>282</v>
      </c>
      <c r="H1554" s="136">
        <v>433</v>
      </c>
      <c r="I1554" s="137"/>
      <c r="J1554" s="138">
        <f>ROUND(I1554*H1554,2)</f>
        <v>0</v>
      </c>
      <c r="K1554" s="134" t="s">
        <v>198</v>
      </c>
      <c r="L1554" s="33"/>
      <c r="M1554" s="139" t="s">
        <v>44</v>
      </c>
      <c r="N1554" s="140" t="s">
        <v>53</v>
      </c>
      <c r="P1554" s="141">
        <f>O1554*H1554</f>
        <v>0</v>
      </c>
      <c r="Q1554" s="141">
        <v>0</v>
      </c>
      <c r="R1554" s="141">
        <f>Q1554*H1554</f>
        <v>0</v>
      </c>
      <c r="S1554" s="141">
        <v>0</v>
      </c>
      <c r="T1554" s="142">
        <f>S1554*H1554</f>
        <v>0</v>
      </c>
      <c r="AR1554" s="143" t="s">
        <v>90</v>
      </c>
      <c r="AT1554" s="143" t="s">
        <v>194</v>
      </c>
      <c r="AU1554" s="143" t="s">
        <v>93</v>
      </c>
      <c r="AY1554" s="17" t="s">
        <v>192</v>
      </c>
      <c r="BE1554" s="144">
        <f>IF(N1554="základní",J1554,0)</f>
        <v>0</v>
      </c>
      <c r="BF1554" s="144">
        <f>IF(N1554="snížená",J1554,0)</f>
        <v>0</v>
      </c>
      <c r="BG1554" s="144">
        <f>IF(N1554="zákl. přenesená",J1554,0)</f>
        <v>0</v>
      </c>
      <c r="BH1554" s="144">
        <f>IF(N1554="sníž. přenesená",J1554,0)</f>
        <v>0</v>
      </c>
      <c r="BI1554" s="144">
        <f>IF(N1554="nulová",J1554,0)</f>
        <v>0</v>
      </c>
      <c r="BJ1554" s="17" t="s">
        <v>90</v>
      </c>
      <c r="BK1554" s="144">
        <f>ROUND(I1554*H1554,2)</f>
        <v>0</v>
      </c>
      <c r="BL1554" s="17" t="s">
        <v>90</v>
      </c>
      <c r="BM1554" s="143" t="s">
        <v>1833</v>
      </c>
    </row>
    <row r="1555" spans="2:65" s="1" customFormat="1" ht="11.25">
      <c r="B1555" s="33"/>
      <c r="D1555" s="145" t="s">
        <v>200</v>
      </c>
      <c r="F1555" s="146" t="s">
        <v>1834</v>
      </c>
      <c r="I1555" s="147"/>
      <c r="L1555" s="33"/>
      <c r="M1555" s="148"/>
      <c r="T1555" s="54"/>
      <c r="AT1555" s="17" t="s">
        <v>200</v>
      </c>
      <c r="AU1555" s="17" t="s">
        <v>93</v>
      </c>
    </row>
    <row r="1556" spans="2:65" s="12" customFormat="1" ht="11.25">
      <c r="B1556" s="149"/>
      <c r="D1556" s="150" t="s">
        <v>202</v>
      </c>
      <c r="E1556" s="151" t="s">
        <v>44</v>
      </c>
      <c r="F1556" s="152" t="s">
        <v>426</v>
      </c>
      <c r="H1556" s="151" t="s">
        <v>44</v>
      </c>
      <c r="I1556" s="153"/>
      <c r="L1556" s="149"/>
      <c r="M1556" s="154"/>
      <c r="T1556" s="155"/>
      <c r="AT1556" s="151" t="s">
        <v>202</v>
      </c>
      <c r="AU1556" s="151" t="s">
        <v>93</v>
      </c>
      <c r="AV1556" s="12" t="s">
        <v>90</v>
      </c>
      <c r="AW1556" s="12" t="s">
        <v>42</v>
      </c>
      <c r="AX1556" s="12" t="s">
        <v>82</v>
      </c>
      <c r="AY1556" s="151" t="s">
        <v>192</v>
      </c>
    </row>
    <row r="1557" spans="2:65" s="12" customFormat="1" ht="11.25">
      <c r="B1557" s="149"/>
      <c r="D1557" s="150" t="s">
        <v>202</v>
      </c>
      <c r="E1557" s="151" t="s">
        <v>44</v>
      </c>
      <c r="F1557" s="152" t="s">
        <v>1835</v>
      </c>
      <c r="H1557" s="151" t="s">
        <v>44</v>
      </c>
      <c r="I1557" s="153"/>
      <c r="L1557" s="149"/>
      <c r="M1557" s="154"/>
      <c r="T1557" s="155"/>
      <c r="AT1557" s="151" t="s">
        <v>202</v>
      </c>
      <c r="AU1557" s="151" t="s">
        <v>93</v>
      </c>
      <c r="AV1557" s="12" t="s">
        <v>90</v>
      </c>
      <c r="AW1557" s="12" t="s">
        <v>42</v>
      </c>
      <c r="AX1557" s="12" t="s">
        <v>82</v>
      </c>
      <c r="AY1557" s="151" t="s">
        <v>192</v>
      </c>
    </row>
    <row r="1558" spans="2:65" s="13" customFormat="1" ht="11.25">
      <c r="B1558" s="156"/>
      <c r="D1558" s="150" t="s">
        <v>202</v>
      </c>
      <c r="E1558" s="157" t="s">
        <v>44</v>
      </c>
      <c r="F1558" s="158" t="s">
        <v>1679</v>
      </c>
      <c r="H1558" s="159">
        <v>140</v>
      </c>
      <c r="I1558" s="160"/>
      <c r="L1558" s="156"/>
      <c r="M1558" s="161"/>
      <c r="T1558" s="162"/>
      <c r="AT1558" s="157" t="s">
        <v>202</v>
      </c>
      <c r="AU1558" s="157" t="s">
        <v>93</v>
      </c>
      <c r="AV1558" s="13" t="s">
        <v>93</v>
      </c>
      <c r="AW1558" s="13" t="s">
        <v>42</v>
      </c>
      <c r="AX1558" s="13" t="s">
        <v>82</v>
      </c>
      <c r="AY1558" s="157" t="s">
        <v>192</v>
      </c>
    </row>
    <row r="1559" spans="2:65" s="12" customFormat="1" ht="11.25">
      <c r="B1559" s="149"/>
      <c r="D1559" s="150" t="s">
        <v>202</v>
      </c>
      <c r="E1559" s="151" t="s">
        <v>44</v>
      </c>
      <c r="F1559" s="152" t="s">
        <v>1836</v>
      </c>
      <c r="H1559" s="151" t="s">
        <v>44</v>
      </c>
      <c r="I1559" s="153"/>
      <c r="L1559" s="149"/>
      <c r="M1559" s="154"/>
      <c r="T1559" s="155"/>
      <c r="AT1559" s="151" t="s">
        <v>202</v>
      </c>
      <c r="AU1559" s="151" t="s">
        <v>93</v>
      </c>
      <c r="AV1559" s="12" t="s">
        <v>90</v>
      </c>
      <c r="AW1559" s="12" t="s">
        <v>42</v>
      </c>
      <c r="AX1559" s="12" t="s">
        <v>82</v>
      </c>
      <c r="AY1559" s="151" t="s">
        <v>192</v>
      </c>
    </row>
    <row r="1560" spans="2:65" s="13" customFormat="1" ht="11.25">
      <c r="B1560" s="156"/>
      <c r="D1560" s="150" t="s">
        <v>202</v>
      </c>
      <c r="E1560" s="157" t="s">
        <v>44</v>
      </c>
      <c r="F1560" s="158" t="s">
        <v>1837</v>
      </c>
      <c r="H1560" s="159">
        <v>293</v>
      </c>
      <c r="I1560" s="160"/>
      <c r="L1560" s="156"/>
      <c r="M1560" s="161"/>
      <c r="T1560" s="162"/>
      <c r="AT1560" s="157" t="s">
        <v>202</v>
      </c>
      <c r="AU1560" s="157" t="s">
        <v>93</v>
      </c>
      <c r="AV1560" s="13" t="s">
        <v>93</v>
      </c>
      <c r="AW1560" s="13" t="s">
        <v>42</v>
      </c>
      <c r="AX1560" s="13" t="s">
        <v>82</v>
      </c>
      <c r="AY1560" s="157" t="s">
        <v>192</v>
      </c>
    </row>
    <row r="1561" spans="2:65" s="14" customFormat="1" ht="11.25">
      <c r="B1561" s="163"/>
      <c r="D1561" s="150" t="s">
        <v>202</v>
      </c>
      <c r="E1561" s="164" t="s">
        <v>44</v>
      </c>
      <c r="F1561" s="165" t="s">
        <v>205</v>
      </c>
      <c r="H1561" s="166">
        <v>433</v>
      </c>
      <c r="I1561" s="167"/>
      <c r="L1561" s="163"/>
      <c r="M1561" s="168"/>
      <c r="T1561" s="169"/>
      <c r="AT1561" s="164" t="s">
        <v>202</v>
      </c>
      <c r="AU1561" s="164" t="s">
        <v>93</v>
      </c>
      <c r="AV1561" s="14" t="s">
        <v>199</v>
      </c>
      <c r="AW1561" s="14" t="s">
        <v>42</v>
      </c>
      <c r="AX1561" s="14" t="s">
        <v>90</v>
      </c>
      <c r="AY1561" s="164" t="s">
        <v>192</v>
      </c>
    </row>
    <row r="1562" spans="2:65" s="1" customFormat="1" ht="16.5" customHeight="1">
      <c r="B1562" s="33"/>
      <c r="C1562" s="132" t="s">
        <v>1838</v>
      </c>
      <c r="D1562" s="132" t="s">
        <v>194</v>
      </c>
      <c r="E1562" s="133" t="s">
        <v>1839</v>
      </c>
      <c r="F1562" s="134" t="s">
        <v>1840</v>
      </c>
      <c r="G1562" s="135" t="s">
        <v>747</v>
      </c>
      <c r="H1562" s="136">
        <v>1</v>
      </c>
      <c r="I1562" s="137"/>
      <c r="J1562" s="138">
        <f>ROUND(I1562*H1562,2)</f>
        <v>0</v>
      </c>
      <c r="K1562" s="134" t="s">
        <v>198</v>
      </c>
      <c r="L1562" s="33"/>
      <c r="M1562" s="139" t="s">
        <v>44</v>
      </c>
      <c r="N1562" s="140" t="s">
        <v>53</v>
      </c>
      <c r="P1562" s="141">
        <f>O1562*H1562</f>
        <v>0</v>
      </c>
      <c r="Q1562" s="141">
        <v>0</v>
      </c>
      <c r="R1562" s="141">
        <f>Q1562*H1562</f>
        <v>0</v>
      </c>
      <c r="S1562" s="141">
        <v>0</v>
      </c>
      <c r="T1562" s="142">
        <f>S1562*H1562</f>
        <v>0</v>
      </c>
      <c r="AR1562" s="143" t="s">
        <v>90</v>
      </c>
      <c r="AT1562" s="143" t="s">
        <v>194</v>
      </c>
      <c r="AU1562" s="143" t="s">
        <v>93</v>
      </c>
      <c r="AY1562" s="17" t="s">
        <v>192</v>
      </c>
      <c r="BE1562" s="144">
        <f>IF(N1562="základní",J1562,0)</f>
        <v>0</v>
      </c>
      <c r="BF1562" s="144">
        <f>IF(N1562="snížená",J1562,0)</f>
        <v>0</v>
      </c>
      <c r="BG1562" s="144">
        <f>IF(N1562="zákl. přenesená",J1562,0)</f>
        <v>0</v>
      </c>
      <c r="BH1562" s="144">
        <f>IF(N1562="sníž. přenesená",J1562,0)</f>
        <v>0</v>
      </c>
      <c r="BI1562" s="144">
        <f>IF(N1562="nulová",J1562,0)</f>
        <v>0</v>
      </c>
      <c r="BJ1562" s="17" t="s">
        <v>90</v>
      </c>
      <c r="BK1562" s="144">
        <f>ROUND(I1562*H1562,2)</f>
        <v>0</v>
      </c>
      <c r="BL1562" s="17" t="s">
        <v>90</v>
      </c>
      <c r="BM1562" s="143" t="s">
        <v>1841</v>
      </c>
    </row>
    <row r="1563" spans="2:65" s="1" customFormat="1" ht="11.25">
      <c r="B1563" s="33"/>
      <c r="D1563" s="145" t="s">
        <v>200</v>
      </c>
      <c r="F1563" s="146" t="s">
        <v>1842</v>
      </c>
      <c r="I1563" s="147"/>
      <c r="L1563" s="33"/>
      <c r="M1563" s="148"/>
      <c r="T1563" s="54"/>
      <c r="AT1563" s="17" t="s">
        <v>200</v>
      </c>
      <c r="AU1563" s="17" t="s">
        <v>93</v>
      </c>
    </row>
    <row r="1564" spans="2:65" s="12" customFormat="1" ht="11.25">
      <c r="B1564" s="149"/>
      <c r="D1564" s="150" t="s">
        <v>202</v>
      </c>
      <c r="E1564" s="151" t="s">
        <v>44</v>
      </c>
      <c r="F1564" s="152" t="s">
        <v>426</v>
      </c>
      <c r="H1564" s="151" t="s">
        <v>44</v>
      </c>
      <c r="I1564" s="153"/>
      <c r="L1564" s="149"/>
      <c r="M1564" s="154"/>
      <c r="T1564" s="155"/>
      <c r="AT1564" s="151" t="s">
        <v>202</v>
      </c>
      <c r="AU1564" s="151" t="s">
        <v>93</v>
      </c>
      <c r="AV1564" s="12" t="s">
        <v>90</v>
      </c>
      <c r="AW1564" s="12" t="s">
        <v>42</v>
      </c>
      <c r="AX1564" s="12" t="s">
        <v>82</v>
      </c>
      <c r="AY1564" s="151" t="s">
        <v>192</v>
      </c>
    </row>
    <row r="1565" spans="2:65" s="12" customFormat="1" ht="11.25">
      <c r="B1565" s="149"/>
      <c r="D1565" s="150" t="s">
        <v>202</v>
      </c>
      <c r="E1565" s="151" t="s">
        <v>44</v>
      </c>
      <c r="F1565" s="152" t="s">
        <v>1843</v>
      </c>
      <c r="H1565" s="151" t="s">
        <v>44</v>
      </c>
      <c r="I1565" s="153"/>
      <c r="L1565" s="149"/>
      <c r="M1565" s="154"/>
      <c r="T1565" s="155"/>
      <c r="AT1565" s="151" t="s">
        <v>202</v>
      </c>
      <c r="AU1565" s="151" t="s">
        <v>93</v>
      </c>
      <c r="AV1565" s="12" t="s">
        <v>90</v>
      </c>
      <c r="AW1565" s="12" t="s">
        <v>42</v>
      </c>
      <c r="AX1565" s="12" t="s">
        <v>82</v>
      </c>
      <c r="AY1565" s="151" t="s">
        <v>192</v>
      </c>
    </row>
    <row r="1566" spans="2:65" s="13" customFormat="1" ht="11.25">
      <c r="B1566" s="156"/>
      <c r="D1566" s="150" t="s">
        <v>202</v>
      </c>
      <c r="E1566" s="157" t="s">
        <v>44</v>
      </c>
      <c r="F1566" s="158" t="s">
        <v>90</v>
      </c>
      <c r="H1566" s="159">
        <v>1</v>
      </c>
      <c r="I1566" s="160"/>
      <c r="L1566" s="156"/>
      <c r="M1566" s="161"/>
      <c r="T1566" s="162"/>
      <c r="AT1566" s="157" t="s">
        <v>202</v>
      </c>
      <c r="AU1566" s="157" t="s">
        <v>93</v>
      </c>
      <c r="AV1566" s="13" t="s">
        <v>93</v>
      </c>
      <c r="AW1566" s="13" t="s">
        <v>42</v>
      </c>
      <c r="AX1566" s="13" t="s">
        <v>90</v>
      </c>
      <c r="AY1566" s="157" t="s">
        <v>192</v>
      </c>
    </row>
    <row r="1567" spans="2:65" s="1" customFormat="1" ht="21.75" customHeight="1">
      <c r="B1567" s="33"/>
      <c r="C1567" s="132" t="s">
        <v>1844</v>
      </c>
      <c r="D1567" s="132" t="s">
        <v>194</v>
      </c>
      <c r="E1567" s="133" t="s">
        <v>1845</v>
      </c>
      <c r="F1567" s="134" t="s">
        <v>1846</v>
      </c>
      <c r="G1567" s="135" t="s">
        <v>282</v>
      </c>
      <c r="H1567" s="136">
        <v>38</v>
      </c>
      <c r="I1567" s="137"/>
      <c r="J1567" s="138">
        <f>ROUND(I1567*H1567,2)</f>
        <v>0</v>
      </c>
      <c r="K1567" s="134" t="s">
        <v>198</v>
      </c>
      <c r="L1567" s="33"/>
      <c r="M1567" s="139" t="s">
        <v>44</v>
      </c>
      <c r="N1567" s="140" t="s">
        <v>53</v>
      </c>
      <c r="P1567" s="141">
        <f>O1567*H1567</f>
        <v>0</v>
      </c>
      <c r="Q1567" s="141">
        <v>0</v>
      </c>
      <c r="R1567" s="141">
        <f>Q1567*H1567</f>
        <v>0</v>
      </c>
      <c r="S1567" s="141">
        <v>0</v>
      </c>
      <c r="T1567" s="142">
        <f>S1567*H1567</f>
        <v>0</v>
      </c>
      <c r="AR1567" s="143" t="s">
        <v>90</v>
      </c>
      <c r="AT1567" s="143" t="s">
        <v>194</v>
      </c>
      <c r="AU1567" s="143" t="s">
        <v>93</v>
      </c>
      <c r="AY1567" s="17" t="s">
        <v>192</v>
      </c>
      <c r="BE1567" s="144">
        <f>IF(N1567="základní",J1567,0)</f>
        <v>0</v>
      </c>
      <c r="BF1567" s="144">
        <f>IF(N1567="snížená",J1567,0)</f>
        <v>0</v>
      </c>
      <c r="BG1567" s="144">
        <f>IF(N1567="zákl. přenesená",J1567,0)</f>
        <v>0</v>
      </c>
      <c r="BH1567" s="144">
        <f>IF(N1567="sníž. přenesená",J1567,0)</f>
        <v>0</v>
      </c>
      <c r="BI1567" s="144">
        <f>IF(N1567="nulová",J1567,0)</f>
        <v>0</v>
      </c>
      <c r="BJ1567" s="17" t="s">
        <v>90</v>
      </c>
      <c r="BK1567" s="144">
        <f>ROUND(I1567*H1567,2)</f>
        <v>0</v>
      </c>
      <c r="BL1567" s="17" t="s">
        <v>90</v>
      </c>
      <c r="BM1567" s="143" t="s">
        <v>1847</v>
      </c>
    </row>
    <row r="1568" spans="2:65" s="1" customFormat="1" ht="11.25">
      <c r="B1568" s="33"/>
      <c r="D1568" s="145" t="s">
        <v>200</v>
      </c>
      <c r="F1568" s="146" t="s">
        <v>1848</v>
      </c>
      <c r="I1568" s="147"/>
      <c r="L1568" s="33"/>
      <c r="M1568" s="148"/>
      <c r="T1568" s="54"/>
      <c r="AT1568" s="17" t="s">
        <v>200</v>
      </c>
      <c r="AU1568" s="17" t="s">
        <v>93</v>
      </c>
    </row>
    <row r="1569" spans="2:65" s="12" customFormat="1" ht="11.25">
      <c r="B1569" s="149"/>
      <c r="D1569" s="150" t="s">
        <v>202</v>
      </c>
      <c r="E1569" s="151" t="s">
        <v>44</v>
      </c>
      <c r="F1569" s="152" t="s">
        <v>426</v>
      </c>
      <c r="H1569" s="151" t="s">
        <v>44</v>
      </c>
      <c r="I1569" s="153"/>
      <c r="L1569" s="149"/>
      <c r="M1569" s="154"/>
      <c r="T1569" s="155"/>
      <c r="AT1569" s="151" t="s">
        <v>202</v>
      </c>
      <c r="AU1569" s="151" t="s">
        <v>93</v>
      </c>
      <c r="AV1569" s="12" t="s">
        <v>90</v>
      </c>
      <c r="AW1569" s="12" t="s">
        <v>42</v>
      </c>
      <c r="AX1569" s="12" t="s">
        <v>82</v>
      </c>
      <c r="AY1569" s="151" t="s">
        <v>192</v>
      </c>
    </row>
    <row r="1570" spans="2:65" s="12" customFormat="1" ht="22.5">
      <c r="B1570" s="149"/>
      <c r="D1570" s="150" t="s">
        <v>202</v>
      </c>
      <c r="E1570" s="151" t="s">
        <v>44</v>
      </c>
      <c r="F1570" s="152" t="s">
        <v>1849</v>
      </c>
      <c r="H1570" s="151" t="s">
        <v>44</v>
      </c>
      <c r="I1570" s="153"/>
      <c r="L1570" s="149"/>
      <c r="M1570" s="154"/>
      <c r="T1570" s="155"/>
      <c r="AT1570" s="151" t="s">
        <v>202</v>
      </c>
      <c r="AU1570" s="151" t="s">
        <v>93</v>
      </c>
      <c r="AV1570" s="12" t="s">
        <v>90</v>
      </c>
      <c r="AW1570" s="12" t="s">
        <v>42</v>
      </c>
      <c r="AX1570" s="12" t="s">
        <v>82</v>
      </c>
      <c r="AY1570" s="151" t="s">
        <v>192</v>
      </c>
    </row>
    <row r="1571" spans="2:65" s="13" customFormat="1" ht="11.25">
      <c r="B1571" s="156"/>
      <c r="D1571" s="150" t="s">
        <v>202</v>
      </c>
      <c r="E1571" s="157" t="s">
        <v>44</v>
      </c>
      <c r="F1571" s="158" t="s">
        <v>313</v>
      </c>
      <c r="H1571" s="159">
        <v>38</v>
      </c>
      <c r="I1571" s="160"/>
      <c r="L1571" s="156"/>
      <c r="M1571" s="161"/>
      <c r="T1571" s="162"/>
      <c r="AT1571" s="157" t="s">
        <v>202</v>
      </c>
      <c r="AU1571" s="157" t="s">
        <v>93</v>
      </c>
      <c r="AV1571" s="13" t="s">
        <v>93</v>
      </c>
      <c r="AW1571" s="13" t="s">
        <v>42</v>
      </c>
      <c r="AX1571" s="13" t="s">
        <v>90</v>
      </c>
      <c r="AY1571" s="157" t="s">
        <v>192</v>
      </c>
    </row>
    <row r="1572" spans="2:65" s="1" customFormat="1" ht="49.15" customHeight="1">
      <c r="B1572" s="33"/>
      <c r="C1572" s="132" t="s">
        <v>1850</v>
      </c>
      <c r="D1572" s="132" t="s">
        <v>194</v>
      </c>
      <c r="E1572" s="133" t="s">
        <v>1851</v>
      </c>
      <c r="F1572" s="134" t="s">
        <v>1852</v>
      </c>
      <c r="G1572" s="135" t="s">
        <v>747</v>
      </c>
      <c r="H1572" s="136">
        <v>5</v>
      </c>
      <c r="I1572" s="137"/>
      <c r="J1572" s="138">
        <f>ROUND(I1572*H1572,2)</f>
        <v>0</v>
      </c>
      <c r="K1572" s="134" t="s">
        <v>198</v>
      </c>
      <c r="L1572" s="33"/>
      <c r="M1572" s="139" t="s">
        <v>44</v>
      </c>
      <c r="N1572" s="140" t="s">
        <v>53</v>
      </c>
      <c r="P1572" s="141">
        <f>O1572*H1572</f>
        <v>0</v>
      </c>
      <c r="Q1572" s="141">
        <v>0</v>
      </c>
      <c r="R1572" s="141">
        <f>Q1572*H1572</f>
        <v>0</v>
      </c>
      <c r="S1572" s="141">
        <v>0</v>
      </c>
      <c r="T1572" s="142">
        <f>S1572*H1572</f>
        <v>0</v>
      </c>
      <c r="AR1572" s="143" t="s">
        <v>90</v>
      </c>
      <c r="AT1572" s="143" t="s">
        <v>194</v>
      </c>
      <c r="AU1572" s="143" t="s">
        <v>93</v>
      </c>
      <c r="AY1572" s="17" t="s">
        <v>192</v>
      </c>
      <c r="BE1572" s="144">
        <f>IF(N1572="základní",J1572,0)</f>
        <v>0</v>
      </c>
      <c r="BF1572" s="144">
        <f>IF(N1572="snížená",J1572,0)</f>
        <v>0</v>
      </c>
      <c r="BG1572" s="144">
        <f>IF(N1572="zákl. přenesená",J1572,0)</f>
        <v>0</v>
      </c>
      <c r="BH1572" s="144">
        <f>IF(N1572="sníž. přenesená",J1572,0)</f>
        <v>0</v>
      </c>
      <c r="BI1572" s="144">
        <f>IF(N1572="nulová",J1572,0)</f>
        <v>0</v>
      </c>
      <c r="BJ1572" s="17" t="s">
        <v>90</v>
      </c>
      <c r="BK1572" s="144">
        <f>ROUND(I1572*H1572,2)</f>
        <v>0</v>
      </c>
      <c r="BL1572" s="17" t="s">
        <v>90</v>
      </c>
      <c r="BM1572" s="143" t="s">
        <v>1853</v>
      </c>
    </row>
    <row r="1573" spans="2:65" s="1" customFormat="1" ht="11.25">
      <c r="B1573" s="33"/>
      <c r="D1573" s="145" t="s">
        <v>200</v>
      </c>
      <c r="F1573" s="146" t="s">
        <v>1854</v>
      </c>
      <c r="I1573" s="147"/>
      <c r="L1573" s="33"/>
      <c r="M1573" s="148"/>
      <c r="T1573" s="54"/>
      <c r="AT1573" s="17" t="s">
        <v>200</v>
      </c>
      <c r="AU1573" s="17" t="s">
        <v>93</v>
      </c>
    </row>
    <row r="1574" spans="2:65" s="12" customFormat="1" ht="11.25">
      <c r="B1574" s="149"/>
      <c r="D1574" s="150" t="s">
        <v>202</v>
      </c>
      <c r="E1574" s="151" t="s">
        <v>44</v>
      </c>
      <c r="F1574" s="152" t="s">
        <v>426</v>
      </c>
      <c r="H1574" s="151" t="s">
        <v>44</v>
      </c>
      <c r="I1574" s="153"/>
      <c r="L1574" s="149"/>
      <c r="M1574" s="154"/>
      <c r="T1574" s="155"/>
      <c r="AT1574" s="151" t="s">
        <v>202</v>
      </c>
      <c r="AU1574" s="151" t="s">
        <v>93</v>
      </c>
      <c r="AV1574" s="12" t="s">
        <v>90</v>
      </c>
      <c r="AW1574" s="12" t="s">
        <v>42</v>
      </c>
      <c r="AX1574" s="12" t="s">
        <v>82</v>
      </c>
      <c r="AY1574" s="151" t="s">
        <v>192</v>
      </c>
    </row>
    <row r="1575" spans="2:65" s="12" customFormat="1" ht="11.25">
      <c r="B1575" s="149"/>
      <c r="D1575" s="150" t="s">
        <v>202</v>
      </c>
      <c r="E1575" s="151" t="s">
        <v>44</v>
      </c>
      <c r="F1575" s="152" t="s">
        <v>1855</v>
      </c>
      <c r="H1575" s="151" t="s">
        <v>44</v>
      </c>
      <c r="I1575" s="153"/>
      <c r="L1575" s="149"/>
      <c r="M1575" s="154"/>
      <c r="T1575" s="155"/>
      <c r="AT1575" s="151" t="s">
        <v>202</v>
      </c>
      <c r="AU1575" s="151" t="s">
        <v>93</v>
      </c>
      <c r="AV1575" s="12" t="s">
        <v>90</v>
      </c>
      <c r="AW1575" s="12" t="s">
        <v>42</v>
      </c>
      <c r="AX1575" s="12" t="s">
        <v>82</v>
      </c>
      <c r="AY1575" s="151" t="s">
        <v>192</v>
      </c>
    </row>
    <row r="1576" spans="2:65" s="13" customFormat="1" ht="11.25">
      <c r="B1576" s="156"/>
      <c r="D1576" s="150" t="s">
        <v>202</v>
      </c>
      <c r="E1576" s="157" t="s">
        <v>44</v>
      </c>
      <c r="F1576" s="158" t="s">
        <v>222</v>
      </c>
      <c r="H1576" s="159">
        <v>5</v>
      </c>
      <c r="I1576" s="160"/>
      <c r="L1576" s="156"/>
      <c r="M1576" s="161"/>
      <c r="T1576" s="162"/>
      <c r="AT1576" s="157" t="s">
        <v>202</v>
      </c>
      <c r="AU1576" s="157" t="s">
        <v>93</v>
      </c>
      <c r="AV1576" s="13" t="s">
        <v>93</v>
      </c>
      <c r="AW1576" s="13" t="s">
        <v>42</v>
      </c>
      <c r="AX1576" s="13" t="s">
        <v>90</v>
      </c>
      <c r="AY1576" s="157" t="s">
        <v>192</v>
      </c>
    </row>
    <row r="1577" spans="2:65" s="1" customFormat="1" ht="49.15" customHeight="1">
      <c r="B1577" s="33"/>
      <c r="C1577" s="132" t="s">
        <v>1856</v>
      </c>
      <c r="D1577" s="132" t="s">
        <v>194</v>
      </c>
      <c r="E1577" s="133" t="s">
        <v>1857</v>
      </c>
      <c r="F1577" s="134" t="s">
        <v>1858</v>
      </c>
      <c r="G1577" s="135" t="s">
        <v>747</v>
      </c>
      <c r="H1577" s="136">
        <v>4</v>
      </c>
      <c r="I1577" s="137"/>
      <c r="J1577" s="138">
        <f>ROUND(I1577*H1577,2)</f>
        <v>0</v>
      </c>
      <c r="K1577" s="134" t="s">
        <v>198</v>
      </c>
      <c r="L1577" s="33"/>
      <c r="M1577" s="139" t="s">
        <v>44</v>
      </c>
      <c r="N1577" s="140" t="s">
        <v>53</v>
      </c>
      <c r="P1577" s="141">
        <f>O1577*H1577</f>
        <v>0</v>
      </c>
      <c r="Q1577" s="141">
        <v>0</v>
      </c>
      <c r="R1577" s="141">
        <f>Q1577*H1577</f>
        <v>0</v>
      </c>
      <c r="S1577" s="141">
        <v>0</v>
      </c>
      <c r="T1577" s="142">
        <f>S1577*H1577</f>
        <v>0</v>
      </c>
      <c r="AR1577" s="143" t="s">
        <v>90</v>
      </c>
      <c r="AT1577" s="143" t="s">
        <v>194</v>
      </c>
      <c r="AU1577" s="143" t="s">
        <v>93</v>
      </c>
      <c r="AY1577" s="17" t="s">
        <v>192</v>
      </c>
      <c r="BE1577" s="144">
        <f>IF(N1577="základní",J1577,0)</f>
        <v>0</v>
      </c>
      <c r="BF1577" s="144">
        <f>IF(N1577="snížená",J1577,0)</f>
        <v>0</v>
      </c>
      <c r="BG1577" s="144">
        <f>IF(N1577="zákl. přenesená",J1577,0)</f>
        <v>0</v>
      </c>
      <c r="BH1577" s="144">
        <f>IF(N1577="sníž. přenesená",J1577,0)</f>
        <v>0</v>
      </c>
      <c r="BI1577" s="144">
        <f>IF(N1577="nulová",J1577,0)</f>
        <v>0</v>
      </c>
      <c r="BJ1577" s="17" t="s">
        <v>90</v>
      </c>
      <c r="BK1577" s="144">
        <f>ROUND(I1577*H1577,2)</f>
        <v>0</v>
      </c>
      <c r="BL1577" s="17" t="s">
        <v>90</v>
      </c>
      <c r="BM1577" s="143" t="s">
        <v>1859</v>
      </c>
    </row>
    <row r="1578" spans="2:65" s="1" customFormat="1" ht="11.25">
      <c r="B1578" s="33"/>
      <c r="D1578" s="145" t="s">
        <v>200</v>
      </c>
      <c r="F1578" s="146" t="s">
        <v>1860</v>
      </c>
      <c r="I1578" s="147"/>
      <c r="L1578" s="33"/>
      <c r="M1578" s="148"/>
      <c r="T1578" s="54"/>
      <c r="AT1578" s="17" t="s">
        <v>200</v>
      </c>
      <c r="AU1578" s="17" t="s">
        <v>93</v>
      </c>
    </row>
    <row r="1579" spans="2:65" s="12" customFormat="1" ht="11.25">
      <c r="B1579" s="149"/>
      <c r="D1579" s="150" t="s">
        <v>202</v>
      </c>
      <c r="E1579" s="151" t="s">
        <v>44</v>
      </c>
      <c r="F1579" s="152" t="s">
        <v>426</v>
      </c>
      <c r="H1579" s="151" t="s">
        <v>44</v>
      </c>
      <c r="I1579" s="153"/>
      <c r="L1579" s="149"/>
      <c r="M1579" s="154"/>
      <c r="T1579" s="155"/>
      <c r="AT1579" s="151" t="s">
        <v>202</v>
      </c>
      <c r="AU1579" s="151" t="s">
        <v>93</v>
      </c>
      <c r="AV1579" s="12" t="s">
        <v>90</v>
      </c>
      <c r="AW1579" s="12" t="s">
        <v>42</v>
      </c>
      <c r="AX1579" s="12" t="s">
        <v>82</v>
      </c>
      <c r="AY1579" s="151" t="s">
        <v>192</v>
      </c>
    </row>
    <row r="1580" spans="2:65" s="12" customFormat="1" ht="11.25">
      <c r="B1580" s="149"/>
      <c r="D1580" s="150" t="s">
        <v>202</v>
      </c>
      <c r="E1580" s="151" t="s">
        <v>44</v>
      </c>
      <c r="F1580" s="152" t="s">
        <v>1861</v>
      </c>
      <c r="H1580" s="151" t="s">
        <v>44</v>
      </c>
      <c r="I1580" s="153"/>
      <c r="L1580" s="149"/>
      <c r="M1580" s="154"/>
      <c r="T1580" s="155"/>
      <c r="AT1580" s="151" t="s">
        <v>202</v>
      </c>
      <c r="AU1580" s="151" t="s">
        <v>93</v>
      </c>
      <c r="AV1580" s="12" t="s">
        <v>90</v>
      </c>
      <c r="AW1580" s="12" t="s">
        <v>42</v>
      </c>
      <c r="AX1580" s="12" t="s">
        <v>82</v>
      </c>
      <c r="AY1580" s="151" t="s">
        <v>192</v>
      </c>
    </row>
    <row r="1581" spans="2:65" s="13" customFormat="1" ht="11.25">
      <c r="B1581" s="156"/>
      <c r="D1581" s="150" t="s">
        <v>202</v>
      </c>
      <c r="E1581" s="157" t="s">
        <v>44</v>
      </c>
      <c r="F1581" s="158" t="s">
        <v>199</v>
      </c>
      <c r="H1581" s="159">
        <v>4</v>
      </c>
      <c r="I1581" s="160"/>
      <c r="L1581" s="156"/>
      <c r="M1581" s="161"/>
      <c r="T1581" s="162"/>
      <c r="AT1581" s="157" t="s">
        <v>202</v>
      </c>
      <c r="AU1581" s="157" t="s">
        <v>93</v>
      </c>
      <c r="AV1581" s="13" t="s">
        <v>93</v>
      </c>
      <c r="AW1581" s="13" t="s">
        <v>42</v>
      </c>
      <c r="AX1581" s="13" t="s">
        <v>90</v>
      </c>
      <c r="AY1581" s="157" t="s">
        <v>192</v>
      </c>
    </row>
    <row r="1582" spans="2:65" s="1" customFormat="1" ht="49.15" customHeight="1">
      <c r="B1582" s="33"/>
      <c r="C1582" s="132" t="s">
        <v>1862</v>
      </c>
      <c r="D1582" s="132" t="s">
        <v>194</v>
      </c>
      <c r="E1582" s="133" t="s">
        <v>1863</v>
      </c>
      <c r="F1582" s="134" t="s">
        <v>1864</v>
      </c>
      <c r="G1582" s="135" t="s">
        <v>747</v>
      </c>
      <c r="H1582" s="136">
        <v>4</v>
      </c>
      <c r="I1582" s="137"/>
      <c r="J1582" s="138">
        <f>ROUND(I1582*H1582,2)</f>
        <v>0</v>
      </c>
      <c r="K1582" s="134" t="s">
        <v>198</v>
      </c>
      <c r="L1582" s="33"/>
      <c r="M1582" s="139" t="s">
        <v>44</v>
      </c>
      <c r="N1582" s="140" t="s">
        <v>53</v>
      </c>
      <c r="P1582" s="141">
        <f>O1582*H1582</f>
        <v>0</v>
      </c>
      <c r="Q1582" s="141">
        <v>0</v>
      </c>
      <c r="R1582" s="141">
        <f>Q1582*H1582</f>
        <v>0</v>
      </c>
      <c r="S1582" s="141">
        <v>0</v>
      </c>
      <c r="T1582" s="142">
        <f>S1582*H1582</f>
        <v>0</v>
      </c>
      <c r="AR1582" s="143" t="s">
        <v>90</v>
      </c>
      <c r="AT1582" s="143" t="s">
        <v>194</v>
      </c>
      <c r="AU1582" s="143" t="s">
        <v>93</v>
      </c>
      <c r="AY1582" s="17" t="s">
        <v>192</v>
      </c>
      <c r="BE1582" s="144">
        <f>IF(N1582="základní",J1582,0)</f>
        <v>0</v>
      </c>
      <c r="BF1582" s="144">
        <f>IF(N1582="snížená",J1582,0)</f>
        <v>0</v>
      </c>
      <c r="BG1582" s="144">
        <f>IF(N1582="zákl. přenesená",J1582,0)</f>
        <v>0</v>
      </c>
      <c r="BH1582" s="144">
        <f>IF(N1582="sníž. přenesená",J1582,0)</f>
        <v>0</v>
      </c>
      <c r="BI1582" s="144">
        <f>IF(N1582="nulová",J1582,0)</f>
        <v>0</v>
      </c>
      <c r="BJ1582" s="17" t="s">
        <v>90</v>
      </c>
      <c r="BK1582" s="144">
        <f>ROUND(I1582*H1582,2)</f>
        <v>0</v>
      </c>
      <c r="BL1582" s="17" t="s">
        <v>90</v>
      </c>
      <c r="BM1582" s="143" t="s">
        <v>1865</v>
      </c>
    </row>
    <row r="1583" spans="2:65" s="1" customFormat="1" ht="11.25">
      <c r="B1583" s="33"/>
      <c r="D1583" s="145" t="s">
        <v>200</v>
      </c>
      <c r="F1583" s="146" t="s">
        <v>1866</v>
      </c>
      <c r="I1583" s="147"/>
      <c r="L1583" s="33"/>
      <c r="M1583" s="148"/>
      <c r="T1583" s="54"/>
      <c r="AT1583" s="17" t="s">
        <v>200</v>
      </c>
      <c r="AU1583" s="17" t="s">
        <v>93</v>
      </c>
    </row>
    <row r="1584" spans="2:65" s="12" customFormat="1" ht="11.25">
      <c r="B1584" s="149"/>
      <c r="D1584" s="150" t="s">
        <v>202</v>
      </c>
      <c r="E1584" s="151" t="s">
        <v>44</v>
      </c>
      <c r="F1584" s="152" t="s">
        <v>426</v>
      </c>
      <c r="H1584" s="151" t="s">
        <v>44</v>
      </c>
      <c r="I1584" s="153"/>
      <c r="L1584" s="149"/>
      <c r="M1584" s="154"/>
      <c r="T1584" s="155"/>
      <c r="AT1584" s="151" t="s">
        <v>202</v>
      </c>
      <c r="AU1584" s="151" t="s">
        <v>93</v>
      </c>
      <c r="AV1584" s="12" t="s">
        <v>90</v>
      </c>
      <c r="AW1584" s="12" t="s">
        <v>42</v>
      </c>
      <c r="AX1584" s="12" t="s">
        <v>82</v>
      </c>
      <c r="AY1584" s="151" t="s">
        <v>192</v>
      </c>
    </row>
    <row r="1585" spans="2:65" s="12" customFormat="1" ht="11.25">
      <c r="B1585" s="149"/>
      <c r="D1585" s="150" t="s">
        <v>202</v>
      </c>
      <c r="E1585" s="151" t="s">
        <v>44</v>
      </c>
      <c r="F1585" s="152" t="s">
        <v>1861</v>
      </c>
      <c r="H1585" s="151" t="s">
        <v>44</v>
      </c>
      <c r="I1585" s="153"/>
      <c r="L1585" s="149"/>
      <c r="M1585" s="154"/>
      <c r="T1585" s="155"/>
      <c r="AT1585" s="151" t="s">
        <v>202</v>
      </c>
      <c r="AU1585" s="151" t="s">
        <v>93</v>
      </c>
      <c r="AV1585" s="12" t="s">
        <v>90</v>
      </c>
      <c r="AW1585" s="12" t="s">
        <v>42</v>
      </c>
      <c r="AX1585" s="12" t="s">
        <v>82</v>
      </c>
      <c r="AY1585" s="151" t="s">
        <v>192</v>
      </c>
    </row>
    <row r="1586" spans="2:65" s="13" customFormat="1" ht="11.25">
      <c r="B1586" s="156"/>
      <c r="D1586" s="150" t="s">
        <v>202</v>
      </c>
      <c r="E1586" s="157" t="s">
        <v>44</v>
      </c>
      <c r="F1586" s="158" t="s">
        <v>199</v>
      </c>
      <c r="H1586" s="159">
        <v>4</v>
      </c>
      <c r="I1586" s="160"/>
      <c r="L1586" s="156"/>
      <c r="M1586" s="161"/>
      <c r="T1586" s="162"/>
      <c r="AT1586" s="157" t="s">
        <v>202</v>
      </c>
      <c r="AU1586" s="157" t="s">
        <v>93</v>
      </c>
      <c r="AV1586" s="13" t="s">
        <v>93</v>
      </c>
      <c r="AW1586" s="13" t="s">
        <v>42</v>
      </c>
      <c r="AX1586" s="13" t="s">
        <v>90</v>
      </c>
      <c r="AY1586" s="157" t="s">
        <v>192</v>
      </c>
    </row>
    <row r="1587" spans="2:65" s="1" customFormat="1" ht="16.5" customHeight="1">
      <c r="B1587" s="33"/>
      <c r="C1587" s="132" t="s">
        <v>1867</v>
      </c>
      <c r="D1587" s="132" t="s">
        <v>194</v>
      </c>
      <c r="E1587" s="133" t="s">
        <v>1868</v>
      </c>
      <c r="F1587" s="134" t="s">
        <v>1869</v>
      </c>
      <c r="G1587" s="135" t="s">
        <v>747</v>
      </c>
      <c r="H1587" s="136">
        <v>10</v>
      </c>
      <c r="I1587" s="137"/>
      <c r="J1587" s="138">
        <f>ROUND(I1587*H1587,2)</f>
        <v>0</v>
      </c>
      <c r="K1587" s="134" t="s">
        <v>198</v>
      </c>
      <c r="L1587" s="33"/>
      <c r="M1587" s="139" t="s">
        <v>44</v>
      </c>
      <c r="N1587" s="140" t="s">
        <v>53</v>
      </c>
      <c r="P1587" s="141">
        <f>O1587*H1587</f>
        <v>0</v>
      </c>
      <c r="Q1587" s="141">
        <v>0</v>
      </c>
      <c r="R1587" s="141">
        <f>Q1587*H1587</f>
        <v>0</v>
      </c>
      <c r="S1587" s="141">
        <v>0</v>
      </c>
      <c r="T1587" s="142">
        <f>S1587*H1587</f>
        <v>0</v>
      </c>
      <c r="AR1587" s="143" t="s">
        <v>90</v>
      </c>
      <c r="AT1587" s="143" t="s">
        <v>194</v>
      </c>
      <c r="AU1587" s="143" t="s">
        <v>93</v>
      </c>
      <c r="AY1587" s="17" t="s">
        <v>192</v>
      </c>
      <c r="BE1587" s="144">
        <f>IF(N1587="základní",J1587,0)</f>
        <v>0</v>
      </c>
      <c r="BF1587" s="144">
        <f>IF(N1587="snížená",J1587,0)</f>
        <v>0</v>
      </c>
      <c r="BG1587" s="144">
        <f>IF(N1587="zákl. přenesená",J1587,0)</f>
        <v>0</v>
      </c>
      <c r="BH1587" s="144">
        <f>IF(N1587="sníž. přenesená",J1587,0)</f>
        <v>0</v>
      </c>
      <c r="BI1587" s="144">
        <f>IF(N1587="nulová",J1587,0)</f>
        <v>0</v>
      </c>
      <c r="BJ1587" s="17" t="s">
        <v>90</v>
      </c>
      <c r="BK1587" s="144">
        <f>ROUND(I1587*H1587,2)</f>
        <v>0</v>
      </c>
      <c r="BL1587" s="17" t="s">
        <v>90</v>
      </c>
      <c r="BM1587" s="143" t="s">
        <v>1870</v>
      </c>
    </row>
    <row r="1588" spans="2:65" s="1" customFormat="1" ht="11.25">
      <c r="B1588" s="33"/>
      <c r="D1588" s="145" t="s">
        <v>200</v>
      </c>
      <c r="F1588" s="146" t="s">
        <v>1871</v>
      </c>
      <c r="I1588" s="147"/>
      <c r="L1588" s="33"/>
      <c r="M1588" s="148"/>
      <c r="T1588" s="54"/>
      <c r="AT1588" s="17" t="s">
        <v>200</v>
      </c>
      <c r="AU1588" s="17" t="s">
        <v>93</v>
      </c>
    </row>
    <row r="1589" spans="2:65" s="12" customFormat="1" ht="11.25">
      <c r="B1589" s="149"/>
      <c r="D1589" s="150" t="s">
        <v>202</v>
      </c>
      <c r="E1589" s="151" t="s">
        <v>44</v>
      </c>
      <c r="F1589" s="152" t="s">
        <v>426</v>
      </c>
      <c r="H1589" s="151" t="s">
        <v>44</v>
      </c>
      <c r="I1589" s="153"/>
      <c r="L1589" s="149"/>
      <c r="M1589" s="154"/>
      <c r="T1589" s="155"/>
      <c r="AT1589" s="151" t="s">
        <v>202</v>
      </c>
      <c r="AU1589" s="151" t="s">
        <v>93</v>
      </c>
      <c r="AV1589" s="12" t="s">
        <v>90</v>
      </c>
      <c r="AW1589" s="12" t="s">
        <v>42</v>
      </c>
      <c r="AX1589" s="12" t="s">
        <v>82</v>
      </c>
      <c r="AY1589" s="151" t="s">
        <v>192</v>
      </c>
    </row>
    <row r="1590" spans="2:65" s="12" customFormat="1" ht="11.25">
      <c r="B1590" s="149"/>
      <c r="D1590" s="150" t="s">
        <v>202</v>
      </c>
      <c r="E1590" s="151" t="s">
        <v>44</v>
      </c>
      <c r="F1590" s="152" t="s">
        <v>1872</v>
      </c>
      <c r="H1590" s="151" t="s">
        <v>44</v>
      </c>
      <c r="I1590" s="153"/>
      <c r="L1590" s="149"/>
      <c r="M1590" s="154"/>
      <c r="T1590" s="155"/>
      <c r="AT1590" s="151" t="s">
        <v>202</v>
      </c>
      <c r="AU1590" s="151" t="s">
        <v>93</v>
      </c>
      <c r="AV1590" s="12" t="s">
        <v>90</v>
      </c>
      <c r="AW1590" s="12" t="s">
        <v>42</v>
      </c>
      <c r="AX1590" s="12" t="s">
        <v>82</v>
      </c>
      <c r="AY1590" s="151" t="s">
        <v>192</v>
      </c>
    </row>
    <row r="1591" spans="2:65" s="13" customFormat="1" ht="11.25">
      <c r="B1591" s="156"/>
      <c r="D1591" s="150" t="s">
        <v>202</v>
      </c>
      <c r="E1591" s="157" t="s">
        <v>44</v>
      </c>
      <c r="F1591" s="158" t="s">
        <v>226</v>
      </c>
      <c r="H1591" s="159">
        <v>10</v>
      </c>
      <c r="I1591" s="160"/>
      <c r="L1591" s="156"/>
      <c r="M1591" s="161"/>
      <c r="T1591" s="162"/>
      <c r="AT1591" s="157" t="s">
        <v>202</v>
      </c>
      <c r="AU1591" s="157" t="s">
        <v>93</v>
      </c>
      <c r="AV1591" s="13" t="s">
        <v>93</v>
      </c>
      <c r="AW1591" s="13" t="s">
        <v>42</v>
      </c>
      <c r="AX1591" s="13" t="s">
        <v>90</v>
      </c>
      <c r="AY1591" s="157" t="s">
        <v>192</v>
      </c>
    </row>
    <row r="1592" spans="2:65" s="1" customFormat="1" ht="62.65" customHeight="1">
      <c r="B1592" s="33"/>
      <c r="C1592" s="132" t="s">
        <v>1873</v>
      </c>
      <c r="D1592" s="132" t="s">
        <v>194</v>
      </c>
      <c r="E1592" s="133" t="s">
        <v>1874</v>
      </c>
      <c r="F1592" s="134" t="s">
        <v>1875</v>
      </c>
      <c r="G1592" s="135" t="s">
        <v>747</v>
      </c>
      <c r="H1592" s="136">
        <v>4</v>
      </c>
      <c r="I1592" s="137"/>
      <c r="J1592" s="138">
        <f>ROUND(I1592*H1592,2)</f>
        <v>0</v>
      </c>
      <c r="K1592" s="134" t="s">
        <v>198</v>
      </c>
      <c r="L1592" s="33"/>
      <c r="M1592" s="139" t="s">
        <v>44</v>
      </c>
      <c r="N1592" s="140" t="s">
        <v>53</v>
      </c>
      <c r="P1592" s="141">
        <f>O1592*H1592</f>
        <v>0</v>
      </c>
      <c r="Q1592" s="141">
        <v>0</v>
      </c>
      <c r="R1592" s="141">
        <f>Q1592*H1592</f>
        <v>0</v>
      </c>
      <c r="S1592" s="141">
        <v>0</v>
      </c>
      <c r="T1592" s="142">
        <f>S1592*H1592</f>
        <v>0</v>
      </c>
      <c r="AR1592" s="143" t="s">
        <v>90</v>
      </c>
      <c r="AT1592" s="143" t="s">
        <v>194</v>
      </c>
      <c r="AU1592" s="143" t="s">
        <v>93</v>
      </c>
      <c r="AY1592" s="17" t="s">
        <v>192</v>
      </c>
      <c r="BE1592" s="144">
        <f>IF(N1592="základní",J1592,0)</f>
        <v>0</v>
      </c>
      <c r="BF1592" s="144">
        <f>IF(N1592="snížená",J1592,0)</f>
        <v>0</v>
      </c>
      <c r="BG1592" s="144">
        <f>IF(N1592="zákl. přenesená",J1592,0)</f>
        <v>0</v>
      </c>
      <c r="BH1592" s="144">
        <f>IF(N1592="sníž. přenesená",J1592,0)</f>
        <v>0</v>
      </c>
      <c r="BI1592" s="144">
        <f>IF(N1592="nulová",J1592,0)</f>
        <v>0</v>
      </c>
      <c r="BJ1592" s="17" t="s">
        <v>90</v>
      </c>
      <c r="BK1592" s="144">
        <f>ROUND(I1592*H1592,2)</f>
        <v>0</v>
      </c>
      <c r="BL1592" s="17" t="s">
        <v>90</v>
      </c>
      <c r="BM1592" s="143" t="s">
        <v>1876</v>
      </c>
    </row>
    <row r="1593" spans="2:65" s="1" customFormat="1" ht="11.25">
      <c r="B1593" s="33"/>
      <c r="D1593" s="145" t="s">
        <v>200</v>
      </c>
      <c r="F1593" s="146" t="s">
        <v>1877</v>
      </c>
      <c r="I1593" s="147"/>
      <c r="L1593" s="33"/>
      <c r="M1593" s="148"/>
      <c r="T1593" s="54"/>
      <c r="AT1593" s="17" t="s">
        <v>200</v>
      </c>
      <c r="AU1593" s="17" t="s">
        <v>93</v>
      </c>
    </row>
    <row r="1594" spans="2:65" s="12" customFormat="1" ht="11.25">
      <c r="B1594" s="149"/>
      <c r="D1594" s="150" t="s">
        <v>202</v>
      </c>
      <c r="E1594" s="151" t="s">
        <v>44</v>
      </c>
      <c r="F1594" s="152" t="s">
        <v>426</v>
      </c>
      <c r="H1594" s="151" t="s">
        <v>44</v>
      </c>
      <c r="I1594" s="153"/>
      <c r="L1594" s="149"/>
      <c r="M1594" s="154"/>
      <c r="T1594" s="155"/>
      <c r="AT1594" s="151" t="s">
        <v>202</v>
      </c>
      <c r="AU1594" s="151" t="s">
        <v>93</v>
      </c>
      <c r="AV1594" s="12" t="s">
        <v>90</v>
      </c>
      <c r="AW1594" s="12" t="s">
        <v>42</v>
      </c>
      <c r="AX1594" s="12" t="s">
        <v>82</v>
      </c>
      <c r="AY1594" s="151" t="s">
        <v>192</v>
      </c>
    </row>
    <row r="1595" spans="2:65" s="12" customFormat="1" ht="11.25">
      <c r="B1595" s="149"/>
      <c r="D1595" s="150" t="s">
        <v>202</v>
      </c>
      <c r="E1595" s="151" t="s">
        <v>44</v>
      </c>
      <c r="F1595" s="152" t="s">
        <v>1878</v>
      </c>
      <c r="H1595" s="151" t="s">
        <v>44</v>
      </c>
      <c r="I1595" s="153"/>
      <c r="L1595" s="149"/>
      <c r="M1595" s="154"/>
      <c r="T1595" s="155"/>
      <c r="AT1595" s="151" t="s">
        <v>202</v>
      </c>
      <c r="AU1595" s="151" t="s">
        <v>93</v>
      </c>
      <c r="AV1595" s="12" t="s">
        <v>90</v>
      </c>
      <c r="AW1595" s="12" t="s">
        <v>42</v>
      </c>
      <c r="AX1595" s="12" t="s">
        <v>82</v>
      </c>
      <c r="AY1595" s="151" t="s">
        <v>192</v>
      </c>
    </row>
    <row r="1596" spans="2:65" s="13" customFormat="1" ht="11.25">
      <c r="B1596" s="156"/>
      <c r="D1596" s="150" t="s">
        <v>202</v>
      </c>
      <c r="E1596" s="157" t="s">
        <v>44</v>
      </c>
      <c r="F1596" s="158" t="s">
        <v>199</v>
      </c>
      <c r="H1596" s="159">
        <v>4</v>
      </c>
      <c r="I1596" s="160"/>
      <c r="L1596" s="156"/>
      <c r="M1596" s="161"/>
      <c r="T1596" s="162"/>
      <c r="AT1596" s="157" t="s">
        <v>202</v>
      </c>
      <c r="AU1596" s="157" t="s">
        <v>93</v>
      </c>
      <c r="AV1596" s="13" t="s">
        <v>93</v>
      </c>
      <c r="AW1596" s="13" t="s">
        <v>42</v>
      </c>
      <c r="AX1596" s="13" t="s">
        <v>90</v>
      </c>
      <c r="AY1596" s="157" t="s">
        <v>192</v>
      </c>
    </row>
    <row r="1597" spans="2:65" s="1" customFormat="1" ht="62.65" customHeight="1">
      <c r="B1597" s="33"/>
      <c r="C1597" s="132" t="s">
        <v>1879</v>
      </c>
      <c r="D1597" s="132" t="s">
        <v>194</v>
      </c>
      <c r="E1597" s="133" t="s">
        <v>1880</v>
      </c>
      <c r="F1597" s="134" t="s">
        <v>1881</v>
      </c>
      <c r="G1597" s="135" t="s">
        <v>747</v>
      </c>
      <c r="H1597" s="136">
        <v>10</v>
      </c>
      <c r="I1597" s="137"/>
      <c r="J1597" s="138">
        <f>ROUND(I1597*H1597,2)</f>
        <v>0</v>
      </c>
      <c r="K1597" s="134" t="s">
        <v>198</v>
      </c>
      <c r="L1597" s="33"/>
      <c r="M1597" s="139" t="s">
        <v>44</v>
      </c>
      <c r="N1597" s="140" t="s">
        <v>53</v>
      </c>
      <c r="P1597" s="141">
        <f>O1597*H1597</f>
        <v>0</v>
      </c>
      <c r="Q1597" s="141">
        <v>0</v>
      </c>
      <c r="R1597" s="141">
        <f>Q1597*H1597</f>
        <v>0</v>
      </c>
      <c r="S1597" s="141">
        <v>0</v>
      </c>
      <c r="T1597" s="142">
        <f>S1597*H1597</f>
        <v>0</v>
      </c>
      <c r="AR1597" s="143" t="s">
        <v>90</v>
      </c>
      <c r="AT1597" s="143" t="s">
        <v>194</v>
      </c>
      <c r="AU1597" s="143" t="s">
        <v>93</v>
      </c>
      <c r="AY1597" s="17" t="s">
        <v>192</v>
      </c>
      <c r="BE1597" s="144">
        <f>IF(N1597="základní",J1597,0)</f>
        <v>0</v>
      </c>
      <c r="BF1597" s="144">
        <f>IF(N1597="snížená",J1597,0)</f>
        <v>0</v>
      </c>
      <c r="BG1597" s="144">
        <f>IF(N1597="zákl. přenesená",J1597,0)</f>
        <v>0</v>
      </c>
      <c r="BH1597" s="144">
        <f>IF(N1597="sníž. přenesená",J1597,0)</f>
        <v>0</v>
      </c>
      <c r="BI1597" s="144">
        <f>IF(N1597="nulová",J1597,0)</f>
        <v>0</v>
      </c>
      <c r="BJ1597" s="17" t="s">
        <v>90</v>
      </c>
      <c r="BK1597" s="144">
        <f>ROUND(I1597*H1597,2)</f>
        <v>0</v>
      </c>
      <c r="BL1597" s="17" t="s">
        <v>90</v>
      </c>
      <c r="BM1597" s="143" t="s">
        <v>1882</v>
      </c>
    </row>
    <row r="1598" spans="2:65" s="1" customFormat="1" ht="11.25">
      <c r="B1598" s="33"/>
      <c r="D1598" s="145" t="s">
        <v>200</v>
      </c>
      <c r="F1598" s="146" t="s">
        <v>1883</v>
      </c>
      <c r="I1598" s="147"/>
      <c r="L1598" s="33"/>
      <c r="M1598" s="148"/>
      <c r="T1598" s="54"/>
      <c r="AT1598" s="17" t="s">
        <v>200</v>
      </c>
      <c r="AU1598" s="17" t="s">
        <v>93</v>
      </c>
    </row>
    <row r="1599" spans="2:65" s="12" customFormat="1" ht="11.25">
      <c r="B1599" s="149"/>
      <c r="D1599" s="150" t="s">
        <v>202</v>
      </c>
      <c r="E1599" s="151" t="s">
        <v>44</v>
      </c>
      <c r="F1599" s="152" t="s">
        <v>426</v>
      </c>
      <c r="H1599" s="151" t="s">
        <v>44</v>
      </c>
      <c r="I1599" s="153"/>
      <c r="L1599" s="149"/>
      <c r="M1599" s="154"/>
      <c r="T1599" s="155"/>
      <c r="AT1599" s="151" t="s">
        <v>202</v>
      </c>
      <c r="AU1599" s="151" t="s">
        <v>93</v>
      </c>
      <c r="AV1599" s="12" t="s">
        <v>90</v>
      </c>
      <c r="AW1599" s="12" t="s">
        <v>42</v>
      </c>
      <c r="AX1599" s="12" t="s">
        <v>82</v>
      </c>
      <c r="AY1599" s="151" t="s">
        <v>192</v>
      </c>
    </row>
    <row r="1600" spans="2:65" s="12" customFormat="1" ht="11.25">
      <c r="B1600" s="149"/>
      <c r="D1600" s="150" t="s">
        <v>202</v>
      </c>
      <c r="E1600" s="151" t="s">
        <v>44</v>
      </c>
      <c r="F1600" s="152" t="s">
        <v>1884</v>
      </c>
      <c r="H1600" s="151" t="s">
        <v>44</v>
      </c>
      <c r="I1600" s="153"/>
      <c r="L1600" s="149"/>
      <c r="M1600" s="154"/>
      <c r="T1600" s="155"/>
      <c r="AT1600" s="151" t="s">
        <v>202</v>
      </c>
      <c r="AU1600" s="151" t="s">
        <v>93</v>
      </c>
      <c r="AV1600" s="12" t="s">
        <v>90</v>
      </c>
      <c r="AW1600" s="12" t="s">
        <v>42</v>
      </c>
      <c r="AX1600" s="12" t="s">
        <v>82</v>
      </c>
      <c r="AY1600" s="151" t="s">
        <v>192</v>
      </c>
    </row>
    <row r="1601" spans="2:65" s="13" customFormat="1" ht="11.25">
      <c r="B1601" s="156"/>
      <c r="D1601" s="150" t="s">
        <v>202</v>
      </c>
      <c r="E1601" s="157" t="s">
        <v>44</v>
      </c>
      <c r="F1601" s="158" t="s">
        <v>226</v>
      </c>
      <c r="H1601" s="159">
        <v>10</v>
      </c>
      <c r="I1601" s="160"/>
      <c r="L1601" s="156"/>
      <c r="M1601" s="161"/>
      <c r="T1601" s="162"/>
      <c r="AT1601" s="157" t="s">
        <v>202</v>
      </c>
      <c r="AU1601" s="157" t="s">
        <v>93</v>
      </c>
      <c r="AV1601" s="13" t="s">
        <v>93</v>
      </c>
      <c r="AW1601" s="13" t="s">
        <v>42</v>
      </c>
      <c r="AX1601" s="13" t="s">
        <v>90</v>
      </c>
      <c r="AY1601" s="157" t="s">
        <v>192</v>
      </c>
    </row>
    <row r="1602" spans="2:65" s="1" customFormat="1" ht="62.65" customHeight="1">
      <c r="B1602" s="33"/>
      <c r="C1602" s="132" t="s">
        <v>1885</v>
      </c>
      <c r="D1602" s="132" t="s">
        <v>194</v>
      </c>
      <c r="E1602" s="133" t="s">
        <v>1886</v>
      </c>
      <c r="F1602" s="134" t="s">
        <v>1887</v>
      </c>
      <c r="G1602" s="135" t="s">
        <v>747</v>
      </c>
      <c r="H1602" s="136">
        <v>4</v>
      </c>
      <c r="I1602" s="137"/>
      <c r="J1602" s="138">
        <f>ROUND(I1602*H1602,2)</f>
        <v>0</v>
      </c>
      <c r="K1602" s="134" t="s">
        <v>198</v>
      </c>
      <c r="L1602" s="33"/>
      <c r="M1602" s="139" t="s">
        <v>44</v>
      </c>
      <c r="N1602" s="140" t="s">
        <v>53</v>
      </c>
      <c r="P1602" s="141">
        <f>O1602*H1602</f>
        <v>0</v>
      </c>
      <c r="Q1602" s="141">
        <v>0</v>
      </c>
      <c r="R1602" s="141">
        <f>Q1602*H1602</f>
        <v>0</v>
      </c>
      <c r="S1602" s="141">
        <v>0</v>
      </c>
      <c r="T1602" s="142">
        <f>S1602*H1602</f>
        <v>0</v>
      </c>
      <c r="AR1602" s="143" t="s">
        <v>90</v>
      </c>
      <c r="AT1602" s="143" t="s">
        <v>194</v>
      </c>
      <c r="AU1602" s="143" t="s">
        <v>93</v>
      </c>
      <c r="AY1602" s="17" t="s">
        <v>192</v>
      </c>
      <c r="BE1602" s="144">
        <f>IF(N1602="základní",J1602,0)</f>
        <v>0</v>
      </c>
      <c r="BF1602" s="144">
        <f>IF(N1602="snížená",J1602,0)</f>
        <v>0</v>
      </c>
      <c r="BG1602" s="144">
        <f>IF(N1602="zákl. přenesená",J1602,0)</f>
        <v>0</v>
      </c>
      <c r="BH1602" s="144">
        <f>IF(N1602="sníž. přenesená",J1602,0)</f>
        <v>0</v>
      </c>
      <c r="BI1602" s="144">
        <f>IF(N1602="nulová",J1602,0)</f>
        <v>0</v>
      </c>
      <c r="BJ1602" s="17" t="s">
        <v>90</v>
      </c>
      <c r="BK1602" s="144">
        <f>ROUND(I1602*H1602,2)</f>
        <v>0</v>
      </c>
      <c r="BL1602" s="17" t="s">
        <v>90</v>
      </c>
      <c r="BM1602" s="143" t="s">
        <v>1888</v>
      </c>
    </row>
    <row r="1603" spans="2:65" s="1" customFormat="1" ht="11.25">
      <c r="B1603" s="33"/>
      <c r="D1603" s="145" t="s">
        <v>200</v>
      </c>
      <c r="F1603" s="146" t="s">
        <v>1889</v>
      </c>
      <c r="I1603" s="147"/>
      <c r="L1603" s="33"/>
      <c r="M1603" s="148"/>
      <c r="T1603" s="54"/>
      <c r="AT1603" s="17" t="s">
        <v>200</v>
      </c>
      <c r="AU1603" s="17" t="s">
        <v>93</v>
      </c>
    </row>
    <row r="1604" spans="2:65" s="12" customFormat="1" ht="11.25">
      <c r="B1604" s="149"/>
      <c r="D1604" s="150" t="s">
        <v>202</v>
      </c>
      <c r="E1604" s="151" t="s">
        <v>44</v>
      </c>
      <c r="F1604" s="152" t="s">
        <v>426</v>
      </c>
      <c r="H1604" s="151" t="s">
        <v>44</v>
      </c>
      <c r="I1604" s="153"/>
      <c r="L1604" s="149"/>
      <c r="M1604" s="154"/>
      <c r="T1604" s="155"/>
      <c r="AT1604" s="151" t="s">
        <v>202</v>
      </c>
      <c r="AU1604" s="151" t="s">
        <v>93</v>
      </c>
      <c r="AV1604" s="12" t="s">
        <v>90</v>
      </c>
      <c r="AW1604" s="12" t="s">
        <v>42</v>
      </c>
      <c r="AX1604" s="12" t="s">
        <v>82</v>
      </c>
      <c r="AY1604" s="151" t="s">
        <v>192</v>
      </c>
    </row>
    <row r="1605" spans="2:65" s="12" customFormat="1" ht="11.25">
      <c r="B1605" s="149"/>
      <c r="D1605" s="150" t="s">
        <v>202</v>
      </c>
      <c r="E1605" s="151" t="s">
        <v>44</v>
      </c>
      <c r="F1605" s="152" t="s">
        <v>1890</v>
      </c>
      <c r="H1605" s="151" t="s">
        <v>44</v>
      </c>
      <c r="I1605" s="153"/>
      <c r="L1605" s="149"/>
      <c r="M1605" s="154"/>
      <c r="T1605" s="155"/>
      <c r="AT1605" s="151" t="s">
        <v>202</v>
      </c>
      <c r="AU1605" s="151" t="s">
        <v>93</v>
      </c>
      <c r="AV1605" s="12" t="s">
        <v>90</v>
      </c>
      <c r="AW1605" s="12" t="s">
        <v>42</v>
      </c>
      <c r="AX1605" s="12" t="s">
        <v>82</v>
      </c>
      <c r="AY1605" s="151" t="s">
        <v>192</v>
      </c>
    </row>
    <row r="1606" spans="2:65" s="13" customFormat="1" ht="11.25">
      <c r="B1606" s="156"/>
      <c r="D1606" s="150" t="s">
        <v>202</v>
      </c>
      <c r="E1606" s="157" t="s">
        <v>44</v>
      </c>
      <c r="F1606" s="158" t="s">
        <v>199</v>
      </c>
      <c r="H1606" s="159">
        <v>4</v>
      </c>
      <c r="I1606" s="160"/>
      <c r="L1606" s="156"/>
      <c r="M1606" s="161"/>
      <c r="T1606" s="162"/>
      <c r="AT1606" s="157" t="s">
        <v>202</v>
      </c>
      <c r="AU1606" s="157" t="s">
        <v>93</v>
      </c>
      <c r="AV1606" s="13" t="s">
        <v>93</v>
      </c>
      <c r="AW1606" s="13" t="s">
        <v>42</v>
      </c>
      <c r="AX1606" s="13" t="s">
        <v>90</v>
      </c>
      <c r="AY1606" s="157" t="s">
        <v>192</v>
      </c>
    </row>
    <row r="1607" spans="2:65" s="1" customFormat="1" ht="62.65" customHeight="1">
      <c r="B1607" s="33"/>
      <c r="C1607" s="132" t="s">
        <v>1891</v>
      </c>
      <c r="D1607" s="132" t="s">
        <v>194</v>
      </c>
      <c r="E1607" s="133" t="s">
        <v>1892</v>
      </c>
      <c r="F1607" s="134" t="s">
        <v>1893</v>
      </c>
      <c r="G1607" s="135" t="s">
        <v>747</v>
      </c>
      <c r="H1607" s="136">
        <v>4</v>
      </c>
      <c r="I1607" s="137"/>
      <c r="J1607" s="138">
        <f>ROUND(I1607*H1607,2)</f>
        <v>0</v>
      </c>
      <c r="K1607" s="134" t="s">
        <v>198</v>
      </c>
      <c r="L1607" s="33"/>
      <c r="M1607" s="139" t="s">
        <v>44</v>
      </c>
      <c r="N1607" s="140" t="s">
        <v>53</v>
      </c>
      <c r="P1607" s="141">
        <f>O1607*H1607</f>
        <v>0</v>
      </c>
      <c r="Q1607" s="141">
        <v>0</v>
      </c>
      <c r="R1607" s="141">
        <f>Q1607*H1607</f>
        <v>0</v>
      </c>
      <c r="S1607" s="141">
        <v>0</v>
      </c>
      <c r="T1607" s="142">
        <f>S1607*H1607</f>
        <v>0</v>
      </c>
      <c r="AR1607" s="143" t="s">
        <v>90</v>
      </c>
      <c r="AT1607" s="143" t="s">
        <v>194</v>
      </c>
      <c r="AU1607" s="143" t="s">
        <v>93</v>
      </c>
      <c r="AY1607" s="17" t="s">
        <v>192</v>
      </c>
      <c r="BE1607" s="144">
        <f>IF(N1607="základní",J1607,0)</f>
        <v>0</v>
      </c>
      <c r="BF1607" s="144">
        <f>IF(N1607="snížená",J1607,0)</f>
        <v>0</v>
      </c>
      <c r="BG1607" s="144">
        <f>IF(N1607="zákl. přenesená",J1607,0)</f>
        <v>0</v>
      </c>
      <c r="BH1607" s="144">
        <f>IF(N1607="sníž. přenesená",J1607,0)</f>
        <v>0</v>
      </c>
      <c r="BI1607" s="144">
        <f>IF(N1607="nulová",J1607,0)</f>
        <v>0</v>
      </c>
      <c r="BJ1607" s="17" t="s">
        <v>90</v>
      </c>
      <c r="BK1607" s="144">
        <f>ROUND(I1607*H1607,2)</f>
        <v>0</v>
      </c>
      <c r="BL1607" s="17" t="s">
        <v>90</v>
      </c>
      <c r="BM1607" s="143" t="s">
        <v>1894</v>
      </c>
    </row>
    <row r="1608" spans="2:65" s="1" customFormat="1" ht="11.25">
      <c r="B1608" s="33"/>
      <c r="D1608" s="145" t="s">
        <v>200</v>
      </c>
      <c r="F1608" s="146" t="s">
        <v>1895</v>
      </c>
      <c r="I1608" s="147"/>
      <c r="L1608" s="33"/>
      <c r="M1608" s="148"/>
      <c r="T1608" s="54"/>
      <c r="AT1608" s="17" t="s">
        <v>200</v>
      </c>
      <c r="AU1608" s="17" t="s">
        <v>93</v>
      </c>
    </row>
    <row r="1609" spans="2:65" s="12" customFormat="1" ht="11.25">
      <c r="B1609" s="149"/>
      <c r="D1609" s="150" t="s">
        <v>202</v>
      </c>
      <c r="E1609" s="151" t="s">
        <v>44</v>
      </c>
      <c r="F1609" s="152" t="s">
        <v>426</v>
      </c>
      <c r="H1609" s="151" t="s">
        <v>44</v>
      </c>
      <c r="I1609" s="153"/>
      <c r="L1609" s="149"/>
      <c r="M1609" s="154"/>
      <c r="T1609" s="155"/>
      <c r="AT1609" s="151" t="s">
        <v>202</v>
      </c>
      <c r="AU1609" s="151" t="s">
        <v>93</v>
      </c>
      <c r="AV1609" s="12" t="s">
        <v>90</v>
      </c>
      <c r="AW1609" s="12" t="s">
        <v>42</v>
      </c>
      <c r="AX1609" s="12" t="s">
        <v>82</v>
      </c>
      <c r="AY1609" s="151" t="s">
        <v>192</v>
      </c>
    </row>
    <row r="1610" spans="2:65" s="12" customFormat="1" ht="11.25">
      <c r="B1610" s="149"/>
      <c r="D1610" s="150" t="s">
        <v>202</v>
      </c>
      <c r="E1610" s="151" t="s">
        <v>44</v>
      </c>
      <c r="F1610" s="152" t="s">
        <v>1890</v>
      </c>
      <c r="H1610" s="151" t="s">
        <v>44</v>
      </c>
      <c r="I1610" s="153"/>
      <c r="L1610" s="149"/>
      <c r="M1610" s="154"/>
      <c r="T1610" s="155"/>
      <c r="AT1610" s="151" t="s">
        <v>202</v>
      </c>
      <c r="AU1610" s="151" t="s">
        <v>93</v>
      </c>
      <c r="AV1610" s="12" t="s">
        <v>90</v>
      </c>
      <c r="AW1610" s="12" t="s">
        <v>42</v>
      </c>
      <c r="AX1610" s="12" t="s">
        <v>82</v>
      </c>
      <c r="AY1610" s="151" t="s">
        <v>192</v>
      </c>
    </row>
    <row r="1611" spans="2:65" s="13" customFormat="1" ht="11.25">
      <c r="B1611" s="156"/>
      <c r="D1611" s="150" t="s">
        <v>202</v>
      </c>
      <c r="E1611" s="157" t="s">
        <v>44</v>
      </c>
      <c r="F1611" s="158" t="s">
        <v>199</v>
      </c>
      <c r="H1611" s="159">
        <v>4</v>
      </c>
      <c r="I1611" s="160"/>
      <c r="L1611" s="156"/>
      <c r="M1611" s="161"/>
      <c r="T1611" s="162"/>
      <c r="AT1611" s="157" t="s">
        <v>202</v>
      </c>
      <c r="AU1611" s="157" t="s">
        <v>93</v>
      </c>
      <c r="AV1611" s="13" t="s">
        <v>93</v>
      </c>
      <c r="AW1611" s="13" t="s">
        <v>42</v>
      </c>
      <c r="AX1611" s="13" t="s">
        <v>90</v>
      </c>
      <c r="AY1611" s="157" t="s">
        <v>192</v>
      </c>
    </row>
    <row r="1612" spans="2:65" s="1" customFormat="1" ht="55.5" customHeight="1">
      <c r="B1612" s="33"/>
      <c r="C1612" s="132" t="s">
        <v>1896</v>
      </c>
      <c r="D1612" s="132" t="s">
        <v>194</v>
      </c>
      <c r="E1612" s="133" t="s">
        <v>1897</v>
      </c>
      <c r="F1612" s="134" t="s">
        <v>1898</v>
      </c>
      <c r="G1612" s="135" t="s">
        <v>747</v>
      </c>
      <c r="H1612" s="136">
        <v>1</v>
      </c>
      <c r="I1612" s="137"/>
      <c r="J1612" s="138">
        <f>ROUND(I1612*H1612,2)</f>
        <v>0</v>
      </c>
      <c r="K1612" s="134" t="s">
        <v>198</v>
      </c>
      <c r="L1612" s="33"/>
      <c r="M1612" s="139" t="s">
        <v>44</v>
      </c>
      <c r="N1612" s="140" t="s">
        <v>53</v>
      </c>
      <c r="P1612" s="141">
        <f>O1612*H1612</f>
        <v>0</v>
      </c>
      <c r="Q1612" s="141">
        <v>0</v>
      </c>
      <c r="R1612" s="141">
        <f>Q1612*H1612</f>
        <v>0</v>
      </c>
      <c r="S1612" s="141">
        <v>0</v>
      </c>
      <c r="T1612" s="142">
        <f>S1612*H1612</f>
        <v>0</v>
      </c>
      <c r="AR1612" s="143" t="s">
        <v>90</v>
      </c>
      <c r="AT1612" s="143" t="s">
        <v>194</v>
      </c>
      <c r="AU1612" s="143" t="s">
        <v>93</v>
      </c>
      <c r="AY1612" s="17" t="s">
        <v>192</v>
      </c>
      <c r="BE1612" s="144">
        <f>IF(N1612="základní",J1612,0)</f>
        <v>0</v>
      </c>
      <c r="BF1612" s="144">
        <f>IF(N1612="snížená",J1612,0)</f>
        <v>0</v>
      </c>
      <c r="BG1612" s="144">
        <f>IF(N1612="zákl. přenesená",J1612,0)</f>
        <v>0</v>
      </c>
      <c r="BH1612" s="144">
        <f>IF(N1612="sníž. přenesená",J1612,0)</f>
        <v>0</v>
      </c>
      <c r="BI1612" s="144">
        <f>IF(N1612="nulová",J1612,0)</f>
        <v>0</v>
      </c>
      <c r="BJ1612" s="17" t="s">
        <v>90</v>
      </c>
      <c r="BK1612" s="144">
        <f>ROUND(I1612*H1612,2)</f>
        <v>0</v>
      </c>
      <c r="BL1612" s="17" t="s">
        <v>90</v>
      </c>
      <c r="BM1612" s="143" t="s">
        <v>1899</v>
      </c>
    </row>
    <row r="1613" spans="2:65" s="1" customFormat="1" ht="11.25">
      <c r="B1613" s="33"/>
      <c r="D1613" s="145" t="s">
        <v>200</v>
      </c>
      <c r="F1613" s="146" t="s">
        <v>1900</v>
      </c>
      <c r="I1613" s="147"/>
      <c r="L1613" s="33"/>
      <c r="M1613" s="148"/>
      <c r="T1613" s="54"/>
      <c r="AT1613" s="17" t="s">
        <v>200</v>
      </c>
      <c r="AU1613" s="17" t="s">
        <v>93</v>
      </c>
    </row>
    <row r="1614" spans="2:65" s="12" customFormat="1" ht="11.25">
      <c r="B1614" s="149"/>
      <c r="D1614" s="150" t="s">
        <v>202</v>
      </c>
      <c r="E1614" s="151" t="s">
        <v>44</v>
      </c>
      <c r="F1614" s="152" t="s">
        <v>426</v>
      </c>
      <c r="H1614" s="151" t="s">
        <v>44</v>
      </c>
      <c r="I1614" s="153"/>
      <c r="L1614" s="149"/>
      <c r="M1614" s="154"/>
      <c r="T1614" s="155"/>
      <c r="AT1614" s="151" t="s">
        <v>202</v>
      </c>
      <c r="AU1614" s="151" t="s">
        <v>93</v>
      </c>
      <c r="AV1614" s="12" t="s">
        <v>90</v>
      </c>
      <c r="AW1614" s="12" t="s">
        <v>42</v>
      </c>
      <c r="AX1614" s="12" t="s">
        <v>82</v>
      </c>
      <c r="AY1614" s="151" t="s">
        <v>192</v>
      </c>
    </row>
    <row r="1615" spans="2:65" s="12" customFormat="1" ht="11.25">
      <c r="B1615" s="149"/>
      <c r="D1615" s="150" t="s">
        <v>202</v>
      </c>
      <c r="E1615" s="151" t="s">
        <v>44</v>
      </c>
      <c r="F1615" s="152" t="s">
        <v>1901</v>
      </c>
      <c r="H1615" s="151" t="s">
        <v>44</v>
      </c>
      <c r="I1615" s="153"/>
      <c r="L1615" s="149"/>
      <c r="M1615" s="154"/>
      <c r="T1615" s="155"/>
      <c r="AT1615" s="151" t="s">
        <v>202</v>
      </c>
      <c r="AU1615" s="151" t="s">
        <v>93</v>
      </c>
      <c r="AV1615" s="12" t="s">
        <v>90</v>
      </c>
      <c r="AW1615" s="12" t="s">
        <v>42</v>
      </c>
      <c r="AX1615" s="12" t="s">
        <v>82</v>
      </c>
      <c r="AY1615" s="151" t="s">
        <v>192</v>
      </c>
    </row>
    <row r="1616" spans="2:65" s="13" customFormat="1" ht="11.25">
      <c r="B1616" s="156"/>
      <c r="D1616" s="150" t="s">
        <v>202</v>
      </c>
      <c r="E1616" s="157" t="s">
        <v>44</v>
      </c>
      <c r="F1616" s="158" t="s">
        <v>90</v>
      </c>
      <c r="H1616" s="159">
        <v>1</v>
      </c>
      <c r="I1616" s="160"/>
      <c r="L1616" s="156"/>
      <c r="M1616" s="161"/>
      <c r="T1616" s="162"/>
      <c r="AT1616" s="157" t="s">
        <v>202</v>
      </c>
      <c r="AU1616" s="157" t="s">
        <v>93</v>
      </c>
      <c r="AV1616" s="13" t="s">
        <v>93</v>
      </c>
      <c r="AW1616" s="13" t="s">
        <v>42</v>
      </c>
      <c r="AX1616" s="13" t="s">
        <v>90</v>
      </c>
      <c r="AY1616" s="157" t="s">
        <v>192</v>
      </c>
    </row>
    <row r="1617" spans="2:65" s="1" customFormat="1" ht="55.5" customHeight="1">
      <c r="B1617" s="33"/>
      <c r="C1617" s="132" t="s">
        <v>1902</v>
      </c>
      <c r="D1617" s="132" t="s">
        <v>194</v>
      </c>
      <c r="E1617" s="133" t="s">
        <v>1903</v>
      </c>
      <c r="F1617" s="134" t="s">
        <v>1904</v>
      </c>
      <c r="G1617" s="135" t="s">
        <v>747</v>
      </c>
      <c r="H1617" s="136">
        <v>2</v>
      </c>
      <c r="I1617" s="137"/>
      <c r="J1617" s="138">
        <f>ROUND(I1617*H1617,2)</f>
        <v>0</v>
      </c>
      <c r="K1617" s="134" t="s">
        <v>198</v>
      </c>
      <c r="L1617" s="33"/>
      <c r="M1617" s="139" t="s">
        <v>44</v>
      </c>
      <c r="N1617" s="140" t="s">
        <v>53</v>
      </c>
      <c r="P1617" s="141">
        <f>O1617*H1617</f>
        <v>0</v>
      </c>
      <c r="Q1617" s="141">
        <v>0</v>
      </c>
      <c r="R1617" s="141">
        <f>Q1617*H1617</f>
        <v>0</v>
      </c>
      <c r="S1617" s="141">
        <v>0</v>
      </c>
      <c r="T1617" s="142">
        <f>S1617*H1617</f>
        <v>0</v>
      </c>
      <c r="AR1617" s="143" t="s">
        <v>90</v>
      </c>
      <c r="AT1617" s="143" t="s">
        <v>194</v>
      </c>
      <c r="AU1617" s="143" t="s">
        <v>93</v>
      </c>
      <c r="AY1617" s="17" t="s">
        <v>192</v>
      </c>
      <c r="BE1617" s="144">
        <f>IF(N1617="základní",J1617,0)</f>
        <v>0</v>
      </c>
      <c r="BF1617" s="144">
        <f>IF(N1617="snížená",J1617,0)</f>
        <v>0</v>
      </c>
      <c r="BG1617" s="144">
        <f>IF(N1617="zákl. přenesená",J1617,0)</f>
        <v>0</v>
      </c>
      <c r="BH1617" s="144">
        <f>IF(N1617="sníž. přenesená",J1617,0)</f>
        <v>0</v>
      </c>
      <c r="BI1617" s="144">
        <f>IF(N1617="nulová",J1617,0)</f>
        <v>0</v>
      </c>
      <c r="BJ1617" s="17" t="s">
        <v>90</v>
      </c>
      <c r="BK1617" s="144">
        <f>ROUND(I1617*H1617,2)</f>
        <v>0</v>
      </c>
      <c r="BL1617" s="17" t="s">
        <v>90</v>
      </c>
      <c r="BM1617" s="143" t="s">
        <v>1905</v>
      </c>
    </row>
    <row r="1618" spans="2:65" s="1" customFormat="1" ht="11.25">
      <c r="B1618" s="33"/>
      <c r="D1618" s="145" t="s">
        <v>200</v>
      </c>
      <c r="F1618" s="146" t="s">
        <v>1906</v>
      </c>
      <c r="I1618" s="147"/>
      <c r="L1618" s="33"/>
      <c r="M1618" s="148"/>
      <c r="T1618" s="54"/>
      <c r="AT1618" s="17" t="s">
        <v>200</v>
      </c>
      <c r="AU1618" s="17" t="s">
        <v>93</v>
      </c>
    </row>
    <row r="1619" spans="2:65" s="12" customFormat="1" ht="11.25">
      <c r="B1619" s="149"/>
      <c r="D1619" s="150" t="s">
        <v>202</v>
      </c>
      <c r="E1619" s="151" t="s">
        <v>44</v>
      </c>
      <c r="F1619" s="152" t="s">
        <v>426</v>
      </c>
      <c r="H1619" s="151" t="s">
        <v>44</v>
      </c>
      <c r="I1619" s="153"/>
      <c r="L1619" s="149"/>
      <c r="M1619" s="154"/>
      <c r="T1619" s="155"/>
      <c r="AT1619" s="151" t="s">
        <v>202</v>
      </c>
      <c r="AU1619" s="151" t="s">
        <v>93</v>
      </c>
      <c r="AV1619" s="12" t="s">
        <v>90</v>
      </c>
      <c r="AW1619" s="12" t="s">
        <v>42</v>
      </c>
      <c r="AX1619" s="12" t="s">
        <v>82</v>
      </c>
      <c r="AY1619" s="151" t="s">
        <v>192</v>
      </c>
    </row>
    <row r="1620" spans="2:65" s="12" customFormat="1" ht="11.25">
      <c r="B1620" s="149"/>
      <c r="D1620" s="150" t="s">
        <v>202</v>
      </c>
      <c r="E1620" s="151" t="s">
        <v>44</v>
      </c>
      <c r="F1620" s="152" t="s">
        <v>1901</v>
      </c>
      <c r="H1620" s="151" t="s">
        <v>44</v>
      </c>
      <c r="I1620" s="153"/>
      <c r="L1620" s="149"/>
      <c r="M1620" s="154"/>
      <c r="T1620" s="155"/>
      <c r="AT1620" s="151" t="s">
        <v>202</v>
      </c>
      <c r="AU1620" s="151" t="s">
        <v>93</v>
      </c>
      <c r="AV1620" s="12" t="s">
        <v>90</v>
      </c>
      <c r="AW1620" s="12" t="s">
        <v>42</v>
      </c>
      <c r="AX1620" s="12" t="s">
        <v>82</v>
      </c>
      <c r="AY1620" s="151" t="s">
        <v>192</v>
      </c>
    </row>
    <row r="1621" spans="2:65" s="13" customFormat="1" ht="11.25">
      <c r="B1621" s="156"/>
      <c r="D1621" s="150" t="s">
        <v>202</v>
      </c>
      <c r="E1621" s="157" t="s">
        <v>44</v>
      </c>
      <c r="F1621" s="158" t="s">
        <v>93</v>
      </c>
      <c r="H1621" s="159">
        <v>2</v>
      </c>
      <c r="I1621" s="160"/>
      <c r="L1621" s="156"/>
      <c r="M1621" s="161"/>
      <c r="T1621" s="162"/>
      <c r="AT1621" s="157" t="s">
        <v>202</v>
      </c>
      <c r="AU1621" s="157" t="s">
        <v>93</v>
      </c>
      <c r="AV1621" s="13" t="s">
        <v>93</v>
      </c>
      <c r="AW1621" s="13" t="s">
        <v>42</v>
      </c>
      <c r="AX1621" s="13" t="s">
        <v>90</v>
      </c>
      <c r="AY1621" s="157" t="s">
        <v>192</v>
      </c>
    </row>
    <row r="1622" spans="2:65" s="1" customFormat="1" ht="49.15" customHeight="1">
      <c r="B1622" s="33"/>
      <c r="C1622" s="132" t="s">
        <v>1907</v>
      </c>
      <c r="D1622" s="132" t="s">
        <v>194</v>
      </c>
      <c r="E1622" s="133" t="s">
        <v>1908</v>
      </c>
      <c r="F1622" s="134" t="s">
        <v>1909</v>
      </c>
      <c r="G1622" s="135" t="s">
        <v>747</v>
      </c>
      <c r="H1622" s="136">
        <v>1</v>
      </c>
      <c r="I1622" s="137"/>
      <c r="J1622" s="138">
        <f>ROUND(I1622*H1622,2)</f>
        <v>0</v>
      </c>
      <c r="K1622" s="134" t="s">
        <v>259</v>
      </c>
      <c r="L1622" s="33"/>
      <c r="M1622" s="139" t="s">
        <v>44</v>
      </c>
      <c r="N1622" s="140" t="s">
        <v>53</v>
      </c>
      <c r="P1622" s="141">
        <f>O1622*H1622</f>
        <v>0</v>
      </c>
      <c r="Q1622" s="141">
        <v>0</v>
      </c>
      <c r="R1622" s="141">
        <f>Q1622*H1622</f>
        <v>0</v>
      </c>
      <c r="S1622" s="141">
        <v>0</v>
      </c>
      <c r="T1622" s="142">
        <f>S1622*H1622</f>
        <v>0</v>
      </c>
      <c r="AR1622" s="143" t="s">
        <v>90</v>
      </c>
      <c r="AT1622" s="143" t="s">
        <v>194</v>
      </c>
      <c r="AU1622" s="143" t="s">
        <v>93</v>
      </c>
      <c r="AY1622" s="17" t="s">
        <v>192</v>
      </c>
      <c r="BE1622" s="144">
        <f>IF(N1622="základní",J1622,0)</f>
        <v>0</v>
      </c>
      <c r="BF1622" s="144">
        <f>IF(N1622="snížená",J1622,0)</f>
        <v>0</v>
      </c>
      <c r="BG1622" s="144">
        <f>IF(N1622="zákl. přenesená",J1622,0)</f>
        <v>0</v>
      </c>
      <c r="BH1622" s="144">
        <f>IF(N1622="sníž. přenesená",J1622,0)</f>
        <v>0</v>
      </c>
      <c r="BI1622" s="144">
        <f>IF(N1622="nulová",J1622,0)</f>
        <v>0</v>
      </c>
      <c r="BJ1622" s="17" t="s">
        <v>90</v>
      </c>
      <c r="BK1622" s="144">
        <f>ROUND(I1622*H1622,2)</f>
        <v>0</v>
      </c>
      <c r="BL1622" s="17" t="s">
        <v>90</v>
      </c>
      <c r="BM1622" s="143" t="s">
        <v>1910</v>
      </c>
    </row>
    <row r="1623" spans="2:65" s="12" customFormat="1" ht="11.25">
      <c r="B1623" s="149"/>
      <c r="D1623" s="150" t="s">
        <v>202</v>
      </c>
      <c r="E1623" s="151" t="s">
        <v>44</v>
      </c>
      <c r="F1623" s="152" t="s">
        <v>426</v>
      </c>
      <c r="H1623" s="151" t="s">
        <v>44</v>
      </c>
      <c r="I1623" s="153"/>
      <c r="L1623" s="149"/>
      <c r="M1623" s="154"/>
      <c r="T1623" s="155"/>
      <c r="AT1623" s="151" t="s">
        <v>202</v>
      </c>
      <c r="AU1623" s="151" t="s">
        <v>93</v>
      </c>
      <c r="AV1623" s="12" t="s">
        <v>90</v>
      </c>
      <c r="AW1623" s="12" t="s">
        <v>42</v>
      </c>
      <c r="AX1623" s="12" t="s">
        <v>82</v>
      </c>
      <c r="AY1623" s="151" t="s">
        <v>192</v>
      </c>
    </row>
    <row r="1624" spans="2:65" s="12" customFormat="1" ht="11.25">
      <c r="B1624" s="149"/>
      <c r="D1624" s="150" t="s">
        <v>202</v>
      </c>
      <c r="E1624" s="151" t="s">
        <v>44</v>
      </c>
      <c r="F1624" s="152" t="s">
        <v>1911</v>
      </c>
      <c r="H1624" s="151" t="s">
        <v>44</v>
      </c>
      <c r="I1624" s="153"/>
      <c r="L1624" s="149"/>
      <c r="M1624" s="154"/>
      <c r="T1624" s="155"/>
      <c r="AT1624" s="151" t="s">
        <v>202</v>
      </c>
      <c r="AU1624" s="151" t="s">
        <v>93</v>
      </c>
      <c r="AV1624" s="12" t="s">
        <v>90</v>
      </c>
      <c r="AW1624" s="12" t="s">
        <v>42</v>
      </c>
      <c r="AX1624" s="12" t="s">
        <v>82</v>
      </c>
      <c r="AY1624" s="151" t="s">
        <v>192</v>
      </c>
    </row>
    <row r="1625" spans="2:65" s="13" customFormat="1" ht="11.25">
      <c r="B1625" s="156"/>
      <c r="D1625" s="150" t="s">
        <v>202</v>
      </c>
      <c r="E1625" s="157" t="s">
        <v>44</v>
      </c>
      <c r="F1625" s="158" t="s">
        <v>90</v>
      </c>
      <c r="H1625" s="159">
        <v>1</v>
      </c>
      <c r="I1625" s="160"/>
      <c r="L1625" s="156"/>
      <c r="M1625" s="161"/>
      <c r="T1625" s="162"/>
      <c r="AT1625" s="157" t="s">
        <v>202</v>
      </c>
      <c r="AU1625" s="157" t="s">
        <v>93</v>
      </c>
      <c r="AV1625" s="13" t="s">
        <v>93</v>
      </c>
      <c r="AW1625" s="13" t="s">
        <v>42</v>
      </c>
      <c r="AX1625" s="13" t="s">
        <v>90</v>
      </c>
      <c r="AY1625" s="157" t="s">
        <v>192</v>
      </c>
    </row>
    <row r="1626" spans="2:65" s="1" customFormat="1" ht="33" customHeight="1">
      <c r="B1626" s="33"/>
      <c r="C1626" s="132" t="s">
        <v>1912</v>
      </c>
      <c r="D1626" s="132" t="s">
        <v>194</v>
      </c>
      <c r="E1626" s="133" t="s">
        <v>1913</v>
      </c>
      <c r="F1626" s="134" t="s">
        <v>1914</v>
      </c>
      <c r="G1626" s="135" t="s">
        <v>747</v>
      </c>
      <c r="H1626" s="136">
        <v>1</v>
      </c>
      <c r="I1626" s="137"/>
      <c r="J1626" s="138">
        <f>ROUND(I1626*H1626,2)</f>
        <v>0</v>
      </c>
      <c r="K1626" s="134" t="s">
        <v>198</v>
      </c>
      <c r="L1626" s="33"/>
      <c r="M1626" s="139" t="s">
        <v>44</v>
      </c>
      <c r="N1626" s="140" t="s">
        <v>53</v>
      </c>
      <c r="P1626" s="141">
        <f>O1626*H1626</f>
        <v>0</v>
      </c>
      <c r="Q1626" s="141">
        <v>0</v>
      </c>
      <c r="R1626" s="141">
        <f>Q1626*H1626</f>
        <v>0</v>
      </c>
      <c r="S1626" s="141">
        <v>0</v>
      </c>
      <c r="T1626" s="142">
        <f>S1626*H1626</f>
        <v>0</v>
      </c>
      <c r="AR1626" s="143" t="s">
        <v>90</v>
      </c>
      <c r="AT1626" s="143" t="s">
        <v>194</v>
      </c>
      <c r="AU1626" s="143" t="s">
        <v>93</v>
      </c>
      <c r="AY1626" s="17" t="s">
        <v>192</v>
      </c>
      <c r="BE1626" s="144">
        <f>IF(N1626="základní",J1626,0)</f>
        <v>0</v>
      </c>
      <c r="BF1626" s="144">
        <f>IF(N1626="snížená",J1626,0)</f>
        <v>0</v>
      </c>
      <c r="BG1626" s="144">
        <f>IF(N1626="zákl. přenesená",J1626,0)</f>
        <v>0</v>
      </c>
      <c r="BH1626" s="144">
        <f>IF(N1626="sníž. přenesená",J1626,0)</f>
        <v>0</v>
      </c>
      <c r="BI1626" s="144">
        <f>IF(N1626="nulová",J1626,0)</f>
        <v>0</v>
      </c>
      <c r="BJ1626" s="17" t="s">
        <v>90</v>
      </c>
      <c r="BK1626" s="144">
        <f>ROUND(I1626*H1626,2)</f>
        <v>0</v>
      </c>
      <c r="BL1626" s="17" t="s">
        <v>90</v>
      </c>
      <c r="BM1626" s="143" t="s">
        <v>1915</v>
      </c>
    </row>
    <row r="1627" spans="2:65" s="1" customFormat="1" ht="11.25">
      <c r="B1627" s="33"/>
      <c r="D1627" s="145" t="s">
        <v>200</v>
      </c>
      <c r="F1627" s="146" t="s">
        <v>1916</v>
      </c>
      <c r="I1627" s="147"/>
      <c r="L1627" s="33"/>
      <c r="M1627" s="148"/>
      <c r="T1627" s="54"/>
      <c r="AT1627" s="17" t="s">
        <v>200</v>
      </c>
      <c r="AU1627" s="17" t="s">
        <v>93</v>
      </c>
    </row>
    <row r="1628" spans="2:65" s="12" customFormat="1" ht="11.25">
      <c r="B1628" s="149"/>
      <c r="D1628" s="150" t="s">
        <v>202</v>
      </c>
      <c r="E1628" s="151" t="s">
        <v>44</v>
      </c>
      <c r="F1628" s="152" t="s">
        <v>426</v>
      </c>
      <c r="H1628" s="151" t="s">
        <v>44</v>
      </c>
      <c r="I1628" s="153"/>
      <c r="L1628" s="149"/>
      <c r="M1628" s="154"/>
      <c r="T1628" s="155"/>
      <c r="AT1628" s="151" t="s">
        <v>202</v>
      </c>
      <c r="AU1628" s="151" t="s">
        <v>93</v>
      </c>
      <c r="AV1628" s="12" t="s">
        <v>90</v>
      </c>
      <c r="AW1628" s="12" t="s">
        <v>42</v>
      </c>
      <c r="AX1628" s="12" t="s">
        <v>82</v>
      </c>
      <c r="AY1628" s="151" t="s">
        <v>192</v>
      </c>
    </row>
    <row r="1629" spans="2:65" s="12" customFormat="1" ht="11.25">
      <c r="B1629" s="149"/>
      <c r="D1629" s="150" t="s">
        <v>202</v>
      </c>
      <c r="E1629" s="151" t="s">
        <v>44</v>
      </c>
      <c r="F1629" s="152" t="s">
        <v>1917</v>
      </c>
      <c r="H1629" s="151" t="s">
        <v>44</v>
      </c>
      <c r="I1629" s="153"/>
      <c r="L1629" s="149"/>
      <c r="M1629" s="154"/>
      <c r="T1629" s="155"/>
      <c r="AT1629" s="151" t="s">
        <v>202</v>
      </c>
      <c r="AU1629" s="151" t="s">
        <v>93</v>
      </c>
      <c r="AV1629" s="12" t="s">
        <v>90</v>
      </c>
      <c r="AW1629" s="12" t="s">
        <v>42</v>
      </c>
      <c r="AX1629" s="12" t="s">
        <v>82</v>
      </c>
      <c r="AY1629" s="151" t="s">
        <v>192</v>
      </c>
    </row>
    <row r="1630" spans="2:65" s="13" customFormat="1" ht="11.25">
      <c r="B1630" s="156"/>
      <c r="D1630" s="150" t="s">
        <v>202</v>
      </c>
      <c r="E1630" s="157" t="s">
        <v>44</v>
      </c>
      <c r="F1630" s="158" t="s">
        <v>90</v>
      </c>
      <c r="H1630" s="159">
        <v>1</v>
      </c>
      <c r="I1630" s="160"/>
      <c r="L1630" s="156"/>
      <c r="M1630" s="161"/>
      <c r="T1630" s="162"/>
      <c r="AT1630" s="157" t="s">
        <v>202</v>
      </c>
      <c r="AU1630" s="157" t="s">
        <v>93</v>
      </c>
      <c r="AV1630" s="13" t="s">
        <v>93</v>
      </c>
      <c r="AW1630" s="13" t="s">
        <v>42</v>
      </c>
      <c r="AX1630" s="13" t="s">
        <v>90</v>
      </c>
      <c r="AY1630" s="157" t="s">
        <v>192</v>
      </c>
    </row>
    <row r="1631" spans="2:65" s="11" customFormat="1" ht="22.9" customHeight="1">
      <c r="B1631" s="120"/>
      <c r="D1631" s="121" t="s">
        <v>81</v>
      </c>
      <c r="E1631" s="130" t="s">
        <v>1918</v>
      </c>
      <c r="F1631" s="130" t="s">
        <v>1919</v>
      </c>
      <c r="I1631" s="123"/>
      <c r="J1631" s="131">
        <f>BK1631</f>
        <v>0</v>
      </c>
      <c r="L1631" s="120"/>
      <c r="M1631" s="125"/>
      <c r="P1631" s="126">
        <f>SUM(P1632:P1873)</f>
        <v>0</v>
      </c>
      <c r="R1631" s="126">
        <f>SUM(R1632:R1873)</f>
        <v>39.113494660000001</v>
      </c>
      <c r="T1631" s="127">
        <f>SUM(T1632:T1873)</f>
        <v>24.316000000000003</v>
      </c>
      <c r="AR1631" s="121" t="s">
        <v>209</v>
      </c>
      <c r="AT1631" s="128" t="s">
        <v>81</v>
      </c>
      <c r="AU1631" s="128" t="s">
        <v>90</v>
      </c>
      <c r="AY1631" s="121" t="s">
        <v>192</v>
      </c>
      <c r="BK1631" s="129">
        <f>SUM(BK1632:BK1873)</f>
        <v>0</v>
      </c>
    </row>
    <row r="1632" spans="2:65" s="1" customFormat="1" ht="24.2" customHeight="1">
      <c r="B1632" s="33"/>
      <c r="C1632" s="132" t="s">
        <v>1920</v>
      </c>
      <c r="D1632" s="132" t="s">
        <v>194</v>
      </c>
      <c r="E1632" s="133" t="s">
        <v>1921</v>
      </c>
      <c r="F1632" s="134" t="s">
        <v>1922</v>
      </c>
      <c r="G1632" s="135" t="s">
        <v>1312</v>
      </c>
      <c r="H1632" s="136">
        <v>0.30399999999999999</v>
      </c>
      <c r="I1632" s="137"/>
      <c r="J1632" s="138">
        <f>ROUND(I1632*H1632,2)</f>
        <v>0</v>
      </c>
      <c r="K1632" s="134" t="s">
        <v>198</v>
      </c>
      <c r="L1632" s="33"/>
      <c r="M1632" s="139" t="s">
        <v>44</v>
      </c>
      <c r="N1632" s="140" t="s">
        <v>53</v>
      </c>
      <c r="P1632" s="141">
        <f>O1632*H1632</f>
        <v>0</v>
      </c>
      <c r="Q1632" s="141">
        <v>8.8000000000000005E-3</v>
      </c>
      <c r="R1632" s="141">
        <f>Q1632*H1632</f>
        <v>2.6752E-3</v>
      </c>
      <c r="S1632" s="141">
        <v>0</v>
      </c>
      <c r="T1632" s="142">
        <f>S1632*H1632</f>
        <v>0</v>
      </c>
      <c r="AR1632" s="143" t="s">
        <v>90</v>
      </c>
      <c r="AT1632" s="143" t="s">
        <v>194</v>
      </c>
      <c r="AU1632" s="143" t="s">
        <v>93</v>
      </c>
      <c r="AY1632" s="17" t="s">
        <v>192</v>
      </c>
      <c r="BE1632" s="144">
        <f>IF(N1632="základní",J1632,0)</f>
        <v>0</v>
      </c>
      <c r="BF1632" s="144">
        <f>IF(N1632="snížená",J1632,0)</f>
        <v>0</v>
      </c>
      <c r="BG1632" s="144">
        <f>IF(N1632="zákl. přenesená",J1632,0)</f>
        <v>0</v>
      </c>
      <c r="BH1632" s="144">
        <f>IF(N1632="sníž. přenesená",J1632,0)</f>
        <v>0</v>
      </c>
      <c r="BI1632" s="144">
        <f>IF(N1632="nulová",J1632,0)</f>
        <v>0</v>
      </c>
      <c r="BJ1632" s="17" t="s">
        <v>90</v>
      </c>
      <c r="BK1632" s="144">
        <f>ROUND(I1632*H1632,2)</f>
        <v>0</v>
      </c>
      <c r="BL1632" s="17" t="s">
        <v>90</v>
      </c>
      <c r="BM1632" s="143" t="s">
        <v>1923</v>
      </c>
    </row>
    <row r="1633" spans="2:65" s="1" customFormat="1" ht="11.25">
      <c r="B1633" s="33"/>
      <c r="D1633" s="145" t="s">
        <v>200</v>
      </c>
      <c r="F1633" s="146" t="s">
        <v>1924</v>
      </c>
      <c r="I1633" s="147"/>
      <c r="L1633" s="33"/>
      <c r="M1633" s="148"/>
      <c r="T1633" s="54"/>
      <c r="AT1633" s="17" t="s">
        <v>200</v>
      </c>
      <c r="AU1633" s="17" t="s">
        <v>93</v>
      </c>
    </row>
    <row r="1634" spans="2:65" s="12" customFormat="1" ht="11.25">
      <c r="B1634" s="149"/>
      <c r="D1634" s="150" t="s">
        <v>202</v>
      </c>
      <c r="E1634" s="151" t="s">
        <v>44</v>
      </c>
      <c r="F1634" s="152" t="s">
        <v>426</v>
      </c>
      <c r="H1634" s="151" t="s">
        <v>44</v>
      </c>
      <c r="I1634" s="153"/>
      <c r="L1634" s="149"/>
      <c r="M1634" s="154"/>
      <c r="T1634" s="155"/>
      <c r="AT1634" s="151" t="s">
        <v>202</v>
      </c>
      <c r="AU1634" s="151" t="s">
        <v>93</v>
      </c>
      <c r="AV1634" s="12" t="s">
        <v>90</v>
      </c>
      <c r="AW1634" s="12" t="s">
        <v>42</v>
      </c>
      <c r="AX1634" s="12" t="s">
        <v>82</v>
      </c>
      <c r="AY1634" s="151" t="s">
        <v>192</v>
      </c>
    </row>
    <row r="1635" spans="2:65" s="12" customFormat="1" ht="11.25">
      <c r="B1635" s="149"/>
      <c r="D1635" s="150" t="s">
        <v>202</v>
      </c>
      <c r="E1635" s="151" t="s">
        <v>44</v>
      </c>
      <c r="F1635" s="152" t="s">
        <v>1925</v>
      </c>
      <c r="H1635" s="151" t="s">
        <v>44</v>
      </c>
      <c r="I1635" s="153"/>
      <c r="L1635" s="149"/>
      <c r="M1635" s="154"/>
      <c r="T1635" s="155"/>
      <c r="AT1635" s="151" t="s">
        <v>202</v>
      </c>
      <c r="AU1635" s="151" t="s">
        <v>93</v>
      </c>
      <c r="AV1635" s="12" t="s">
        <v>90</v>
      </c>
      <c r="AW1635" s="12" t="s">
        <v>42</v>
      </c>
      <c r="AX1635" s="12" t="s">
        <v>82</v>
      </c>
      <c r="AY1635" s="151" t="s">
        <v>192</v>
      </c>
    </row>
    <row r="1636" spans="2:65" s="13" customFormat="1" ht="11.25">
      <c r="B1636" s="156"/>
      <c r="D1636" s="150" t="s">
        <v>202</v>
      </c>
      <c r="E1636" s="157" t="s">
        <v>44</v>
      </c>
      <c r="F1636" s="158" t="s">
        <v>1926</v>
      </c>
      <c r="H1636" s="159">
        <v>0.24</v>
      </c>
      <c r="I1636" s="160"/>
      <c r="L1636" s="156"/>
      <c r="M1636" s="161"/>
      <c r="T1636" s="162"/>
      <c r="AT1636" s="157" t="s">
        <v>202</v>
      </c>
      <c r="AU1636" s="157" t="s">
        <v>93</v>
      </c>
      <c r="AV1636" s="13" t="s">
        <v>93</v>
      </c>
      <c r="AW1636" s="13" t="s">
        <v>42</v>
      </c>
      <c r="AX1636" s="13" t="s">
        <v>82</v>
      </c>
      <c r="AY1636" s="157" t="s">
        <v>192</v>
      </c>
    </row>
    <row r="1637" spans="2:65" s="12" customFormat="1" ht="11.25">
      <c r="B1637" s="149"/>
      <c r="D1637" s="150" t="s">
        <v>202</v>
      </c>
      <c r="E1637" s="151" t="s">
        <v>44</v>
      </c>
      <c r="F1637" s="152" t="s">
        <v>1927</v>
      </c>
      <c r="H1637" s="151" t="s">
        <v>44</v>
      </c>
      <c r="I1637" s="153"/>
      <c r="L1637" s="149"/>
      <c r="M1637" s="154"/>
      <c r="T1637" s="155"/>
      <c r="AT1637" s="151" t="s">
        <v>202</v>
      </c>
      <c r="AU1637" s="151" t="s">
        <v>93</v>
      </c>
      <c r="AV1637" s="12" t="s">
        <v>90</v>
      </c>
      <c r="AW1637" s="12" t="s">
        <v>42</v>
      </c>
      <c r="AX1637" s="12" t="s">
        <v>82</v>
      </c>
      <c r="AY1637" s="151" t="s">
        <v>192</v>
      </c>
    </row>
    <row r="1638" spans="2:65" s="13" customFormat="1" ht="11.25">
      <c r="B1638" s="156"/>
      <c r="D1638" s="150" t="s">
        <v>202</v>
      </c>
      <c r="E1638" s="157" t="s">
        <v>44</v>
      </c>
      <c r="F1638" s="158" t="s">
        <v>1928</v>
      </c>
      <c r="H1638" s="159">
        <v>0.06</v>
      </c>
      <c r="I1638" s="160"/>
      <c r="L1638" s="156"/>
      <c r="M1638" s="161"/>
      <c r="T1638" s="162"/>
      <c r="AT1638" s="157" t="s">
        <v>202</v>
      </c>
      <c r="AU1638" s="157" t="s">
        <v>93</v>
      </c>
      <c r="AV1638" s="13" t="s">
        <v>93</v>
      </c>
      <c r="AW1638" s="13" t="s">
        <v>42</v>
      </c>
      <c r="AX1638" s="13" t="s">
        <v>82</v>
      </c>
      <c r="AY1638" s="157" t="s">
        <v>192</v>
      </c>
    </row>
    <row r="1639" spans="2:65" s="12" customFormat="1" ht="11.25">
      <c r="B1639" s="149"/>
      <c r="D1639" s="150" t="s">
        <v>202</v>
      </c>
      <c r="E1639" s="151" t="s">
        <v>44</v>
      </c>
      <c r="F1639" s="152" t="s">
        <v>1929</v>
      </c>
      <c r="H1639" s="151" t="s">
        <v>44</v>
      </c>
      <c r="I1639" s="153"/>
      <c r="L1639" s="149"/>
      <c r="M1639" s="154"/>
      <c r="T1639" s="155"/>
      <c r="AT1639" s="151" t="s">
        <v>202</v>
      </c>
      <c r="AU1639" s="151" t="s">
        <v>93</v>
      </c>
      <c r="AV1639" s="12" t="s">
        <v>90</v>
      </c>
      <c r="AW1639" s="12" t="s">
        <v>42</v>
      </c>
      <c r="AX1639" s="12" t="s">
        <v>82</v>
      </c>
      <c r="AY1639" s="151" t="s">
        <v>192</v>
      </c>
    </row>
    <row r="1640" spans="2:65" s="13" customFormat="1" ht="11.25">
      <c r="B1640" s="156"/>
      <c r="D1640" s="150" t="s">
        <v>202</v>
      </c>
      <c r="E1640" s="157" t="s">
        <v>44</v>
      </c>
      <c r="F1640" s="158" t="s">
        <v>1930</v>
      </c>
      <c r="H1640" s="159">
        <v>4.0000000000000001E-3</v>
      </c>
      <c r="I1640" s="160"/>
      <c r="L1640" s="156"/>
      <c r="M1640" s="161"/>
      <c r="T1640" s="162"/>
      <c r="AT1640" s="157" t="s">
        <v>202</v>
      </c>
      <c r="AU1640" s="157" t="s">
        <v>93</v>
      </c>
      <c r="AV1640" s="13" t="s">
        <v>93</v>
      </c>
      <c r="AW1640" s="13" t="s">
        <v>42</v>
      </c>
      <c r="AX1640" s="13" t="s">
        <v>82</v>
      </c>
      <c r="AY1640" s="157" t="s">
        <v>192</v>
      </c>
    </row>
    <row r="1641" spans="2:65" s="14" customFormat="1" ht="11.25">
      <c r="B1641" s="163"/>
      <c r="D1641" s="150" t="s">
        <v>202</v>
      </c>
      <c r="E1641" s="164" t="s">
        <v>44</v>
      </c>
      <c r="F1641" s="165" t="s">
        <v>205</v>
      </c>
      <c r="H1641" s="166">
        <v>0.30399999999999999</v>
      </c>
      <c r="I1641" s="167"/>
      <c r="L1641" s="163"/>
      <c r="M1641" s="168"/>
      <c r="T1641" s="169"/>
      <c r="AT1641" s="164" t="s">
        <v>202</v>
      </c>
      <c r="AU1641" s="164" t="s">
        <v>93</v>
      </c>
      <c r="AV1641" s="14" t="s">
        <v>199</v>
      </c>
      <c r="AW1641" s="14" t="s">
        <v>42</v>
      </c>
      <c r="AX1641" s="14" t="s">
        <v>90</v>
      </c>
      <c r="AY1641" s="164" t="s">
        <v>192</v>
      </c>
    </row>
    <row r="1642" spans="2:65" s="1" customFormat="1" ht="21.75" customHeight="1">
      <c r="B1642" s="33"/>
      <c r="C1642" s="132" t="s">
        <v>1931</v>
      </c>
      <c r="D1642" s="132" t="s">
        <v>194</v>
      </c>
      <c r="E1642" s="133" t="s">
        <v>1932</v>
      </c>
      <c r="F1642" s="134" t="s">
        <v>1933</v>
      </c>
      <c r="G1642" s="135" t="s">
        <v>1312</v>
      </c>
      <c r="H1642" s="136">
        <v>0.30399999999999999</v>
      </c>
      <c r="I1642" s="137"/>
      <c r="J1642" s="138">
        <f>ROUND(I1642*H1642,2)</f>
        <v>0</v>
      </c>
      <c r="K1642" s="134" t="s">
        <v>198</v>
      </c>
      <c r="L1642" s="33"/>
      <c r="M1642" s="139" t="s">
        <v>44</v>
      </c>
      <c r="N1642" s="140" t="s">
        <v>53</v>
      </c>
      <c r="P1642" s="141">
        <f>O1642*H1642</f>
        <v>0</v>
      </c>
      <c r="Q1642" s="141">
        <v>9.9000000000000008E-3</v>
      </c>
      <c r="R1642" s="141">
        <f>Q1642*H1642</f>
        <v>3.0096000000000003E-3</v>
      </c>
      <c r="S1642" s="141">
        <v>0</v>
      </c>
      <c r="T1642" s="142">
        <f>S1642*H1642</f>
        <v>0</v>
      </c>
      <c r="AR1642" s="143" t="s">
        <v>90</v>
      </c>
      <c r="AT1642" s="143" t="s">
        <v>194</v>
      </c>
      <c r="AU1642" s="143" t="s">
        <v>93</v>
      </c>
      <c r="AY1642" s="17" t="s">
        <v>192</v>
      </c>
      <c r="BE1642" s="144">
        <f>IF(N1642="základní",J1642,0)</f>
        <v>0</v>
      </c>
      <c r="BF1642" s="144">
        <f>IF(N1642="snížená",J1642,0)</f>
        <v>0</v>
      </c>
      <c r="BG1642" s="144">
        <f>IF(N1642="zákl. přenesená",J1642,0)</f>
        <v>0</v>
      </c>
      <c r="BH1642" s="144">
        <f>IF(N1642="sníž. přenesená",J1642,0)</f>
        <v>0</v>
      </c>
      <c r="BI1642" s="144">
        <f>IF(N1642="nulová",J1642,0)</f>
        <v>0</v>
      </c>
      <c r="BJ1642" s="17" t="s">
        <v>90</v>
      </c>
      <c r="BK1642" s="144">
        <f>ROUND(I1642*H1642,2)</f>
        <v>0</v>
      </c>
      <c r="BL1642" s="17" t="s">
        <v>90</v>
      </c>
      <c r="BM1642" s="143" t="s">
        <v>1934</v>
      </c>
    </row>
    <row r="1643" spans="2:65" s="1" customFormat="1" ht="11.25">
      <c r="B1643" s="33"/>
      <c r="D1643" s="145" t="s">
        <v>200</v>
      </c>
      <c r="F1643" s="146" t="s">
        <v>1935</v>
      </c>
      <c r="I1643" s="147"/>
      <c r="L1643" s="33"/>
      <c r="M1643" s="148"/>
      <c r="T1643" s="54"/>
      <c r="AT1643" s="17" t="s">
        <v>200</v>
      </c>
      <c r="AU1643" s="17" t="s">
        <v>93</v>
      </c>
    </row>
    <row r="1644" spans="2:65" s="12" customFormat="1" ht="11.25">
      <c r="B1644" s="149"/>
      <c r="D1644" s="150" t="s">
        <v>202</v>
      </c>
      <c r="E1644" s="151" t="s">
        <v>44</v>
      </c>
      <c r="F1644" s="152" t="s">
        <v>426</v>
      </c>
      <c r="H1644" s="151" t="s">
        <v>44</v>
      </c>
      <c r="I1644" s="153"/>
      <c r="L1644" s="149"/>
      <c r="M1644" s="154"/>
      <c r="T1644" s="155"/>
      <c r="AT1644" s="151" t="s">
        <v>202</v>
      </c>
      <c r="AU1644" s="151" t="s">
        <v>93</v>
      </c>
      <c r="AV1644" s="12" t="s">
        <v>90</v>
      </c>
      <c r="AW1644" s="12" t="s">
        <v>42</v>
      </c>
      <c r="AX1644" s="12" t="s">
        <v>82</v>
      </c>
      <c r="AY1644" s="151" t="s">
        <v>192</v>
      </c>
    </row>
    <row r="1645" spans="2:65" s="12" customFormat="1" ht="11.25">
      <c r="B1645" s="149"/>
      <c r="D1645" s="150" t="s">
        <v>202</v>
      </c>
      <c r="E1645" s="151" t="s">
        <v>44</v>
      </c>
      <c r="F1645" s="152" t="s">
        <v>1925</v>
      </c>
      <c r="H1645" s="151" t="s">
        <v>44</v>
      </c>
      <c r="I1645" s="153"/>
      <c r="L1645" s="149"/>
      <c r="M1645" s="154"/>
      <c r="T1645" s="155"/>
      <c r="AT1645" s="151" t="s">
        <v>202</v>
      </c>
      <c r="AU1645" s="151" t="s">
        <v>93</v>
      </c>
      <c r="AV1645" s="12" t="s">
        <v>90</v>
      </c>
      <c r="AW1645" s="12" t="s">
        <v>42</v>
      </c>
      <c r="AX1645" s="12" t="s">
        <v>82</v>
      </c>
      <c r="AY1645" s="151" t="s">
        <v>192</v>
      </c>
    </row>
    <row r="1646" spans="2:65" s="13" customFormat="1" ht="11.25">
      <c r="B1646" s="156"/>
      <c r="D1646" s="150" t="s">
        <v>202</v>
      </c>
      <c r="E1646" s="157" t="s">
        <v>44</v>
      </c>
      <c r="F1646" s="158" t="s">
        <v>1926</v>
      </c>
      <c r="H1646" s="159">
        <v>0.24</v>
      </c>
      <c r="I1646" s="160"/>
      <c r="L1646" s="156"/>
      <c r="M1646" s="161"/>
      <c r="T1646" s="162"/>
      <c r="AT1646" s="157" t="s">
        <v>202</v>
      </c>
      <c r="AU1646" s="157" t="s">
        <v>93</v>
      </c>
      <c r="AV1646" s="13" t="s">
        <v>93</v>
      </c>
      <c r="AW1646" s="13" t="s">
        <v>42</v>
      </c>
      <c r="AX1646" s="13" t="s">
        <v>82</v>
      </c>
      <c r="AY1646" s="157" t="s">
        <v>192</v>
      </c>
    </row>
    <row r="1647" spans="2:65" s="12" customFormat="1" ht="11.25">
      <c r="B1647" s="149"/>
      <c r="D1647" s="150" t="s">
        <v>202</v>
      </c>
      <c r="E1647" s="151" t="s">
        <v>44</v>
      </c>
      <c r="F1647" s="152" t="s">
        <v>1927</v>
      </c>
      <c r="H1647" s="151" t="s">
        <v>44</v>
      </c>
      <c r="I1647" s="153"/>
      <c r="L1647" s="149"/>
      <c r="M1647" s="154"/>
      <c r="T1647" s="155"/>
      <c r="AT1647" s="151" t="s">
        <v>202</v>
      </c>
      <c r="AU1647" s="151" t="s">
        <v>93</v>
      </c>
      <c r="AV1647" s="12" t="s">
        <v>90</v>
      </c>
      <c r="AW1647" s="12" t="s">
        <v>42</v>
      </c>
      <c r="AX1647" s="12" t="s">
        <v>82</v>
      </c>
      <c r="AY1647" s="151" t="s">
        <v>192</v>
      </c>
    </row>
    <row r="1648" spans="2:65" s="13" customFormat="1" ht="11.25">
      <c r="B1648" s="156"/>
      <c r="D1648" s="150" t="s">
        <v>202</v>
      </c>
      <c r="E1648" s="157" t="s">
        <v>44</v>
      </c>
      <c r="F1648" s="158" t="s">
        <v>1928</v>
      </c>
      <c r="H1648" s="159">
        <v>0.06</v>
      </c>
      <c r="I1648" s="160"/>
      <c r="L1648" s="156"/>
      <c r="M1648" s="161"/>
      <c r="T1648" s="162"/>
      <c r="AT1648" s="157" t="s">
        <v>202</v>
      </c>
      <c r="AU1648" s="157" t="s">
        <v>93</v>
      </c>
      <c r="AV1648" s="13" t="s">
        <v>93</v>
      </c>
      <c r="AW1648" s="13" t="s">
        <v>42</v>
      </c>
      <c r="AX1648" s="13" t="s">
        <v>82</v>
      </c>
      <c r="AY1648" s="157" t="s">
        <v>192</v>
      </c>
    </row>
    <row r="1649" spans="2:65" s="12" customFormat="1" ht="11.25">
      <c r="B1649" s="149"/>
      <c r="D1649" s="150" t="s">
        <v>202</v>
      </c>
      <c r="E1649" s="151" t="s">
        <v>44</v>
      </c>
      <c r="F1649" s="152" t="s">
        <v>1929</v>
      </c>
      <c r="H1649" s="151" t="s">
        <v>44</v>
      </c>
      <c r="I1649" s="153"/>
      <c r="L1649" s="149"/>
      <c r="M1649" s="154"/>
      <c r="T1649" s="155"/>
      <c r="AT1649" s="151" t="s">
        <v>202</v>
      </c>
      <c r="AU1649" s="151" t="s">
        <v>93</v>
      </c>
      <c r="AV1649" s="12" t="s">
        <v>90</v>
      </c>
      <c r="AW1649" s="12" t="s">
        <v>42</v>
      </c>
      <c r="AX1649" s="12" t="s">
        <v>82</v>
      </c>
      <c r="AY1649" s="151" t="s">
        <v>192</v>
      </c>
    </row>
    <row r="1650" spans="2:65" s="13" customFormat="1" ht="11.25">
      <c r="B1650" s="156"/>
      <c r="D1650" s="150" t="s">
        <v>202</v>
      </c>
      <c r="E1650" s="157" t="s">
        <v>44</v>
      </c>
      <c r="F1650" s="158" t="s">
        <v>1930</v>
      </c>
      <c r="H1650" s="159">
        <v>4.0000000000000001E-3</v>
      </c>
      <c r="I1650" s="160"/>
      <c r="L1650" s="156"/>
      <c r="M1650" s="161"/>
      <c r="T1650" s="162"/>
      <c r="AT1650" s="157" t="s">
        <v>202</v>
      </c>
      <c r="AU1650" s="157" t="s">
        <v>93</v>
      </c>
      <c r="AV1650" s="13" t="s">
        <v>93</v>
      </c>
      <c r="AW1650" s="13" t="s">
        <v>42</v>
      </c>
      <c r="AX1650" s="13" t="s">
        <v>82</v>
      </c>
      <c r="AY1650" s="157" t="s">
        <v>192</v>
      </c>
    </row>
    <row r="1651" spans="2:65" s="14" customFormat="1" ht="11.25">
      <c r="B1651" s="163"/>
      <c r="D1651" s="150" t="s">
        <v>202</v>
      </c>
      <c r="E1651" s="164" t="s">
        <v>44</v>
      </c>
      <c r="F1651" s="165" t="s">
        <v>205</v>
      </c>
      <c r="H1651" s="166">
        <v>0.30399999999999999</v>
      </c>
      <c r="I1651" s="167"/>
      <c r="L1651" s="163"/>
      <c r="M1651" s="168"/>
      <c r="T1651" s="169"/>
      <c r="AT1651" s="164" t="s">
        <v>202</v>
      </c>
      <c r="AU1651" s="164" t="s">
        <v>93</v>
      </c>
      <c r="AV1651" s="14" t="s">
        <v>199</v>
      </c>
      <c r="AW1651" s="14" t="s">
        <v>42</v>
      </c>
      <c r="AX1651" s="14" t="s">
        <v>90</v>
      </c>
      <c r="AY1651" s="164" t="s">
        <v>192</v>
      </c>
    </row>
    <row r="1652" spans="2:65" s="1" customFormat="1" ht="49.15" customHeight="1">
      <c r="B1652" s="33"/>
      <c r="C1652" s="132" t="s">
        <v>1936</v>
      </c>
      <c r="D1652" s="132" t="s">
        <v>194</v>
      </c>
      <c r="E1652" s="133" t="s">
        <v>1937</v>
      </c>
      <c r="F1652" s="134" t="s">
        <v>1938</v>
      </c>
      <c r="G1652" s="135" t="s">
        <v>197</v>
      </c>
      <c r="H1652" s="136">
        <v>13.528</v>
      </c>
      <c r="I1652" s="137"/>
      <c r="J1652" s="138">
        <f>ROUND(I1652*H1652,2)</f>
        <v>0</v>
      </c>
      <c r="K1652" s="134" t="s">
        <v>198</v>
      </c>
      <c r="L1652" s="33"/>
      <c r="M1652" s="139" t="s">
        <v>44</v>
      </c>
      <c r="N1652" s="140" t="s">
        <v>53</v>
      </c>
      <c r="P1652" s="141">
        <f>O1652*H1652</f>
        <v>0</v>
      </c>
      <c r="Q1652" s="141">
        <v>0</v>
      </c>
      <c r="R1652" s="141">
        <f>Q1652*H1652</f>
        <v>0</v>
      </c>
      <c r="S1652" s="141">
        <v>0</v>
      </c>
      <c r="T1652" s="142">
        <f>S1652*H1652</f>
        <v>0</v>
      </c>
      <c r="AR1652" s="143" t="s">
        <v>90</v>
      </c>
      <c r="AT1652" s="143" t="s">
        <v>194</v>
      </c>
      <c r="AU1652" s="143" t="s">
        <v>93</v>
      </c>
      <c r="AY1652" s="17" t="s">
        <v>192</v>
      </c>
      <c r="BE1652" s="144">
        <f>IF(N1652="základní",J1652,0)</f>
        <v>0</v>
      </c>
      <c r="BF1652" s="144">
        <f>IF(N1652="snížená",J1652,0)</f>
        <v>0</v>
      </c>
      <c r="BG1652" s="144">
        <f>IF(N1652="zákl. přenesená",J1652,0)</f>
        <v>0</v>
      </c>
      <c r="BH1652" s="144">
        <f>IF(N1652="sníž. přenesená",J1652,0)</f>
        <v>0</v>
      </c>
      <c r="BI1652" s="144">
        <f>IF(N1652="nulová",J1652,0)</f>
        <v>0</v>
      </c>
      <c r="BJ1652" s="17" t="s">
        <v>90</v>
      </c>
      <c r="BK1652" s="144">
        <f>ROUND(I1652*H1652,2)</f>
        <v>0</v>
      </c>
      <c r="BL1652" s="17" t="s">
        <v>90</v>
      </c>
      <c r="BM1652" s="143" t="s">
        <v>1939</v>
      </c>
    </row>
    <row r="1653" spans="2:65" s="1" customFormat="1" ht="11.25">
      <c r="B1653" s="33"/>
      <c r="D1653" s="145" t="s">
        <v>200</v>
      </c>
      <c r="F1653" s="146" t="s">
        <v>1940</v>
      </c>
      <c r="I1653" s="147"/>
      <c r="L1653" s="33"/>
      <c r="M1653" s="148"/>
      <c r="T1653" s="54"/>
      <c r="AT1653" s="17" t="s">
        <v>200</v>
      </c>
      <c r="AU1653" s="17" t="s">
        <v>93</v>
      </c>
    </row>
    <row r="1654" spans="2:65" s="12" customFormat="1" ht="11.25">
      <c r="B1654" s="149"/>
      <c r="D1654" s="150" t="s">
        <v>202</v>
      </c>
      <c r="E1654" s="151" t="s">
        <v>44</v>
      </c>
      <c r="F1654" s="152" t="s">
        <v>583</v>
      </c>
      <c r="H1654" s="151" t="s">
        <v>44</v>
      </c>
      <c r="I1654" s="153"/>
      <c r="L1654" s="149"/>
      <c r="M1654" s="154"/>
      <c r="T1654" s="155"/>
      <c r="AT1654" s="151" t="s">
        <v>202</v>
      </c>
      <c r="AU1654" s="151" t="s">
        <v>93</v>
      </c>
      <c r="AV1654" s="12" t="s">
        <v>90</v>
      </c>
      <c r="AW1654" s="12" t="s">
        <v>42</v>
      </c>
      <c r="AX1654" s="12" t="s">
        <v>82</v>
      </c>
      <c r="AY1654" s="151" t="s">
        <v>192</v>
      </c>
    </row>
    <row r="1655" spans="2:65" s="12" customFormat="1" ht="22.5">
      <c r="B1655" s="149"/>
      <c r="D1655" s="150" t="s">
        <v>202</v>
      </c>
      <c r="E1655" s="151" t="s">
        <v>44</v>
      </c>
      <c r="F1655" s="152" t="s">
        <v>1941</v>
      </c>
      <c r="H1655" s="151" t="s">
        <v>44</v>
      </c>
      <c r="I1655" s="153"/>
      <c r="L1655" s="149"/>
      <c r="M1655" s="154"/>
      <c r="T1655" s="155"/>
      <c r="AT1655" s="151" t="s">
        <v>202</v>
      </c>
      <c r="AU1655" s="151" t="s">
        <v>93</v>
      </c>
      <c r="AV1655" s="12" t="s">
        <v>90</v>
      </c>
      <c r="AW1655" s="12" t="s">
        <v>42</v>
      </c>
      <c r="AX1655" s="12" t="s">
        <v>82</v>
      </c>
      <c r="AY1655" s="151" t="s">
        <v>192</v>
      </c>
    </row>
    <row r="1656" spans="2:65" s="13" customFormat="1" ht="11.25">
      <c r="B1656" s="156"/>
      <c r="D1656" s="150" t="s">
        <v>202</v>
      </c>
      <c r="E1656" s="157" t="s">
        <v>44</v>
      </c>
      <c r="F1656" s="158" t="s">
        <v>1942</v>
      </c>
      <c r="H1656" s="159">
        <v>8.5</v>
      </c>
      <c r="I1656" s="160"/>
      <c r="L1656" s="156"/>
      <c r="M1656" s="161"/>
      <c r="T1656" s="162"/>
      <c r="AT1656" s="157" t="s">
        <v>202</v>
      </c>
      <c r="AU1656" s="157" t="s">
        <v>93</v>
      </c>
      <c r="AV1656" s="13" t="s">
        <v>93</v>
      </c>
      <c r="AW1656" s="13" t="s">
        <v>42</v>
      </c>
      <c r="AX1656" s="13" t="s">
        <v>82</v>
      </c>
      <c r="AY1656" s="157" t="s">
        <v>192</v>
      </c>
    </row>
    <row r="1657" spans="2:65" s="12" customFormat="1" ht="11.25">
      <c r="B1657" s="149"/>
      <c r="D1657" s="150" t="s">
        <v>202</v>
      </c>
      <c r="E1657" s="151" t="s">
        <v>44</v>
      </c>
      <c r="F1657" s="152" t="s">
        <v>1943</v>
      </c>
      <c r="H1657" s="151" t="s">
        <v>44</v>
      </c>
      <c r="I1657" s="153"/>
      <c r="L1657" s="149"/>
      <c r="M1657" s="154"/>
      <c r="T1657" s="155"/>
      <c r="AT1657" s="151" t="s">
        <v>202</v>
      </c>
      <c r="AU1657" s="151" t="s">
        <v>93</v>
      </c>
      <c r="AV1657" s="12" t="s">
        <v>90</v>
      </c>
      <c r="AW1657" s="12" t="s">
        <v>42</v>
      </c>
      <c r="AX1657" s="12" t="s">
        <v>82</v>
      </c>
      <c r="AY1657" s="151" t="s">
        <v>192</v>
      </c>
    </row>
    <row r="1658" spans="2:65" s="13" customFormat="1" ht="11.25">
      <c r="B1658" s="156"/>
      <c r="D1658" s="150" t="s">
        <v>202</v>
      </c>
      <c r="E1658" s="157" t="s">
        <v>44</v>
      </c>
      <c r="F1658" s="158" t="s">
        <v>1944</v>
      </c>
      <c r="H1658" s="159">
        <v>0.432</v>
      </c>
      <c r="I1658" s="160"/>
      <c r="L1658" s="156"/>
      <c r="M1658" s="161"/>
      <c r="T1658" s="162"/>
      <c r="AT1658" s="157" t="s">
        <v>202</v>
      </c>
      <c r="AU1658" s="157" t="s">
        <v>93</v>
      </c>
      <c r="AV1658" s="13" t="s">
        <v>93</v>
      </c>
      <c r="AW1658" s="13" t="s">
        <v>42</v>
      </c>
      <c r="AX1658" s="13" t="s">
        <v>82</v>
      </c>
      <c r="AY1658" s="157" t="s">
        <v>192</v>
      </c>
    </row>
    <row r="1659" spans="2:65" s="12" customFormat="1" ht="11.25">
      <c r="B1659" s="149"/>
      <c r="D1659" s="150" t="s">
        <v>202</v>
      </c>
      <c r="E1659" s="151" t="s">
        <v>44</v>
      </c>
      <c r="F1659" s="152" t="s">
        <v>1945</v>
      </c>
      <c r="H1659" s="151" t="s">
        <v>44</v>
      </c>
      <c r="I1659" s="153"/>
      <c r="L1659" s="149"/>
      <c r="M1659" s="154"/>
      <c r="T1659" s="155"/>
      <c r="AT1659" s="151" t="s">
        <v>202</v>
      </c>
      <c r="AU1659" s="151" t="s">
        <v>93</v>
      </c>
      <c r="AV1659" s="12" t="s">
        <v>90</v>
      </c>
      <c r="AW1659" s="12" t="s">
        <v>42</v>
      </c>
      <c r="AX1659" s="12" t="s">
        <v>82</v>
      </c>
      <c r="AY1659" s="151" t="s">
        <v>192</v>
      </c>
    </row>
    <row r="1660" spans="2:65" s="13" customFormat="1" ht="11.25">
      <c r="B1660" s="156"/>
      <c r="D1660" s="150" t="s">
        <v>202</v>
      </c>
      <c r="E1660" s="157" t="s">
        <v>44</v>
      </c>
      <c r="F1660" s="158" t="s">
        <v>1946</v>
      </c>
      <c r="H1660" s="159">
        <v>1.08</v>
      </c>
      <c r="I1660" s="160"/>
      <c r="L1660" s="156"/>
      <c r="M1660" s="161"/>
      <c r="T1660" s="162"/>
      <c r="AT1660" s="157" t="s">
        <v>202</v>
      </c>
      <c r="AU1660" s="157" t="s">
        <v>93</v>
      </c>
      <c r="AV1660" s="13" t="s">
        <v>93</v>
      </c>
      <c r="AW1660" s="13" t="s">
        <v>42</v>
      </c>
      <c r="AX1660" s="13" t="s">
        <v>82</v>
      </c>
      <c r="AY1660" s="157" t="s">
        <v>192</v>
      </c>
    </row>
    <row r="1661" spans="2:65" s="12" customFormat="1" ht="11.25">
      <c r="B1661" s="149"/>
      <c r="D1661" s="150" t="s">
        <v>202</v>
      </c>
      <c r="E1661" s="151" t="s">
        <v>44</v>
      </c>
      <c r="F1661" s="152" t="s">
        <v>1947</v>
      </c>
      <c r="H1661" s="151" t="s">
        <v>44</v>
      </c>
      <c r="I1661" s="153"/>
      <c r="L1661" s="149"/>
      <c r="M1661" s="154"/>
      <c r="T1661" s="155"/>
      <c r="AT1661" s="151" t="s">
        <v>202</v>
      </c>
      <c r="AU1661" s="151" t="s">
        <v>93</v>
      </c>
      <c r="AV1661" s="12" t="s">
        <v>90</v>
      </c>
      <c r="AW1661" s="12" t="s">
        <v>42</v>
      </c>
      <c r="AX1661" s="12" t="s">
        <v>82</v>
      </c>
      <c r="AY1661" s="151" t="s">
        <v>192</v>
      </c>
    </row>
    <row r="1662" spans="2:65" s="13" customFormat="1" ht="11.25">
      <c r="B1662" s="156"/>
      <c r="D1662" s="150" t="s">
        <v>202</v>
      </c>
      <c r="E1662" s="157" t="s">
        <v>44</v>
      </c>
      <c r="F1662" s="158" t="s">
        <v>1948</v>
      </c>
      <c r="H1662" s="159">
        <v>1.1160000000000001</v>
      </c>
      <c r="I1662" s="160"/>
      <c r="L1662" s="156"/>
      <c r="M1662" s="161"/>
      <c r="T1662" s="162"/>
      <c r="AT1662" s="157" t="s">
        <v>202</v>
      </c>
      <c r="AU1662" s="157" t="s">
        <v>93</v>
      </c>
      <c r="AV1662" s="13" t="s">
        <v>93</v>
      </c>
      <c r="AW1662" s="13" t="s">
        <v>42</v>
      </c>
      <c r="AX1662" s="13" t="s">
        <v>82</v>
      </c>
      <c r="AY1662" s="157" t="s">
        <v>192</v>
      </c>
    </row>
    <row r="1663" spans="2:65" s="12" customFormat="1" ht="11.25">
      <c r="B1663" s="149"/>
      <c r="D1663" s="150" t="s">
        <v>202</v>
      </c>
      <c r="E1663" s="151" t="s">
        <v>44</v>
      </c>
      <c r="F1663" s="152" t="s">
        <v>426</v>
      </c>
      <c r="H1663" s="151" t="s">
        <v>44</v>
      </c>
      <c r="I1663" s="153"/>
      <c r="L1663" s="149"/>
      <c r="M1663" s="154"/>
      <c r="T1663" s="155"/>
      <c r="AT1663" s="151" t="s">
        <v>202</v>
      </c>
      <c r="AU1663" s="151" t="s">
        <v>93</v>
      </c>
      <c r="AV1663" s="12" t="s">
        <v>90</v>
      </c>
      <c r="AW1663" s="12" t="s">
        <v>42</v>
      </c>
      <c r="AX1663" s="12" t="s">
        <v>82</v>
      </c>
      <c r="AY1663" s="151" t="s">
        <v>192</v>
      </c>
    </row>
    <row r="1664" spans="2:65" s="12" customFormat="1" ht="11.25">
      <c r="B1664" s="149"/>
      <c r="D1664" s="150" t="s">
        <v>202</v>
      </c>
      <c r="E1664" s="151" t="s">
        <v>44</v>
      </c>
      <c r="F1664" s="152" t="s">
        <v>1949</v>
      </c>
      <c r="H1664" s="151" t="s">
        <v>44</v>
      </c>
      <c r="I1664" s="153"/>
      <c r="L1664" s="149"/>
      <c r="M1664" s="154"/>
      <c r="T1664" s="155"/>
      <c r="AT1664" s="151" t="s">
        <v>202</v>
      </c>
      <c r="AU1664" s="151" t="s">
        <v>93</v>
      </c>
      <c r="AV1664" s="12" t="s">
        <v>90</v>
      </c>
      <c r="AW1664" s="12" t="s">
        <v>42</v>
      </c>
      <c r="AX1664" s="12" t="s">
        <v>82</v>
      </c>
      <c r="AY1664" s="151" t="s">
        <v>192</v>
      </c>
    </row>
    <row r="1665" spans="2:65" s="13" customFormat="1" ht="11.25">
      <c r="B1665" s="156"/>
      <c r="D1665" s="150" t="s">
        <v>202</v>
      </c>
      <c r="E1665" s="157" t="s">
        <v>44</v>
      </c>
      <c r="F1665" s="158" t="s">
        <v>1950</v>
      </c>
      <c r="H1665" s="159">
        <v>1.2</v>
      </c>
      <c r="I1665" s="160"/>
      <c r="L1665" s="156"/>
      <c r="M1665" s="161"/>
      <c r="T1665" s="162"/>
      <c r="AT1665" s="157" t="s">
        <v>202</v>
      </c>
      <c r="AU1665" s="157" t="s">
        <v>93</v>
      </c>
      <c r="AV1665" s="13" t="s">
        <v>93</v>
      </c>
      <c r="AW1665" s="13" t="s">
        <v>42</v>
      </c>
      <c r="AX1665" s="13" t="s">
        <v>82</v>
      </c>
      <c r="AY1665" s="157" t="s">
        <v>192</v>
      </c>
    </row>
    <row r="1666" spans="2:65" s="12" customFormat="1" ht="11.25">
      <c r="B1666" s="149"/>
      <c r="D1666" s="150" t="s">
        <v>202</v>
      </c>
      <c r="E1666" s="151" t="s">
        <v>44</v>
      </c>
      <c r="F1666" s="152" t="s">
        <v>1951</v>
      </c>
      <c r="H1666" s="151" t="s">
        <v>44</v>
      </c>
      <c r="I1666" s="153"/>
      <c r="L1666" s="149"/>
      <c r="M1666" s="154"/>
      <c r="T1666" s="155"/>
      <c r="AT1666" s="151" t="s">
        <v>202</v>
      </c>
      <c r="AU1666" s="151" t="s">
        <v>93</v>
      </c>
      <c r="AV1666" s="12" t="s">
        <v>90</v>
      </c>
      <c r="AW1666" s="12" t="s">
        <v>42</v>
      </c>
      <c r="AX1666" s="12" t="s">
        <v>82</v>
      </c>
      <c r="AY1666" s="151" t="s">
        <v>192</v>
      </c>
    </row>
    <row r="1667" spans="2:65" s="13" customFormat="1" ht="11.25">
      <c r="B1667" s="156"/>
      <c r="D1667" s="150" t="s">
        <v>202</v>
      </c>
      <c r="E1667" s="157" t="s">
        <v>44</v>
      </c>
      <c r="F1667" s="158" t="s">
        <v>1952</v>
      </c>
      <c r="H1667" s="159">
        <v>1.2</v>
      </c>
      <c r="I1667" s="160"/>
      <c r="L1667" s="156"/>
      <c r="M1667" s="161"/>
      <c r="T1667" s="162"/>
      <c r="AT1667" s="157" t="s">
        <v>202</v>
      </c>
      <c r="AU1667" s="157" t="s">
        <v>93</v>
      </c>
      <c r="AV1667" s="13" t="s">
        <v>93</v>
      </c>
      <c r="AW1667" s="13" t="s">
        <v>42</v>
      </c>
      <c r="AX1667" s="13" t="s">
        <v>82</v>
      </c>
      <c r="AY1667" s="157" t="s">
        <v>192</v>
      </c>
    </row>
    <row r="1668" spans="2:65" s="14" customFormat="1" ht="11.25">
      <c r="B1668" s="163"/>
      <c r="D1668" s="150" t="s">
        <v>202</v>
      </c>
      <c r="E1668" s="164" t="s">
        <v>44</v>
      </c>
      <c r="F1668" s="165" t="s">
        <v>205</v>
      </c>
      <c r="H1668" s="166">
        <v>13.527999999999999</v>
      </c>
      <c r="I1668" s="167"/>
      <c r="L1668" s="163"/>
      <c r="M1668" s="168"/>
      <c r="T1668" s="169"/>
      <c r="AT1668" s="164" t="s">
        <v>202</v>
      </c>
      <c r="AU1668" s="164" t="s">
        <v>93</v>
      </c>
      <c r="AV1668" s="14" t="s">
        <v>199</v>
      </c>
      <c r="AW1668" s="14" t="s">
        <v>42</v>
      </c>
      <c r="AX1668" s="14" t="s">
        <v>90</v>
      </c>
      <c r="AY1668" s="164" t="s">
        <v>192</v>
      </c>
    </row>
    <row r="1669" spans="2:65" s="1" customFormat="1" ht="62.65" customHeight="1">
      <c r="B1669" s="33"/>
      <c r="C1669" s="132" t="s">
        <v>1953</v>
      </c>
      <c r="D1669" s="132" t="s">
        <v>194</v>
      </c>
      <c r="E1669" s="133" t="s">
        <v>1954</v>
      </c>
      <c r="F1669" s="134" t="s">
        <v>1955</v>
      </c>
      <c r="G1669" s="135" t="s">
        <v>282</v>
      </c>
      <c r="H1669" s="136">
        <v>240</v>
      </c>
      <c r="I1669" s="137"/>
      <c r="J1669" s="138">
        <f>ROUND(I1669*H1669,2)</f>
        <v>0</v>
      </c>
      <c r="K1669" s="134" t="s">
        <v>198</v>
      </c>
      <c r="L1669" s="33"/>
      <c r="M1669" s="139" t="s">
        <v>44</v>
      </c>
      <c r="N1669" s="140" t="s">
        <v>53</v>
      </c>
      <c r="P1669" s="141">
        <f>O1669*H1669</f>
        <v>0</v>
      </c>
      <c r="Q1669" s="141">
        <v>0</v>
      </c>
      <c r="R1669" s="141">
        <f>Q1669*H1669</f>
        <v>0</v>
      </c>
      <c r="S1669" s="141">
        <v>0</v>
      </c>
      <c r="T1669" s="142">
        <f>S1669*H1669</f>
        <v>0</v>
      </c>
      <c r="AR1669" s="143" t="s">
        <v>90</v>
      </c>
      <c r="AT1669" s="143" t="s">
        <v>194</v>
      </c>
      <c r="AU1669" s="143" t="s">
        <v>93</v>
      </c>
      <c r="AY1669" s="17" t="s">
        <v>192</v>
      </c>
      <c r="BE1669" s="144">
        <f>IF(N1669="základní",J1669,0)</f>
        <v>0</v>
      </c>
      <c r="BF1669" s="144">
        <f>IF(N1669="snížená",J1669,0)</f>
        <v>0</v>
      </c>
      <c r="BG1669" s="144">
        <f>IF(N1669="zákl. přenesená",J1669,0)</f>
        <v>0</v>
      </c>
      <c r="BH1669" s="144">
        <f>IF(N1669="sníž. přenesená",J1669,0)</f>
        <v>0</v>
      </c>
      <c r="BI1669" s="144">
        <f>IF(N1669="nulová",J1669,0)</f>
        <v>0</v>
      </c>
      <c r="BJ1669" s="17" t="s">
        <v>90</v>
      </c>
      <c r="BK1669" s="144">
        <f>ROUND(I1669*H1669,2)</f>
        <v>0</v>
      </c>
      <c r="BL1669" s="17" t="s">
        <v>90</v>
      </c>
      <c r="BM1669" s="143" t="s">
        <v>1956</v>
      </c>
    </row>
    <row r="1670" spans="2:65" s="1" customFormat="1" ht="11.25">
      <c r="B1670" s="33"/>
      <c r="D1670" s="145" t="s">
        <v>200</v>
      </c>
      <c r="F1670" s="146" t="s">
        <v>1957</v>
      </c>
      <c r="I1670" s="147"/>
      <c r="L1670" s="33"/>
      <c r="M1670" s="148"/>
      <c r="T1670" s="54"/>
      <c r="AT1670" s="17" t="s">
        <v>200</v>
      </c>
      <c r="AU1670" s="17" t="s">
        <v>93</v>
      </c>
    </row>
    <row r="1671" spans="2:65" s="12" customFormat="1" ht="11.25">
      <c r="B1671" s="149"/>
      <c r="D1671" s="150" t="s">
        <v>202</v>
      </c>
      <c r="E1671" s="151" t="s">
        <v>44</v>
      </c>
      <c r="F1671" s="152" t="s">
        <v>426</v>
      </c>
      <c r="H1671" s="151" t="s">
        <v>44</v>
      </c>
      <c r="I1671" s="153"/>
      <c r="L1671" s="149"/>
      <c r="M1671" s="154"/>
      <c r="T1671" s="155"/>
      <c r="AT1671" s="151" t="s">
        <v>202</v>
      </c>
      <c r="AU1671" s="151" t="s">
        <v>93</v>
      </c>
      <c r="AV1671" s="12" t="s">
        <v>90</v>
      </c>
      <c r="AW1671" s="12" t="s">
        <v>42</v>
      </c>
      <c r="AX1671" s="12" t="s">
        <v>82</v>
      </c>
      <c r="AY1671" s="151" t="s">
        <v>192</v>
      </c>
    </row>
    <row r="1672" spans="2:65" s="12" customFormat="1" ht="11.25">
      <c r="B1672" s="149"/>
      <c r="D1672" s="150" t="s">
        <v>202</v>
      </c>
      <c r="E1672" s="151" t="s">
        <v>44</v>
      </c>
      <c r="F1672" s="152" t="s">
        <v>1925</v>
      </c>
      <c r="H1672" s="151" t="s">
        <v>44</v>
      </c>
      <c r="I1672" s="153"/>
      <c r="L1672" s="149"/>
      <c r="M1672" s="154"/>
      <c r="T1672" s="155"/>
      <c r="AT1672" s="151" t="s">
        <v>202</v>
      </c>
      <c r="AU1672" s="151" t="s">
        <v>93</v>
      </c>
      <c r="AV1672" s="12" t="s">
        <v>90</v>
      </c>
      <c r="AW1672" s="12" t="s">
        <v>42</v>
      </c>
      <c r="AX1672" s="12" t="s">
        <v>82</v>
      </c>
      <c r="AY1672" s="151" t="s">
        <v>192</v>
      </c>
    </row>
    <row r="1673" spans="2:65" s="13" customFormat="1" ht="11.25">
      <c r="B1673" s="156"/>
      <c r="D1673" s="150" t="s">
        <v>202</v>
      </c>
      <c r="E1673" s="157" t="s">
        <v>44</v>
      </c>
      <c r="F1673" s="158" t="s">
        <v>1958</v>
      </c>
      <c r="H1673" s="159">
        <v>240</v>
      </c>
      <c r="I1673" s="160"/>
      <c r="L1673" s="156"/>
      <c r="M1673" s="161"/>
      <c r="T1673" s="162"/>
      <c r="AT1673" s="157" t="s">
        <v>202</v>
      </c>
      <c r="AU1673" s="157" t="s">
        <v>93</v>
      </c>
      <c r="AV1673" s="13" t="s">
        <v>93</v>
      </c>
      <c r="AW1673" s="13" t="s">
        <v>42</v>
      </c>
      <c r="AX1673" s="13" t="s">
        <v>90</v>
      </c>
      <c r="AY1673" s="157" t="s">
        <v>192</v>
      </c>
    </row>
    <row r="1674" spans="2:65" s="1" customFormat="1" ht="62.65" customHeight="1">
      <c r="B1674" s="33"/>
      <c r="C1674" s="132" t="s">
        <v>1959</v>
      </c>
      <c r="D1674" s="132" t="s">
        <v>194</v>
      </c>
      <c r="E1674" s="133" t="s">
        <v>1960</v>
      </c>
      <c r="F1674" s="134" t="s">
        <v>1961</v>
      </c>
      <c r="G1674" s="135" t="s">
        <v>282</v>
      </c>
      <c r="H1674" s="136">
        <v>60</v>
      </c>
      <c r="I1674" s="137"/>
      <c r="J1674" s="138">
        <f>ROUND(I1674*H1674,2)</f>
        <v>0</v>
      </c>
      <c r="K1674" s="134" t="s">
        <v>198</v>
      </c>
      <c r="L1674" s="33"/>
      <c r="M1674" s="139" t="s">
        <v>44</v>
      </c>
      <c r="N1674" s="140" t="s">
        <v>53</v>
      </c>
      <c r="P1674" s="141">
        <f>O1674*H1674</f>
        <v>0</v>
      </c>
      <c r="Q1674" s="141">
        <v>0</v>
      </c>
      <c r="R1674" s="141">
        <f>Q1674*H1674</f>
        <v>0</v>
      </c>
      <c r="S1674" s="141">
        <v>0</v>
      </c>
      <c r="T1674" s="142">
        <f>S1674*H1674</f>
        <v>0</v>
      </c>
      <c r="AR1674" s="143" t="s">
        <v>90</v>
      </c>
      <c r="AT1674" s="143" t="s">
        <v>194</v>
      </c>
      <c r="AU1674" s="143" t="s">
        <v>93</v>
      </c>
      <c r="AY1674" s="17" t="s">
        <v>192</v>
      </c>
      <c r="BE1674" s="144">
        <f>IF(N1674="základní",J1674,0)</f>
        <v>0</v>
      </c>
      <c r="BF1674" s="144">
        <f>IF(N1674="snížená",J1674,0)</f>
        <v>0</v>
      </c>
      <c r="BG1674" s="144">
        <f>IF(N1674="zákl. přenesená",J1674,0)</f>
        <v>0</v>
      </c>
      <c r="BH1674" s="144">
        <f>IF(N1674="sníž. přenesená",J1674,0)</f>
        <v>0</v>
      </c>
      <c r="BI1674" s="144">
        <f>IF(N1674="nulová",J1674,0)</f>
        <v>0</v>
      </c>
      <c r="BJ1674" s="17" t="s">
        <v>90</v>
      </c>
      <c r="BK1674" s="144">
        <f>ROUND(I1674*H1674,2)</f>
        <v>0</v>
      </c>
      <c r="BL1674" s="17" t="s">
        <v>90</v>
      </c>
      <c r="BM1674" s="143" t="s">
        <v>1962</v>
      </c>
    </row>
    <row r="1675" spans="2:65" s="1" customFormat="1" ht="11.25">
      <c r="B1675" s="33"/>
      <c r="D1675" s="145" t="s">
        <v>200</v>
      </c>
      <c r="F1675" s="146" t="s">
        <v>1963</v>
      </c>
      <c r="I1675" s="147"/>
      <c r="L1675" s="33"/>
      <c r="M1675" s="148"/>
      <c r="T1675" s="54"/>
      <c r="AT1675" s="17" t="s">
        <v>200</v>
      </c>
      <c r="AU1675" s="17" t="s">
        <v>93</v>
      </c>
    </row>
    <row r="1676" spans="2:65" s="12" customFormat="1" ht="11.25">
      <c r="B1676" s="149"/>
      <c r="D1676" s="150" t="s">
        <v>202</v>
      </c>
      <c r="E1676" s="151" t="s">
        <v>44</v>
      </c>
      <c r="F1676" s="152" t="s">
        <v>426</v>
      </c>
      <c r="H1676" s="151" t="s">
        <v>44</v>
      </c>
      <c r="I1676" s="153"/>
      <c r="L1676" s="149"/>
      <c r="M1676" s="154"/>
      <c r="T1676" s="155"/>
      <c r="AT1676" s="151" t="s">
        <v>202</v>
      </c>
      <c r="AU1676" s="151" t="s">
        <v>93</v>
      </c>
      <c r="AV1676" s="12" t="s">
        <v>90</v>
      </c>
      <c r="AW1676" s="12" t="s">
        <v>42</v>
      </c>
      <c r="AX1676" s="12" t="s">
        <v>82</v>
      </c>
      <c r="AY1676" s="151" t="s">
        <v>192</v>
      </c>
    </row>
    <row r="1677" spans="2:65" s="12" customFormat="1" ht="11.25">
      <c r="B1677" s="149"/>
      <c r="D1677" s="150" t="s">
        <v>202</v>
      </c>
      <c r="E1677" s="151" t="s">
        <v>44</v>
      </c>
      <c r="F1677" s="152" t="s">
        <v>1927</v>
      </c>
      <c r="H1677" s="151" t="s">
        <v>44</v>
      </c>
      <c r="I1677" s="153"/>
      <c r="L1677" s="149"/>
      <c r="M1677" s="154"/>
      <c r="T1677" s="155"/>
      <c r="AT1677" s="151" t="s">
        <v>202</v>
      </c>
      <c r="AU1677" s="151" t="s">
        <v>93</v>
      </c>
      <c r="AV1677" s="12" t="s">
        <v>90</v>
      </c>
      <c r="AW1677" s="12" t="s">
        <v>42</v>
      </c>
      <c r="AX1677" s="12" t="s">
        <v>82</v>
      </c>
      <c r="AY1677" s="151" t="s">
        <v>192</v>
      </c>
    </row>
    <row r="1678" spans="2:65" s="13" customFormat="1" ht="11.25">
      <c r="B1678" s="156"/>
      <c r="D1678" s="150" t="s">
        <v>202</v>
      </c>
      <c r="E1678" s="157" t="s">
        <v>44</v>
      </c>
      <c r="F1678" s="158" t="s">
        <v>1964</v>
      </c>
      <c r="H1678" s="159">
        <v>60</v>
      </c>
      <c r="I1678" s="160"/>
      <c r="L1678" s="156"/>
      <c r="M1678" s="161"/>
      <c r="T1678" s="162"/>
      <c r="AT1678" s="157" t="s">
        <v>202</v>
      </c>
      <c r="AU1678" s="157" t="s">
        <v>93</v>
      </c>
      <c r="AV1678" s="13" t="s">
        <v>93</v>
      </c>
      <c r="AW1678" s="13" t="s">
        <v>42</v>
      </c>
      <c r="AX1678" s="13" t="s">
        <v>90</v>
      </c>
      <c r="AY1678" s="157" t="s">
        <v>192</v>
      </c>
    </row>
    <row r="1679" spans="2:65" s="1" customFormat="1" ht="62.65" customHeight="1">
      <c r="B1679" s="33"/>
      <c r="C1679" s="132" t="s">
        <v>1965</v>
      </c>
      <c r="D1679" s="132" t="s">
        <v>194</v>
      </c>
      <c r="E1679" s="133" t="s">
        <v>1966</v>
      </c>
      <c r="F1679" s="134" t="s">
        <v>1967</v>
      </c>
      <c r="G1679" s="135" t="s">
        <v>282</v>
      </c>
      <c r="H1679" s="136">
        <v>4</v>
      </c>
      <c r="I1679" s="137"/>
      <c r="J1679" s="138">
        <f>ROUND(I1679*H1679,2)</f>
        <v>0</v>
      </c>
      <c r="K1679" s="134" t="s">
        <v>198</v>
      </c>
      <c r="L1679" s="33"/>
      <c r="M1679" s="139" t="s">
        <v>44</v>
      </c>
      <c r="N1679" s="140" t="s">
        <v>53</v>
      </c>
      <c r="P1679" s="141">
        <f>O1679*H1679</f>
        <v>0</v>
      </c>
      <c r="Q1679" s="141">
        <v>0</v>
      </c>
      <c r="R1679" s="141">
        <f>Q1679*H1679</f>
        <v>0</v>
      </c>
      <c r="S1679" s="141">
        <v>0</v>
      </c>
      <c r="T1679" s="142">
        <f>S1679*H1679</f>
        <v>0</v>
      </c>
      <c r="AR1679" s="143" t="s">
        <v>90</v>
      </c>
      <c r="AT1679" s="143" t="s">
        <v>194</v>
      </c>
      <c r="AU1679" s="143" t="s">
        <v>93</v>
      </c>
      <c r="AY1679" s="17" t="s">
        <v>192</v>
      </c>
      <c r="BE1679" s="144">
        <f>IF(N1679="základní",J1679,0)</f>
        <v>0</v>
      </c>
      <c r="BF1679" s="144">
        <f>IF(N1679="snížená",J1679,0)</f>
        <v>0</v>
      </c>
      <c r="BG1679" s="144">
        <f>IF(N1679="zákl. přenesená",J1679,0)</f>
        <v>0</v>
      </c>
      <c r="BH1679" s="144">
        <f>IF(N1679="sníž. přenesená",J1679,0)</f>
        <v>0</v>
      </c>
      <c r="BI1679" s="144">
        <f>IF(N1679="nulová",J1679,0)</f>
        <v>0</v>
      </c>
      <c r="BJ1679" s="17" t="s">
        <v>90</v>
      </c>
      <c r="BK1679" s="144">
        <f>ROUND(I1679*H1679,2)</f>
        <v>0</v>
      </c>
      <c r="BL1679" s="17" t="s">
        <v>90</v>
      </c>
      <c r="BM1679" s="143" t="s">
        <v>1968</v>
      </c>
    </row>
    <row r="1680" spans="2:65" s="1" customFormat="1" ht="11.25">
      <c r="B1680" s="33"/>
      <c r="D1680" s="145" t="s">
        <v>200</v>
      </c>
      <c r="F1680" s="146" t="s">
        <v>1969</v>
      </c>
      <c r="I1680" s="147"/>
      <c r="L1680" s="33"/>
      <c r="M1680" s="148"/>
      <c r="T1680" s="54"/>
      <c r="AT1680" s="17" t="s">
        <v>200</v>
      </c>
      <c r="AU1680" s="17" t="s">
        <v>93</v>
      </c>
    </row>
    <row r="1681" spans="2:65" s="12" customFormat="1" ht="11.25">
      <c r="B1681" s="149"/>
      <c r="D1681" s="150" t="s">
        <v>202</v>
      </c>
      <c r="E1681" s="151" t="s">
        <v>44</v>
      </c>
      <c r="F1681" s="152" t="s">
        <v>426</v>
      </c>
      <c r="H1681" s="151" t="s">
        <v>44</v>
      </c>
      <c r="I1681" s="153"/>
      <c r="L1681" s="149"/>
      <c r="M1681" s="154"/>
      <c r="T1681" s="155"/>
      <c r="AT1681" s="151" t="s">
        <v>202</v>
      </c>
      <c r="AU1681" s="151" t="s">
        <v>93</v>
      </c>
      <c r="AV1681" s="12" t="s">
        <v>90</v>
      </c>
      <c r="AW1681" s="12" t="s">
        <v>42</v>
      </c>
      <c r="AX1681" s="12" t="s">
        <v>82</v>
      </c>
      <c r="AY1681" s="151" t="s">
        <v>192</v>
      </c>
    </row>
    <row r="1682" spans="2:65" s="12" customFormat="1" ht="11.25">
      <c r="B1682" s="149"/>
      <c r="D1682" s="150" t="s">
        <v>202</v>
      </c>
      <c r="E1682" s="151" t="s">
        <v>44</v>
      </c>
      <c r="F1682" s="152" t="s">
        <v>1929</v>
      </c>
      <c r="H1682" s="151" t="s">
        <v>44</v>
      </c>
      <c r="I1682" s="153"/>
      <c r="L1682" s="149"/>
      <c r="M1682" s="154"/>
      <c r="T1682" s="155"/>
      <c r="AT1682" s="151" t="s">
        <v>202</v>
      </c>
      <c r="AU1682" s="151" t="s">
        <v>93</v>
      </c>
      <c r="AV1682" s="12" t="s">
        <v>90</v>
      </c>
      <c r="AW1682" s="12" t="s">
        <v>42</v>
      </c>
      <c r="AX1682" s="12" t="s">
        <v>82</v>
      </c>
      <c r="AY1682" s="151" t="s">
        <v>192</v>
      </c>
    </row>
    <row r="1683" spans="2:65" s="13" customFormat="1" ht="11.25">
      <c r="B1683" s="156"/>
      <c r="D1683" s="150" t="s">
        <v>202</v>
      </c>
      <c r="E1683" s="157" t="s">
        <v>44</v>
      </c>
      <c r="F1683" s="158" t="s">
        <v>199</v>
      </c>
      <c r="H1683" s="159">
        <v>4</v>
      </c>
      <c r="I1683" s="160"/>
      <c r="L1683" s="156"/>
      <c r="M1683" s="161"/>
      <c r="T1683" s="162"/>
      <c r="AT1683" s="157" t="s">
        <v>202</v>
      </c>
      <c r="AU1683" s="157" t="s">
        <v>93</v>
      </c>
      <c r="AV1683" s="13" t="s">
        <v>93</v>
      </c>
      <c r="AW1683" s="13" t="s">
        <v>42</v>
      </c>
      <c r="AX1683" s="13" t="s">
        <v>90</v>
      </c>
      <c r="AY1683" s="157" t="s">
        <v>192</v>
      </c>
    </row>
    <row r="1684" spans="2:65" s="1" customFormat="1" ht="24.2" customHeight="1">
      <c r="B1684" s="33"/>
      <c r="C1684" s="132" t="s">
        <v>1970</v>
      </c>
      <c r="D1684" s="132" t="s">
        <v>194</v>
      </c>
      <c r="E1684" s="133" t="s">
        <v>1971</v>
      </c>
      <c r="F1684" s="134" t="s">
        <v>1972</v>
      </c>
      <c r="G1684" s="135" t="s">
        <v>225</v>
      </c>
      <c r="H1684" s="136">
        <v>35.119999999999997</v>
      </c>
      <c r="I1684" s="137"/>
      <c r="J1684" s="138">
        <f>ROUND(I1684*H1684,2)</f>
        <v>0</v>
      </c>
      <c r="K1684" s="134" t="s">
        <v>198</v>
      </c>
      <c r="L1684" s="33"/>
      <c r="M1684" s="139" t="s">
        <v>44</v>
      </c>
      <c r="N1684" s="140" t="s">
        <v>53</v>
      </c>
      <c r="P1684" s="141">
        <f>O1684*H1684</f>
        <v>0</v>
      </c>
      <c r="Q1684" s="141">
        <v>8.4000000000000003E-4</v>
      </c>
      <c r="R1684" s="141">
        <f>Q1684*H1684</f>
        <v>2.9500800000000001E-2</v>
      </c>
      <c r="S1684" s="141">
        <v>0</v>
      </c>
      <c r="T1684" s="142">
        <f>S1684*H1684</f>
        <v>0</v>
      </c>
      <c r="AR1684" s="143" t="s">
        <v>90</v>
      </c>
      <c r="AT1684" s="143" t="s">
        <v>194</v>
      </c>
      <c r="AU1684" s="143" t="s">
        <v>93</v>
      </c>
      <c r="AY1684" s="17" t="s">
        <v>192</v>
      </c>
      <c r="BE1684" s="144">
        <f>IF(N1684="základní",J1684,0)</f>
        <v>0</v>
      </c>
      <c r="BF1684" s="144">
        <f>IF(N1684="snížená",J1684,0)</f>
        <v>0</v>
      </c>
      <c r="BG1684" s="144">
        <f>IF(N1684="zákl. přenesená",J1684,0)</f>
        <v>0</v>
      </c>
      <c r="BH1684" s="144">
        <f>IF(N1684="sníž. přenesená",J1684,0)</f>
        <v>0</v>
      </c>
      <c r="BI1684" s="144">
        <f>IF(N1684="nulová",J1684,0)</f>
        <v>0</v>
      </c>
      <c r="BJ1684" s="17" t="s">
        <v>90</v>
      </c>
      <c r="BK1684" s="144">
        <f>ROUND(I1684*H1684,2)</f>
        <v>0</v>
      </c>
      <c r="BL1684" s="17" t="s">
        <v>90</v>
      </c>
      <c r="BM1684" s="143" t="s">
        <v>1973</v>
      </c>
    </row>
    <row r="1685" spans="2:65" s="1" customFormat="1" ht="11.25">
      <c r="B1685" s="33"/>
      <c r="D1685" s="145" t="s">
        <v>200</v>
      </c>
      <c r="F1685" s="146" t="s">
        <v>1974</v>
      </c>
      <c r="I1685" s="147"/>
      <c r="L1685" s="33"/>
      <c r="M1685" s="148"/>
      <c r="T1685" s="54"/>
      <c r="AT1685" s="17" t="s">
        <v>200</v>
      </c>
      <c r="AU1685" s="17" t="s">
        <v>93</v>
      </c>
    </row>
    <row r="1686" spans="2:65" s="12" customFormat="1" ht="11.25">
      <c r="B1686" s="149"/>
      <c r="D1686" s="150" t="s">
        <v>202</v>
      </c>
      <c r="E1686" s="151" t="s">
        <v>44</v>
      </c>
      <c r="F1686" s="152" t="s">
        <v>583</v>
      </c>
      <c r="H1686" s="151" t="s">
        <v>44</v>
      </c>
      <c r="I1686" s="153"/>
      <c r="L1686" s="149"/>
      <c r="M1686" s="154"/>
      <c r="T1686" s="155"/>
      <c r="AT1686" s="151" t="s">
        <v>202</v>
      </c>
      <c r="AU1686" s="151" t="s">
        <v>93</v>
      </c>
      <c r="AV1686" s="12" t="s">
        <v>90</v>
      </c>
      <c r="AW1686" s="12" t="s">
        <v>42</v>
      </c>
      <c r="AX1686" s="12" t="s">
        <v>82</v>
      </c>
      <c r="AY1686" s="151" t="s">
        <v>192</v>
      </c>
    </row>
    <row r="1687" spans="2:65" s="12" customFormat="1" ht="11.25">
      <c r="B1687" s="149"/>
      <c r="D1687" s="150" t="s">
        <v>202</v>
      </c>
      <c r="E1687" s="151" t="s">
        <v>44</v>
      </c>
      <c r="F1687" s="152" t="s">
        <v>1975</v>
      </c>
      <c r="H1687" s="151" t="s">
        <v>44</v>
      </c>
      <c r="I1687" s="153"/>
      <c r="L1687" s="149"/>
      <c r="M1687" s="154"/>
      <c r="T1687" s="155"/>
      <c r="AT1687" s="151" t="s">
        <v>202</v>
      </c>
      <c r="AU1687" s="151" t="s">
        <v>93</v>
      </c>
      <c r="AV1687" s="12" t="s">
        <v>90</v>
      </c>
      <c r="AW1687" s="12" t="s">
        <v>42</v>
      </c>
      <c r="AX1687" s="12" t="s">
        <v>82</v>
      </c>
      <c r="AY1687" s="151" t="s">
        <v>192</v>
      </c>
    </row>
    <row r="1688" spans="2:65" s="13" customFormat="1" ht="11.25">
      <c r="B1688" s="156"/>
      <c r="D1688" s="150" t="s">
        <v>202</v>
      </c>
      <c r="E1688" s="157" t="s">
        <v>44</v>
      </c>
      <c r="F1688" s="158" t="s">
        <v>1976</v>
      </c>
      <c r="H1688" s="159">
        <v>17</v>
      </c>
      <c r="I1688" s="160"/>
      <c r="L1688" s="156"/>
      <c r="M1688" s="161"/>
      <c r="T1688" s="162"/>
      <c r="AT1688" s="157" t="s">
        <v>202</v>
      </c>
      <c r="AU1688" s="157" t="s">
        <v>93</v>
      </c>
      <c r="AV1688" s="13" t="s">
        <v>93</v>
      </c>
      <c r="AW1688" s="13" t="s">
        <v>42</v>
      </c>
      <c r="AX1688" s="13" t="s">
        <v>82</v>
      </c>
      <c r="AY1688" s="157" t="s">
        <v>192</v>
      </c>
    </row>
    <row r="1689" spans="2:65" s="12" customFormat="1" ht="11.25">
      <c r="B1689" s="149"/>
      <c r="D1689" s="150" t="s">
        <v>202</v>
      </c>
      <c r="E1689" s="151" t="s">
        <v>44</v>
      </c>
      <c r="F1689" s="152" t="s">
        <v>1945</v>
      </c>
      <c r="H1689" s="151" t="s">
        <v>44</v>
      </c>
      <c r="I1689" s="153"/>
      <c r="L1689" s="149"/>
      <c r="M1689" s="154"/>
      <c r="T1689" s="155"/>
      <c r="AT1689" s="151" t="s">
        <v>202</v>
      </c>
      <c r="AU1689" s="151" t="s">
        <v>93</v>
      </c>
      <c r="AV1689" s="12" t="s">
        <v>90</v>
      </c>
      <c r="AW1689" s="12" t="s">
        <v>42</v>
      </c>
      <c r="AX1689" s="12" t="s">
        <v>82</v>
      </c>
      <c r="AY1689" s="151" t="s">
        <v>192</v>
      </c>
    </row>
    <row r="1690" spans="2:65" s="13" customFormat="1" ht="11.25">
      <c r="B1690" s="156"/>
      <c r="D1690" s="150" t="s">
        <v>202</v>
      </c>
      <c r="E1690" s="157" t="s">
        <v>44</v>
      </c>
      <c r="F1690" s="158" t="s">
        <v>1977</v>
      </c>
      <c r="H1690" s="159">
        <v>3.6</v>
      </c>
      <c r="I1690" s="160"/>
      <c r="L1690" s="156"/>
      <c r="M1690" s="161"/>
      <c r="T1690" s="162"/>
      <c r="AT1690" s="157" t="s">
        <v>202</v>
      </c>
      <c r="AU1690" s="157" t="s">
        <v>93</v>
      </c>
      <c r="AV1690" s="13" t="s">
        <v>93</v>
      </c>
      <c r="AW1690" s="13" t="s">
        <v>42</v>
      </c>
      <c r="AX1690" s="13" t="s">
        <v>82</v>
      </c>
      <c r="AY1690" s="157" t="s">
        <v>192</v>
      </c>
    </row>
    <row r="1691" spans="2:65" s="12" customFormat="1" ht="11.25">
      <c r="B1691" s="149"/>
      <c r="D1691" s="150" t="s">
        <v>202</v>
      </c>
      <c r="E1691" s="151" t="s">
        <v>44</v>
      </c>
      <c r="F1691" s="152" t="s">
        <v>1947</v>
      </c>
      <c r="H1691" s="151" t="s">
        <v>44</v>
      </c>
      <c r="I1691" s="153"/>
      <c r="L1691" s="149"/>
      <c r="M1691" s="154"/>
      <c r="T1691" s="155"/>
      <c r="AT1691" s="151" t="s">
        <v>202</v>
      </c>
      <c r="AU1691" s="151" t="s">
        <v>93</v>
      </c>
      <c r="AV1691" s="12" t="s">
        <v>90</v>
      </c>
      <c r="AW1691" s="12" t="s">
        <v>42</v>
      </c>
      <c r="AX1691" s="12" t="s">
        <v>82</v>
      </c>
      <c r="AY1691" s="151" t="s">
        <v>192</v>
      </c>
    </row>
    <row r="1692" spans="2:65" s="13" customFormat="1" ht="11.25">
      <c r="B1692" s="156"/>
      <c r="D1692" s="150" t="s">
        <v>202</v>
      </c>
      <c r="E1692" s="157" t="s">
        <v>44</v>
      </c>
      <c r="F1692" s="158" t="s">
        <v>1978</v>
      </c>
      <c r="H1692" s="159">
        <v>3.72</v>
      </c>
      <c r="I1692" s="160"/>
      <c r="L1692" s="156"/>
      <c r="M1692" s="161"/>
      <c r="T1692" s="162"/>
      <c r="AT1692" s="157" t="s">
        <v>202</v>
      </c>
      <c r="AU1692" s="157" t="s">
        <v>93</v>
      </c>
      <c r="AV1692" s="13" t="s">
        <v>93</v>
      </c>
      <c r="AW1692" s="13" t="s">
        <v>42</v>
      </c>
      <c r="AX1692" s="13" t="s">
        <v>82</v>
      </c>
      <c r="AY1692" s="157" t="s">
        <v>192</v>
      </c>
    </row>
    <row r="1693" spans="2:65" s="12" customFormat="1" ht="11.25">
      <c r="B1693" s="149"/>
      <c r="D1693" s="150" t="s">
        <v>202</v>
      </c>
      <c r="E1693" s="151" t="s">
        <v>44</v>
      </c>
      <c r="F1693" s="152" t="s">
        <v>426</v>
      </c>
      <c r="H1693" s="151" t="s">
        <v>44</v>
      </c>
      <c r="I1693" s="153"/>
      <c r="L1693" s="149"/>
      <c r="M1693" s="154"/>
      <c r="T1693" s="155"/>
      <c r="AT1693" s="151" t="s">
        <v>202</v>
      </c>
      <c r="AU1693" s="151" t="s">
        <v>93</v>
      </c>
      <c r="AV1693" s="12" t="s">
        <v>90</v>
      </c>
      <c r="AW1693" s="12" t="s">
        <v>42</v>
      </c>
      <c r="AX1693" s="12" t="s">
        <v>82</v>
      </c>
      <c r="AY1693" s="151" t="s">
        <v>192</v>
      </c>
    </row>
    <row r="1694" spans="2:65" s="12" customFormat="1" ht="11.25">
      <c r="B1694" s="149"/>
      <c r="D1694" s="150" t="s">
        <v>202</v>
      </c>
      <c r="E1694" s="151" t="s">
        <v>44</v>
      </c>
      <c r="F1694" s="152" t="s">
        <v>1979</v>
      </c>
      <c r="H1694" s="151" t="s">
        <v>44</v>
      </c>
      <c r="I1694" s="153"/>
      <c r="L1694" s="149"/>
      <c r="M1694" s="154"/>
      <c r="T1694" s="155"/>
      <c r="AT1694" s="151" t="s">
        <v>202</v>
      </c>
      <c r="AU1694" s="151" t="s">
        <v>93</v>
      </c>
      <c r="AV1694" s="12" t="s">
        <v>90</v>
      </c>
      <c r="AW1694" s="12" t="s">
        <v>42</v>
      </c>
      <c r="AX1694" s="12" t="s">
        <v>82</v>
      </c>
      <c r="AY1694" s="151" t="s">
        <v>192</v>
      </c>
    </row>
    <row r="1695" spans="2:65" s="13" customFormat="1" ht="11.25">
      <c r="B1695" s="156"/>
      <c r="D1695" s="150" t="s">
        <v>202</v>
      </c>
      <c r="E1695" s="157" t="s">
        <v>44</v>
      </c>
      <c r="F1695" s="158" t="s">
        <v>1980</v>
      </c>
      <c r="H1695" s="159">
        <v>10.8</v>
      </c>
      <c r="I1695" s="160"/>
      <c r="L1695" s="156"/>
      <c r="M1695" s="161"/>
      <c r="T1695" s="162"/>
      <c r="AT1695" s="157" t="s">
        <v>202</v>
      </c>
      <c r="AU1695" s="157" t="s">
        <v>93</v>
      </c>
      <c r="AV1695" s="13" t="s">
        <v>93</v>
      </c>
      <c r="AW1695" s="13" t="s">
        <v>42</v>
      </c>
      <c r="AX1695" s="13" t="s">
        <v>82</v>
      </c>
      <c r="AY1695" s="157" t="s">
        <v>192</v>
      </c>
    </row>
    <row r="1696" spans="2:65" s="14" customFormat="1" ht="11.25">
      <c r="B1696" s="163"/>
      <c r="D1696" s="150" t="s">
        <v>202</v>
      </c>
      <c r="E1696" s="164" t="s">
        <v>44</v>
      </c>
      <c r="F1696" s="165" t="s">
        <v>205</v>
      </c>
      <c r="H1696" s="166">
        <v>35.120000000000005</v>
      </c>
      <c r="I1696" s="167"/>
      <c r="L1696" s="163"/>
      <c r="M1696" s="168"/>
      <c r="T1696" s="169"/>
      <c r="AT1696" s="164" t="s">
        <v>202</v>
      </c>
      <c r="AU1696" s="164" t="s">
        <v>93</v>
      </c>
      <c r="AV1696" s="14" t="s">
        <v>199</v>
      </c>
      <c r="AW1696" s="14" t="s">
        <v>42</v>
      </c>
      <c r="AX1696" s="14" t="s">
        <v>90</v>
      </c>
      <c r="AY1696" s="164" t="s">
        <v>192</v>
      </c>
    </row>
    <row r="1697" spans="2:65" s="1" customFormat="1" ht="24.2" customHeight="1">
      <c r="B1697" s="33"/>
      <c r="C1697" s="132" t="s">
        <v>1981</v>
      </c>
      <c r="D1697" s="132" t="s">
        <v>194</v>
      </c>
      <c r="E1697" s="133" t="s">
        <v>1982</v>
      </c>
      <c r="F1697" s="134" t="s">
        <v>1983</v>
      </c>
      <c r="G1697" s="135" t="s">
        <v>225</v>
      </c>
      <c r="H1697" s="136">
        <v>35.119999999999997</v>
      </c>
      <c r="I1697" s="137"/>
      <c r="J1697" s="138">
        <f>ROUND(I1697*H1697,2)</f>
        <v>0</v>
      </c>
      <c r="K1697" s="134" t="s">
        <v>198</v>
      </c>
      <c r="L1697" s="33"/>
      <c r="M1697" s="139" t="s">
        <v>44</v>
      </c>
      <c r="N1697" s="140" t="s">
        <v>53</v>
      </c>
      <c r="P1697" s="141">
        <f>O1697*H1697</f>
        <v>0</v>
      </c>
      <c r="Q1697" s="141">
        <v>0</v>
      </c>
      <c r="R1697" s="141">
        <f>Q1697*H1697</f>
        <v>0</v>
      </c>
      <c r="S1697" s="141">
        <v>0</v>
      </c>
      <c r="T1697" s="142">
        <f>S1697*H1697</f>
        <v>0</v>
      </c>
      <c r="AR1697" s="143" t="s">
        <v>90</v>
      </c>
      <c r="AT1697" s="143" t="s">
        <v>194</v>
      </c>
      <c r="AU1697" s="143" t="s">
        <v>93</v>
      </c>
      <c r="AY1697" s="17" t="s">
        <v>192</v>
      </c>
      <c r="BE1697" s="144">
        <f>IF(N1697="základní",J1697,0)</f>
        <v>0</v>
      </c>
      <c r="BF1697" s="144">
        <f>IF(N1697="snížená",J1697,0)</f>
        <v>0</v>
      </c>
      <c r="BG1697" s="144">
        <f>IF(N1697="zákl. přenesená",J1697,0)</f>
        <v>0</v>
      </c>
      <c r="BH1697" s="144">
        <f>IF(N1697="sníž. přenesená",J1697,0)</f>
        <v>0</v>
      </c>
      <c r="BI1697" s="144">
        <f>IF(N1697="nulová",J1697,0)</f>
        <v>0</v>
      </c>
      <c r="BJ1697" s="17" t="s">
        <v>90</v>
      </c>
      <c r="BK1697" s="144">
        <f>ROUND(I1697*H1697,2)</f>
        <v>0</v>
      </c>
      <c r="BL1697" s="17" t="s">
        <v>90</v>
      </c>
      <c r="BM1697" s="143" t="s">
        <v>1984</v>
      </c>
    </row>
    <row r="1698" spans="2:65" s="1" customFormat="1" ht="11.25">
      <c r="B1698" s="33"/>
      <c r="D1698" s="145" t="s">
        <v>200</v>
      </c>
      <c r="F1698" s="146" t="s">
        <v>1985</v>
      </c>
      <c r="I1698" s="147"/>
      <c r="L1698" s="33"/>
      <c r="M1698" s="148"/>
      <c r="T1698" s="54"/>
      <c r="AT1698" s="17" t="s">
        <v>200</v>
      </c>
      <c r="AU1698" s="17" t="s">
        <v>93</v>
      </c>
    </row>
    <row r="1699" spans="2:65" s="12" customFormat="1" ht="11.25">
      <c r="B1699" s="149"/>
      <c r="D1699" s="150" t="s">
        <v>202</v>
      </c>
      <c r="E1699" s="151" t="s">
        <v>44</v>
      </c>
      <c r="F1699" s="152" t="s">
        <v>583</v>
      </c>
      <c r="H1699" s="151" t="s">
        <v>44</v>
      </c>
      <c r="I1699" s="153"/>
      <c r="L1699" s="149"/>
      <c r="M1699" s="154"/>
      <c r="T1699" s="155"/>
      <c r="AT1699" s="151" t="s">
        <v>202</v>
      </c>
      <c r="AU1699" s="151" t="s">
        <v>93</v>
      </c>
      <c r="AV1699" s="12" t="s">
        <v>90</v>
      </c>
      <c r="AW1699" s="12" t="s">
        <v>42</v>
      </c>
      <c r="AX1699" s="12" t="s">
        <v>82</v>
      </c>
      <c r="AY1699" s="151" t="s">
        <v>192</v>
      </c>
    </row>
    <row r="1700" spans="2:65" s="12" customFormat="1" ht="11.25">
      <c r="B1700" s="149"/>
      <c r="D1700" s="150" t="s">
        <v>202</v>
      </c>
      <c r="E1700" s="151" t="s">
        <v>44</v>
      </c>
      <c r="F1700" s="152" t="s">
        <v>1975</v>
      </c>
      <c r="H1700" s="151" t="s">
        <v>44</v>
      </c>
      <c r="I1700" s="153"/>
      <c r="L1700" s="149"/>
      <c r="M1700" s="154"/>
      <c r="T1700" s="155"/>
      <c r="AT1700" s="151" t="s">
        <v>202</v>
      </c>
      <c r="AU1700" s="151" t="s">
        <v>93</v>
      </c>
      <c r="AV1700" s="12" t="s">
        <v>90</v>
      </c>
      <c r="AW1700" s="12" t="s">
        <v>42</v>
      </c>
      <c r="AX1700" s="12" t="s">
        <v>82</v>
      </c>
      <c r="AY1700" s="151" t="s">
        <v>192</v>
      </c>
    </row>
    <row r="1701" spans="2:65" s="13" customFormat="1" ht="11.25">
      <c r="B1701" s="156"/>
      <c r="D1701" s="150" t="s">
        <v>202</v>
      </c>
      <c r="E1701" s="157" t="s">
        <v>44</v>
      </c>
      <c r="F1701" s="158" t="s">
        <v>1976</v>
      </c>
      <c r="H1701" s="159">
        <v>17</v>
      </c>
      <c r="I1701" s="160"/>
      <c r="L1701" s="156"/>
      <c r="M1701" s="161"/>
      <c r="T1701" s="162"/>
      <c r="AT1701" s="157" t="s">
        <v>202</v>
      </c>
      <c r="AU1701" s="157" t="s">
        <v>93</v>
      </c>
      <c r="AV1701" s="13" t="s">
        <v>93</v>
      </c>
      <c r="AW1701" s="13" t="s">
        <v>42</v>
      </c>
      <c r="AX1701" s="13" t="s">
        <v>82</v>
      </c>
      <c r="AY1701" s="157" t="s">
        <v>192</v>
      </c>
    </row>
    <row r="1702" spans="2:65" s="12" customFormat="1" ht="11.25">
      <c r="B1702" s="149"/>
      <c r="D1702" s="150" t="s">
        <v>202</v>
      </c>
      <c r="E1702" s="151" t="s">
        <v>44</v>
      </c>
      <c r="F1702" s="152" t="s">
        <v>1945</v>
      </c>
      <c r="H1702" s="151" t="s">
        <v>44</v>
      </c>
      <c r="I1702" s="153"/>
      <c r="L1702" s="149"/>
      <c r="M1702" s="154"/>
      <c r="T1702" s="155"/>
      <c r="AT1702" s="151" t="s">
        <v>202</v>
      </c>
      <c r="AU1702" s="151" t="s">
        <v>93</v>
      </c>
      <c r="AV1702" s="12" t="s">
        <v>90</v>
      </c>
      <c r="AW1702" s="12" t="s">
        <v>42</v>
      </c>
      <c r="AX1702" s="12" t="s">
        <v>82</v>
      </c>
      <c r="AY1702" s="151" t="s">
        <v>192</v>
      </c>
    </row>
    <row r="1703" spans="2:65" s="13" customFormat="1" ht="11.25">
      <c r="B1703" s="156"/>
      <c r="D1703" s="150" t="s">
        <v>202</v>
      </c>
      <c r="E1703" s="157" t="s">
        <v>44</v>
      </c>
      <c r="F1703" s="158" t="s">
        <v>1977</v>
      </c>
      <c r="H1703" s="159">
        <v>3.6</v>
      </c>
      <c r="I1703" s="160"/>
      <c r="L1703" s="156"/>
      <c r="M1703" s="161"/>
      <c r="T1703" s="162"/>
      <c r="AT1703" s="157" t="s">
        <v>202</v>
      </c>
      <c r="AU1703" s="157" t="s">
        <v>93</v>
      </c>
      <c r="AV1703" s="13" t="s">
        <v>93</v>
      </c>
      <c r="AW1703" s="13" t="s">
        <v>42</v>
      </c>
      <c r="AX1703" s="13" t="s">
        <v>82</v>
      </c>
      <c r="AY1703" s="157" t="s">
        <v>192</v>
      </c>
    </row>
    <row r="1704" spans="2:65" s="12" customFormat="1" ht="11.25">
      <c r="B1704" s="149"/>
      <c r="D1704" s="150" t="s">
        <v>202</v>
      </c>
      <c r="E1704" s="151" t="s">
        <v>44</v>
      </c>
      <c r="F1704" s="152" t="s">
        <v>1947</v>
      </c>
      <c r="H1704" s="151" t="s">
        <v>44</v>
      </c>
      <c r="I1704" s="153"/>
      <c r="L1704" s="149"/>
      <c r="M1704" s="154"/>
      <c r="T1704" s="155"/>
      <c r="AT1704" s="151" t="s">
        <v>202</v>
      </c>
      <c r="AU1704" s="151" t="s">
        <v>93</v>
      </c>
      <c r="AV1704" s="12" t="s">
        <v>90</v>
      </c>
      <c r="AW1704" s="12" t="s">
        <v>42</v>
      </c>
      <c r="AX1704" s="12" t="s">
        <v>82</v>
      </c>
      <c r="AY1704" s="151" t="s">
        <v>192</v>
      </c>
    </row>
    <row r="1705" spans="2:65" s="13" customFormat="1" ht="11.25">
      <c r="B1705" s="156"/>
      <c r="D1705" s="150" t="s">
        <v>202</v>
      </c>
      <c r="E1705" s="157" t="s">
        <v>44</v>
      </c>
      <c r="F1705" s="158" t="s">
        <v>1978</v>
      </c>
      <c r="H1705" s="159">
        <v>3.72</v>
      </c>
      <c r="I1705" s="160"/>
      <c r="L1705" s="156"/>
      <c r="M1705" s="161"/>
      <c r="T1705" s="162"/>
      <c r="AT1705" s="157" t="s">
        <v>202</v>
      </c>
      <c r="AU1705" s="157" t="s">
        <v>93</v>
      </c>
      <c r="AV1705" s="13" t="s">
        <v>93</v>
      </c>
      <c r="AW1705" s="13" t="s">
        <v>42</v>
      </c>
      <c r="AX1705" s="13" t="s">
        <v>82</v>
      </c>
      <c r="AY1705" s="157" t="s">
        <v>192</v>
      </c>
    </row>
    <row r="1706" spans="2:65" s="12" customFormat="1" ht="11.25">
      <c r="B1706" s="149"/>
      <c r="D1706" s="150" t="s">
        <v>202</v>
      </c>
      <c r="E1706" s="151" t="s">
        <v>44</v>
      </c>
      <c r="F1706" s="152" t="s">
        <v>426</v>
      </c>
      <c r="H1706" s="151" t="s">
        <v>44</v>
      </c>
      <c r="I1706" s="153"/>
      <c r="L1706" s="149"/>
      <c r="M1706" s="154"/>
      <c r="T1706" s="155"/>
      <c r="AT1706" s="151" t="s">
        <v>202</v>
      </c>
      <c r="AU1706" s="151" t="s">
        <v>93</v>
      </c>
      <c r="AV1706" s="12" t="s">
        <v>90</v>
      </c>
      <c r="AW1706" s="12" t="s">
        <v>42</v>
      </c>
      <c r="AX1706" s="12" t="s">
        <v>82</v>
      </c>
      <c r="AY1706" s="151" t="s">
        <v>192</v>
      </c>
    </row>
    <row r="1707" spans="2:65" s="12" customFormat="1" ht="11.25">
      <c r="B1707" s="149"/>
      <c r="D1707" s="150" t="s">
        <v>202</v>
      </c>
      <c r="E1707" s="151" t="s">
        <v>44</v>
      </c>
      <c r="F1707" s="152" t="s">
        <v>1979</v>
      </c>
      <c r="H1707" s="151" t="s">
        <v>44</v>
      </c>
      <c r="I1707" s="153"/>
      <c r="L1707" s="149"/>
      <c r="M1707" s="154"/>
      <c r="T1707" s="155"/>
      <c r="AT1707" s="151" t="s">
        <v>202</v>
      </c>
      <c r="AU1707" s="151" t="s">
        <v>93</v>
      </c>
      <c r="AV1707" s="12" t="s">
        <v>90</v>
      </c>
      <c r="AW1707" s="12" t="s">
        <v>42</v>
      </c>
      <c r="AX1707" s="12" t="s">
        <v>82</v>
      </c>
      <c r="AY1707" s="151" t="s">
        <v>192</v>
      </c>
    </row>
    <row r="1708" spans="2:65" s="13" customFormat="1" ht="11.25">
      <c r="B1708" s="156"/>
      <c r="D1708" s="150" t="s">
        <v>202</v>
      </c>
      <c r="E1708" s="157" t="s">
        <v>44</v>
      </c>
      <c r="F1708" s="158" t="s">
        <v>1980</v>
      </c>
      <c r="H1708" s="159">
        <v>10.8</v>
      </c>
      <c r="I1708" s="160"/>
      <c r="L1708" s="156"/>
      <c r="M1708" s="161"/>
      <c r="T1708" s="162"/>
      <c r="AT1708" s="157" t="s">
        <v>202</v>
      </c>
      <c r="AU1708" s="157" t="s">
        <v>93</v>
      </c>
      <c r="AV1708" s="13" t="s">
        <v>93</v>
      </c>
      <c r="AW1708" s="13" t="s">
        <v>42</v>
      </c>
      <c r="AX1708" s="13" t="s">
        <v>82</v>
      </c>
      <c r="AY1708" s="157" t="s">
        <v>192</v>
      </c>
    </row>
    <row r="1709" spans="2:65" s="14" customFormat="1" ht="11.25">
      <c r="B1709" s="163"/>
      <c r="D1709" s="150" t="s">
        <v>202</v>
      </c>
      <c r="E1709" s="164" t="s">
        <v>44</v>
      </c>
      <c r="F1709" s="165" t="s">
        <v>205</v>
      </c>
      <c r="H1709" s="166">
        <v>35.120000000000005</v>
      </c>
      <c r="I1709" s="167"/>
      <c r="L1709" s="163"/>
      <c r="M1709" s="168"/>
      <c r="T1709" s="169"/>
      <c r="AT1709" s="164" t="s">
        <v>202</v>
      </c>
      <c r="AU1709" s="164" t="s">
        <v>93</v>
      </c>
      <c r="AV1709" s="14" t="s">
        <v>199</v>
      </c>
      <c r="AW1709" s="14" t="s">
        <v>42</v>
      </c>
      <c r="AX1709" s="14" t="s">
        <v>90</v>
      </c>
      <c r="AY1709" s="164" t="s">
        <v>192</v>
      </c>
    </row>
    <row r="1710" spans="2:65" s="1" customFormat="1" ht="55.5" customHeight="1">
      <c r="B1710" s="33"/>
      <c r="C1710" s="132" t="s">
        <v>1986</v>
      </c>
      <c r="D1710" s="132" t="s">
        <v>194</v>
      </c>
      <c r="E1710" s="133" t="s">
        <v>1987</v>
      </c>
      <c r="F1710" s="134" t="s">
        <v>1988</v>
      </c>
      <c r="G1710" s="135" t="s">
        <v>282</v>
      </c>
      <c r="H1710" s="136">
        <v>240</v>
      </c>
      <c r="I1710" s="137"/>
      <c r="J1710" s="138">
        <f>ROUND(I1710*H1710,2)</f>
        <v>0</v>
      </c>
      <c r="K1710" s="134" t="s">
        <v>198</v>
      </c>
      <c r="L1710" s="33"/>
      <c r="M1710" s="139" t="s">
        <v>44</v>
      </c>
      <c r="N1710" s="140" t="s">
        <v>53</v>
      </c>
      <c r="P1710" s="141">
        <f>O1710*H1710</f>
        <v>0</v>
      </c>
      <c r="Q1710" s="141">
        <v>0</v>
      </c>
      <c r="R1710" s="141">
        <f>Q1710*H1710</f>
        <v>0</v>
      </c>
      <c r="S1710" s="141">
        <v>0</v>
      </c>
      <c r="T1710" s="142">
        <f>S1710*H1710</f>
        <v>0</v>
      </c>
      <c r="AR1710" s="143" t="s">
        <v>90</v>
      </c>
      <c r="AT1710" s="143" t="s">
        <v>194</v>
      </c>
      <c r="AU1710" s="143" t="s">
        <v>93</v>
      </c>
      <c r="AY1710" s="17" t="s">
        <v>192</v>
      </c>
      <c r="BE1710" s="144">
        <f>IF(N1710="základní",J1710,0)</f>
        <v>0</v>
      </c>
      <c r="BF1710" s="144">
        <f>IF(N1710="snížená",J1710,0)</f>
        <v>0</v>
      </c>
      <c r="BG1710" s="144">
        <f>IF(N1710="zákl. přenesená",J1710,0)</f>
        <v>0</v>
      </c>
      <c r="BH1710" s="144">
        <f>IF(N1710="sníž. přenesená",J1710,0)</f>
        <v>0</v>
      </c>
      <c r="BI1710" s="144">
        <f>IF(N1710="nulová",J1710,0)</f>
        <v>0</v>
      </c>
      <c r="BJ1710" s="17" t="s">
        <v>90</v>
      </c>
      <c r="BK1710" s="144">
        <f>ROUND(I1710*H1710,2)</f>
        <v>0</v>
      </c>
      <c r="BL1710" s="17" t="s">
        <v>90</v>
      </c>
      <c r="BM1710" s="143" t="s">
        <v>1989</v>
      </c>
    </row>
    <row r="1711" spans="2:65" s="1" customFormat="1" ht="11.25">
      <c r="B1711" s="33"/>
      <c r="D1711" s="145" t="s">
        <v>200</v>
      </c>
      <c r="F1711" s="146" t="s">
        <v>1990</v>
      </c>
      <c r="I1711" s="147"/>
      <c r="L1711" s="33"/>
      <c r="M1711" s="148"/>
      <c r="T1711" s="54"/>
      <c r="AT1711" s="17" t="s">
        <v>200</v>
      </c>
      <c r="AU1711" s="17" t="s">
        <v>93</v>
      </c>
    </row>
    <row r="1712" spans="2:65" s="12" customFormat="1" ht="11.25">
      <c r="B1712" s="149"/>
      <c r="D1712" s="150" t="s">
        <v>202</v>
      </c>
      <c r="E1712" s="151" t="s">
        <v>44</v>
      </c>
      <c r="F1712" s="152" t="s">
        <v>426</v>
      </c>
      <c r="H1712" s="151" t="s">
        <v>44</v>
      </c>
      <c r="I1712" s="153"/>
      <c r="L1712" s="149"/>
      <c r="M1712" s="154"/>
      <c r="T1712" s="155"/>
      <c r="AT1712" s="151" t="s">
        <v>202</v>
      </c>
      <c r="AU1712" s="151" t="s">
        <v>93</v>
      </c>
      <c r="AV1712" s="12" t="s">
        <v>90</v>
      </c>
      <c r="AW1712" s="12" t="s">
        <v>42</v>
      </c>
      <c r="AX1712" s="12" t="s">
        <v>82</v>
      </c>
      <c r="AY1712" s="151" t="s">
        <v>192</v>
      </c>
    </row>
    <row r="1713" spans="2:65" s="12" customFormat="1" ht="11.25">
      <c r="B1713" s="149"/>
      <c r="D1713" s="150" t="s">
        <v>202</v>
      </c>
      <c r="E1713" s="151" t="s">
        <v>44</v>
      </c>
      <c r="F1713" s="152" t="s">
        <v>1991</v>
      </c>
      <c r="H1713" s="151" t="s">
        <v>44</v>
      </c>
      <c r="I1713" s="153"/>
      <c r="L1713" s="149"/>
      <c r="M1713" s="154"/>
      <c r="T1713" s="155"/>
      <c r="AT1713" s="151" t="s">
        <v>202</v>
      </c>
      <c r="AU1713" s="151" t="s">
        <v>93</v>
      </c>
      <c r="AV1713" s="12" t="s">
        <v>90</v>
      </c>
      <c r="AW1713" s="12" t="s">
        <v>42</v>
      </c>
      <c r="AX1713" s="12" t="s">
        <v>82</v>
      </c>
      <c r="AY1713" s="151" t="s">
        <v>192</v>
      </c>
    </row>
    <row r="1714" spans="2:65" s="13" customFormat="1" ht="11.25">
      <c r="B1714" s="156"/>
      <c r="D1714" s="150" t="s">
        <v>202</v>
      </c>
      <c r="E1714" s="157" t="s">
        <v>44</v>
      </c>
      <c r="F1714" s="158" t="s">
        <v>1958</v>
      </c>
      <c r="H1714" s="159">
        <v>240</v>
      </c>
      <c r="I1714" s="160"/>
      <c r="L1714" s="156"/>
      <c r="M1714" s="161"/>
      <c r="T1714" s="162"/>
      <c r="AT1714" s="157" t="s">
        <v>202</v>
      </c>
      <c r="AU1714" s="157" t="s">
        <v>93</v>
      </c>
      <c r="AV1714" s="13" t="s">
        <v>93</v>
      </c>
      <c r="AW1714" s="13" t="s">
        <v>42</v>
      </c>
      <c r="AX1714" s="13" t="s">
        <v>90</v>
      </c>
      <c r="AY1714" s="157" t="s">
        <v>192</v>
      </c>
    </row>
    <row r="1715" spans="2:65" s="1" customFormat="1" ht="55.5" customHeight="1">
      <c r="B1715" s="33"/>
      <c r="C1715" s="132" t="s">
        <v>1992</v>
      </c>
      <c r="D1715" s="132" t="s">
        <v>194</v>
      </c>
      <c r="E1715" s="133" t="s">
        <v>1993</v>
      </c>
      <c r="F1715" s="134" t="s">
        <v>1994</v>
      </c>
      <c r="G1715" s="135" t="s">
        <v>282</v>
      </c>
      <c r="H1715" s="136">
        <v>60</v>
      </c>
      <c r="I1715" s="137"/>
      <c r="J1715" s="138">
        <f>ROUND(I1715*H1715,2)</f>
        <v>0</v>
      </c>
      <c r="K1715" s="134" t="s">
        <v>198</v>
      </c>
      <c r="L1715" s="33"/>
      <c r="M1715" s="139" t="s">
        <v>44</v>
      </c>
      <c r="N1715" s="140" t="s">
        <v>53</v>
      </c>
      <c r="P1715" s="141">
        <f>O1715*H1715</f>
        <v>0</v>
      </c>
      <c r="Q1715" s="141">
        <v>0</v>
      </c>
      <c r="R1715" s="141">
        <f>Q1715*H1715</f>
        <v>0</v>
      </c>
      <c r="S1715" s="141">
        <v>0</v>
      </c>
      <c r="T1715" s="142">
        <f>S1715*H1715</f>
        <v>0</v>
      </c>
      <c r="AR1715" s="143" t="s">
        <v>90</v>
      </c>
      <c r="AT1715" s="143" t="s">
        <v>194</v>
      </c>
      <c r="AU1715" s="143" t="s">
        <v>93</v>
      </c>
      <c r="AY1715" s="17" t="s">
        <v>192</v>
      </c>
      <c r="BE1715" s="144">
        <f>IF(N1715="základní",J1715,0)</f>
        <v>0</v>
      </c>
      <c r="BF1715" s="144">
        <f>IF(N1715="snížená",J1715,0)</f>
        <v>0</v>
      </c>
      <c r="BG1715" s="144">
        <f>IF(N1715="zákl. přenesená",J1715,0)</f>
        <v>0</v>
      </c>
      <c r="BH1715" s="144">
        <f>IF(N1715="sníž. přenesená",J1715,0)</f>
        <v>0</v>
      </c>
      <c r="BI1715" s="144">
        <f>IF(N1715="nulová",J1715,0)</f>
        <v>0</v>
      </c>
      <c r="BJ1715" s="17" t="s">
        <v>90</v>
      </c>
      <c r="BK1715" s="144">
        <f>ROUND(I1715*H1715,2)</f>
        <v>0</v>
      </c>
      <c r="BL1715" s="17" t="s">
        <v>90</v>
      </c>
      <c r="BM1715" s="143" t="s">
        <v>1995</v>
      </c>
    </row>
    <row r="1716" spans="2:65" s="1" customFormat="1" ht="11.25">
      <c r="B1716" s="33"/>
      <c r="D1716" s="145" t="s">
        <v>200</v>
      </c>
      <c r="F1716" s="146" t="s">
        <v>1996</v>
      </c>
      <c r="I1716" s="147"/>
      <c r="L1716" s="33"/>
      <c r="M1716" s="148"/>
      <c r="T1716" s="54"/>
      <c r="AT1716" s="17" t="s">
        <v>200</v>
      </c>
      <c r="AU1716" s="17" t="s">
        <v>93</v>
      </c>
    </row>
    <row r="1717" spans="2:65" s="12" customFormat="1" ht="11.25">
      <c r="B1717" s="149"/>
      <c r="D1717" s="150" t="s">
        <v>202</v>
      </c>
      <c r="E1717" s="151" t="s">
        <v>44</v>
      </c>
      <c r="F1717" s="152" t="s">
        <v>426</v>
      </c>
      <c r="H1717" s="151" t="s">
        <v>44</v>
      </c>
      <c r="I1717" s="153"/>
      <c r="L1717" s="149"/>
      <c r="M1717" s="154"/>
      <c r="T1717" s="155"/>
      <c r="AT1717" s="151" t="s">
        <v>202</v>
      </c>
      <c r="AU1717" s="151" t="s">
        <v>93</v>
      </c>
      <c r="AV1717" s="12" t="s">
        <v>90</v>
      </c>
      <c r="AW1717" s="12" t="s">
        <v>42</v>
      </c>
      <c r="AX1717" s="12" t="s">
        <v>82</v>
      </c>
      <c r="AY1717" s="151" t="s">
        <v>192</v>
      </c>
    </row>
    <row r="1718" spans="2:65" s="12" customFormat="1" ht="11.25">
      <c r="B1718" s="149"/>
      <c r="D1718" s="150" t="s">
        <v>202</v>
      </c>
      <c r="E1718" s="151" t="s">
        <v>44</v>
      </c>
      <c r="F1718" s="152" t="s">
        <v>1997</v>
      </c>
      <c r="H1718" s="151" t="s">
        <v>44</v>
      </c>
      <c r="I1718" s="153"/>
      <c r="L1718" s="149"/>
      <c r="M1718" s="154"/>
      <c r="T1718" s="155"/>
      <c r="AT1718" s="151" t="s">
        <v>202</v>
      </c>
      <c r="AU1718" s="151" t="s">
        <v>93</v>
      </c>
      <c r="AV1718" s="12" t="s">
        <v>90</v>
      </c>
      <c r="AW1718" s="12" t="s">
        <v>42</v>
      </c>
      <c r="AX1718" s="12" t="s">
        <v>82</v>
      </c>
      <c r="AY1718" s="151" t="s">
        <v>192</v>
      </c>
    </row>
    <row r="1719" spans="2:65" s="13" customFormat="1" ht="11.25">
      <c r="B1719" s="156"/>
      <c r="D1719" s="150" t="s">
        <v>202</v>
      </c>
      <c r="E1719" s="157" t="s">
        <v>44</v>
      </c>
      <c r="F1719" s="158" t="s">
        <v>1964</v>
      </c>
      <c r="H1719" s="159">
        <v>60</v>
      </c>
      <c r="I1719" s="160"/>
      <c r="L1719" s="156"/>
      <c r="M1719" s="161"/>
      <c r="T1719" s="162"/>
      <c r="AT1719" s="157" t="s">
        <v>202</v>
      </c>
      <c r="AU1719" s="157" t="s">
        <v>93</v>
      </c>
      <c r="AV1719" s="13" t="s">
        <v>93</v>
      </c>
      <c r="AW1719" s="13" t="s">
        <v>42</v>
      </c>
      <c r="AX1719" s="13" t="s">
        <v>90</v>
      </c>
      <c r="AY1719" s="157" t="s">
        <v>192</v>
      </c>
    </row>
    <row r="1720" spans="2:65" s="1" customFormat="1" ht="55.5" customHeight="1">
      <c r="B1720" s="33"/>
      <c r="C1720" s="132" t="s">
        <v>1998</v>
      </c>
      <c r="D1720" s="132" t="s">
        <v>194</v>
      </c>
      <c r="E1720" s="133" t="s">
        <v>1999</v>
      </c>
      <c r="F1720" s="134" t="s">
        <v>2000</v>
      </c>
      <c r="G1720" s="135" t="s">
        <v>282</v>
      </c>
      <c r="H1720" s="136">
        <v>4</v>
      </c>
      <c r="I1720" s="137"/>
      <c r="J1720" s="138">
        <f>ROUND(I1720*H1720,2)</f>
        <v>0</v>
      </c>
      <c r="K1720" s="134" t="s">
        <v>198</v>
      </c>
      <c r="L1720" s="33"/>
      <c r="M1720" s="139" t="s">
        <v>44</v>
      </c>
      <c r="N1720" s="140" t="s">
        <v>53</v>
      </c>
      <c r="P1720" s="141">
        <f>O1720*H1720</f>
        <v>0</v>
      </c>
      <c r="Q1720" s="141">
        <v>0</v>
      </c>
      <c r="R1720" s="141">
        <f>Q1720*H1720</f>
        <v>0</v>
      </c>
      <c r="S1720" s="141">
        <v>0</v>
      </c>
      <c r="T1720" s="142">
        <f>S1720*H1720</f>
        <v>0</v>
      </c>
      <c r="AR1720" s="143" t="s">
        <v>90</v>
      </c>
      <c r="AT1720" s="143" t="s">
        <v>194</v>
      </c>
      <c r="AU1720" s="143" t="s">
        <v>93</v>
      </c>
      <c r="AY1720" s="17" t="s">
        <v>192</v>
      </c>
      <c r="BE1720" s="144">
        <f>IF(N1720="základní",J1720,0)</f>
        <v>0</v>
      </c>
      <c r="BF1720" s="144">
        <f>IF(N1720="snížená",J1720,0)</f>
        <v>0</v>
      </c>
      <c r="BG1720" s="144">
        <f>IF(N1720="zákl. přenesená",J1720,0)</f>
        <v>0</v>
      </c>
      <c r="BH1720" s="144">
        <f>IF(N1720="sníž. přenesená",J1720,0)</f>
        <v>0</v>
      </c>
      <c r="BI1720" s="144">
        <f>IF(N1720="nulová",J1720,0)</f>
        <v>0</v>
      </c>
      <c r="BJ1720" s="17" t="s">
        <v>90</v>
      </c>
      <c r="BK1720" s="144">
        <f>ROUND(I1720*H1720,2)</f>
        <v>0</v>
      </c>
      <c r="BL1720" s="17" t="s">
        <v>90</v>
      </c>
      <c r="BM1720" s="143" t="s">
        <v>2001</v>
      </c>
    </row>
    <row r="1721" spans="2:65" s="1" customFormat="1" ht="11.25">
      <c r="B1721" s="33"/>
      <c r="D1721" s="145" t="s">
        <v>200</v>
      </c>
      <c r="F1721" s="146" t="s">
        <v>2002</v>
      </c>
      <c r="I1721" s="147"/>
      <c r="L1721" s="33"/>
      <c r="M1721" s="148"/>
      <c r="T1721" s="54"/>
      <c r="AT1721" s="17" t="s">
        <v>200</v>
      </c>
      <c r="AU1721" s="17" t="s">
        <v>93</v>
      </c>
    </row>
    <row r="1722" spans="2:65" s="12" customFormat="1" ht="11.25">
      <c r="B1722" s="149"/>
      <c r="D1722" s="150" t="s">
        <v>202</v>
      </c>
      <c r="E1722" s="151" t="s">
        <v>44</v>
      </c>
      <c r="F1722" s="152" t="s">
        <v>426</v>
      </c>
      <c r="H1722" s="151" t="s">
        <v>44</v>
      </c>
      <c r="I1722" s="153"/>
      <c r="L1722" s="149"/>
      <c r="M1722" s="154"/>
      <c r="T1722" s="155"/>
      <c r="AT1722" s="151" t="s">
        <v>202</v>
      </c>
      <c r="AU1722" s="151" t="s">
        <v>93</v>
      </c>
      <c r="AV1722" s="12" t="s">
        <v>90</v>
      </c>
      <c r="AW1722" s="12" t="s">
        <v>42</v>
      </c>
      <c r="AX1722" s="12" t="s">
        <v>82</v>
      </c>
      <c r="AY1722" s="151" t="s">
        <v>192</v>
      </c>
    </row>
    <row r="1723" spans="2:65" s="12" customFormat="1" ht="11.25">
      <c r="B1723" s="149"/>
      <c r="D1723" s="150" t="s">
        <v>202</v>
      </c>
      <c r="E1723" s="151" t="s">
        <v>44</v>
      </c>
      <c r="F1723" s="152" t="s">
        <v>2003</v>
      </c>
      <c r="H1723" s="151" t="s">
        <v>44</v>
      </c>
      <c r="I1723" s="153"/>
      <c r="L1723" s="149"/>
      <c r="M1723" s="154"/>
      <c r="T1723" s="155"/>
      <c r="AT1723" s="151" t="s">
        <v>202</v>
      </c>
      <c r="AU1723" s="151" t="s">
        <v>93</v>
      </c>
      <c r="AV1723" s="12" t="s">
        <v>90</v>
      </c>
      <c r="AW1723" s="12" t="s">
        <v>42</v>
      </c>
      <c r="AX1723" s="12" t="s">
        <v>82</v>
      </c>
      <c r="AY1723" s="151" t="s">
        <v>192</v>
      </c>
    </row>
    <row r="1724" spans="2:65" s="13" customFormat="1" ht="11.25">
      <c r="B1724" s="156"/>
      <c r="D1724" s="150" t="s">
        <v>202</v>
      </c>
      <c r="E1724" s="157" t="s">
        <v>44</v>
      </c>
      <c r="F1724" s="158" t="s">
        <v>199</v>
      </c>
      <c r="H1724" s="159">
        <v>4</v>
      </c>
      <c r="I1724" s="160"/>
      <c r="L1724" s="156"/>
      <c r="M1724" s="161"/>
      <c r="T1724" s="162"/>
      <c r="AT1724" s="157" t="s">
        <v>202</v>
      </c>
      <c r="AU1724" s="157" t="s">
        <v>93</v>
      </c>
      <c r="AV1724" s="13" t="s">
        <v>93</v>
      </c>
      <c r="AW1724" s="13" t="s">
        <v>42</v>
      </c>
      <c r="AX1724" s="13" t="s">
        <v>90</v>
      </c>
      <c r="AY1724" s="157" t="s">
        <v>192</v>
      </c>
    </row>
    <row r="1725" spans="2:65" s="1" customFormat="1" ht="49.15" customHeight="1">
      <c r="B1725" s="33"/>
      <c r="C1725" s="132" t="s">
        <v>2004</v>
      </c>
      <c r="D1725" s="132" t="s">
        <v>194</v>
      </c>
      <c r="E1725" s="133" t="s">
        <v>2005</v>
      </c>
      <c r="F1725" s="134" t="s">
        <v>2006</v>
      </c>
      <c r="G1725" s="135" t="s">
        <v>282</v>
      </c>
      <c r="H1725" s="136">
        <v>21</v>
      </c>
      <c r="I1725" s="137"/>
      <c r="J1725" s="138">
        <f>ROUND(I1725*H1725,2)</f>
        <v>0</v>
      </c>
      <c r="K1725" s="134" t="s">
        <v>198</v>
      </c>
      <c r="L1725" s="33"/>
      <c r="M1725" s="139" t="s">
        <v>44</v>
      </c>
      <c r="N1725" s="140" t="s">
        <v>53</v>
      </c>
      <c r="P1725" s="141">
        <f>O1725*H1725</f>
        <v>0</v>
      </c>
      <c r="Q1725" s="141">
        <v>3.6600000000000001E-3</v>
      </c>
      <c r="R1725" s="141">
        <f>Q1725*H1725</f>
        <v>7.6859999999999998E-2</v>
      </c>
      <c r="S1725" s="141">
        <v>0</v>
      </c>
      <c r="T1725" s="142">
        <f>S1725*H1725</f>
        <v>0</v>
      </c>
      <c r="AR1725" s="143" t="s">
        <v>90</v>
      </c>
      <c r="AT1725" s="143" t="s">
        <v>194</v>
      </c>
      <c r="AU1725" s="143" t="s">
        <v>93</v>
      </c>
      <c r="AY1725" s="17" t="s">
        <v>192</v>
      </c>
      <c r="BE1725" s="144">
        <f>IF(N1725="základní",J1725,0)</f>
        <v>0</v>
      </c>
      <c r="BF1725" s="144">
        <f>IF(N1725="snížená",J1725,0)</f>
        <v>0</v>
      </c>
      <c r="BG1725" s="144">
        <f>IF(N1725="zákl. přenesená",J1725,0)</f>
        <v>0</v>
      </c>
      <c r="BH1725" s="144">
        <f>IF(N1725="sníž. přenesená",J1725,0)</f>
        <v>0</v>
      </c>
      <c r="BI1725" s="144">
        <f>IF(N1725="nulová",J1725,0)</f>
        <v>0</v>
      </c>
      <c r="BJ1725" s="17" t="s">
        <v>90</v>
      </c>
      <c r="BK1725" s="144">
        <f>ROUND(I1725*H1725,2)</f>
        <v>0</v>
      </c>
      <c r="BL1725" s="17" t="s">
        <v>90</v>
      </c>
      <c r="BM1725" s="143" t="s">
        <v>2007</v>
      </c>
    </row>
    <row r="1726" spans="2:65" s="1" customFormat="1" ht="11.25">
      <c r="B1726" s="33"/>
      <c r="D1726" s="145" t="s">
        <v>200</v>
      </c>
      <c r="F1726" s="146" t="s">
        <v>2008</v>
      </c>
      <c r="I1726" s="147"/>
      <c r="L1726" s="33"/>
      <c r="M1726" s="148"/>
      <c r="T1726" s="54"/>
      <c r="AT1726" s="17" t="s">
        <v>200</v>
      </c>
      <c r="AU1726" s="17" t="s">
        <v>93</v>
      </c>
    </row>
    <row r="1727" spans="2:65" s="12" customFormat="1" ht="11.25">
      <c r="B1727" s="149"/>
      <c r="D1727" s="150" t="s">
        <v>202</v>
      </c>
      <c r="E1727" s="151" t="s">
        <v>44</v>
      </c>
      <c r="F1727" s="152" t="s">
        <v>426</v>
      </c>
      <c r="H1727" s="151" t="s">
        <v>44</v>
      </c>
      <c r="I1727" s="153"/>
      <c r="L1727" s="149"/>
      <c r="M1727" s="154"/>
      <c r="T1727" s="155"/>
      <c r="AT1727" s="151" t="s">
        <v>202</v>
      </c>
      <c r="AU1727" s="151" t="s">
        <v>93</v>
      </c>
      <c r="AV1727" s="12" t="s">
        <v>90</v>
      </c>
      <c r="AW1727" s="12" t="s">
        <v>42</v>
      </c>
      <c r="AX1727" s="12" t="s">
        <v>82</v>
      </c>
      <c r="AY1727" s="151" t="s">
        <v>192</v>
      </c>
    </row>
    <row r="1728" spans="2:65" s="12" customFormat="1" ht="11.25">
      <c r="B1728" s="149"/>
      <c r="D1728" s="150" t="s">
        <v>202</v>
      </c>
      <c r="E1728" s="151" t="s">
        <v>44</v>
      </c>
      <c r="F1728" s="152" t="s">
        <v>1202</v>
      </c>
      <c r="H1728" s="151" t="s">
        <v>44</v>
      </c>
      <c r="I1728" s="153"/>
      <c r="L1728" s="149"/>
      <c r="M1728" s="154"/>
      <c r="T1728" s="155"/>
      <c r="AT1728" s="151" t="s">
        <v>202</v>
      </c>
      <c r="AU1728" s="151" t="s">
        <v>93</v>
      </c>
      <c r="AV1728" s="12" t="s">
        <v>90</v>
      </c>
      <c r="AW1728" s="12" t="s">
        <v>42</v>
      </c>
      <c r="AX1728" s="12" t="s">
        <v>82</v>
      </c>
      <c r="AY1728" s="151" t="s">
        <v>192</v>
      </c>
    </row>
    <row r="1729" spans="2:65" s="13" customFormat="1" ht="11.25">
      <c r="B1729" s="156"/>
      <c r="D1729" s="150" t="s">
        <v>202</v>
      </c>
      <c r="E1729" s="157" t="s">
        <v>44</v>
      </c>
      <c r="F1729" s="158" t="s">
        <v>7</v>
      </c>
      <c r="H1729" s="159">
        <v>21</v>
      </c>
      <c r="I1729" s="160"/>
      <c r="L1729" s="156"/>
      <c r="M1729" s="161"/>
      <c r="T1729" s="162"/>
      <c r="AT1729" s="157" t="s">
        <v>202</v>
      </c>
      <c r="AU1729" s="157" t="s">
        <v>93</v>
      </c>
      <c r="AV1729" s="13" t="s">
        <v>93</v>
      </c>
      <c r="AW1729" s="13" t="s">
        <v>42</v>
      </c>
      <c r="AX1729" s="13" t="s">
        <v>90</v>
      </c>
      <c r="AY1729" s="157" t="s">
        <v>192</v>
      </c>
    </row>
    <row r="1730" spans="2:65" s="1" customFormat="1" ht="24.2" customHeight="1">
      <c r="B1730" s="33"/>
      <c r="C1730" s="170" t="s">
        <v>2009</v>
      </c>
      <c r="D1730" s="170" t="s">
        <v>245</v>
      </c>
      <c r="E1730" s="171" t="s">
        <v>2010</v>
      </c>
      <c r="F1730" s="172" t="s">
        <v>2011</v>
      </c>
      <c r="G1730" s="173" t="s">
        <v>282</v>
      </c>
      <c r="H1730" s="174">
        <v>21</v>
      </c>
      <c r="I1730" s="175"/>
      <c r="J1730" s="176">
        <f>ROUND(I1730*H1730,2)</f>
        <v>0</v>
      </c>
      <c r="K1730" s="172" t="s">
        <v>198</v>
      </c>
      <c r="L1730" s="177"/>
      <c r="M1730" s="178" t="s">
        <v>44</v>
      </c>
      <c r="N1730" s="179" t="s">
        <v>53</v>
      </c>
      <c r="P1730" s="141">
        <f>O1730*H1730</f>
        <v>0</v>
      </c>
      <c r="Q1730" s="141">
        <v>4.3400000000000001E-3</v>
      </c>
      <c r="R1730" s="141">
        <f>Q1730*H1730</f>
        <v>9.1139999999999999E-2</v>
      </c>
      <c r="S1730" s="141">
        <v>0</v>
      </c>
      <c r="T1730" s="142">
        <f>S1730*H1730</f>
        <v>0</v>
      </c>
      <c r="AR1730" s="143" t="s">
        <v>93</v>
      </c>
      <c r="AT1730" s="143" t="s">
        <v>245</v>
      </c>
      <c r="AU1730" s="143" t="s">
        <v>93</v>
      </c>
      <c r="AY1730" s="17" t="s">
        <v>192</v>
      </c>
      <c r="BE1730" s="144">
        <f>IF(N1730="základní",J1730,0)</f>
        <v>0</v>
      </c>
      <c r="BF1730" s="144">
        <f>IF(N1730="snížená",J1730,0)</f>
        <v>0</v>
      </c>
      <c r="BG1730" s="144">
        <f>IF(N1730="zákl. přenesená",J1730,0)</f>
        <v>0</v>
      </c>
      <c r="BH1730" s="144">
        <f>IF(N1730="sníž. přenesená",J1730,0)</f>
        <v>0</v>
      </c>
      <c r="BI1730" s="144">
        <f>IF(N1730="nulová",J1730,0)</f>
        <v>0</v>
      </c>
      <c r="BJ1730" s="17" t="s">
        <v>90</v>
      </c>
      <c r="BK1730" s="144">
        <f>ROUND(I1730*H1730,2)</f>
        <v>0</v>
      </c>
      <c r="BL1730" s="17" t="s">
        <v>90</v>
      </c>
      <c r="BM1730" s="143" t="s">
        <v>2012</v>
      </c>
    </row>
    <row r="1731" spans="2:65" s="12" customFormat="1" ht="11.25">
      <c r="B1731" s="149"/>
      <c r="D1731" s="150" t="s">
        <v>202</v>
      </c>
      <c r="E1731" s="151" t="s">
        <v>44</v>
      </c>
      <c r="F1731" s="152" t="s">
        <v>426</v>
      </c>
      <c r="H1731" s="151" t="s">
        <v>44</v>
      </c>
      <c r="I1731" s="153"/>
      <c r="L1731" s="149"/>
      <c r="M1731" s="154"/>
      <c r="T1731" s="155"/>
      <c r="AT1731" s="151" t="s">
        <v>202</v>
      </c>
      <c r="AU1731" s="151" t="s">
        <v>93</v>
      </c>
      <c r="AV1731" s="12" t="s">
        <v>90</v>
      </c>
      <c r="AW1731" s="12" t="s">
        <v>42</v>
      </c>
      <c r="AX1731" s="12" t="s">
        <v>82</v>
      </c>
      <c r="AY1731" s="151" t="s">
        <v>192</v>
      </c>
    </row>
    <row r="1732" spans="2:65" s="12" customFormat="1" ht="11.25">
      <c r="B1732" s="149"/>
      <c r="D1732" s="150" t="s">
        <v>202</v>
      </c>
      <c r="E1732" s="151" t="s">
        <v>44</v>
      </c>
      <c r="F1732" s="152" t="s">
        <v>1202</v>
      </c>
      <c r="H1732" s="151" t="s">
        <v>44</v>
      </c>
      <c r="I1732" s="153"/>
      <c r="L1732" s="149"/>
      <c r="M1732" s="154"/>
      <c r="T1732" s="155"/>
      <c r="AT1732" s="151" t="s">
        <v>202</v>
      </c>
      <c r="AU1732" s="151" t="s">
        <v>93</v>
      </c>
      <c r="AV1732" s="12" t="s">
        <v>90</v>
      </c>
      <c r="AW1732" s="12" t="s">
        <v>42</v>
      </c>
      <c r="AX1732" s="12" t="s">
        <v>82</v>
      </c>
      <c r="AY1732" s="151" t="s">
        <v>192</v>
      </c>
    </row>
    <row r="1733" spans="2:65" s="13" customFormat="1" ht="11.25">
      <c r="B1733" s="156"/>
      <c r="D1733" s="150" t="s">
        <v>202</v>
      </c>
      <c r="E1733" s="157" t="s">
        <v>44</v>
      </c>
      <c r="F1733" s="158" t="s">
        <v>7</v>
      </c>
      <c r="H1733" s="159">
        <v>21</v>
      </c>
      <c r="I1733" s="160"/>
      <c r="L1733" s="156"/>
      <c r="M1733" s="161"/>
      <c r="T1733" s="162"/>
      <c r="AT1733" s="157" t="s">
        <v>202</v>
      </c>
      <c r="AU1733" s="157" t="s">
        <v>93</v>
      </c>
      <c r="AV1733" s="13" t="s">
        <v>93</v>
      </c>
      <c r="AW1733" s="13" t="s">
        <v>42</v>
      </c>
      <c r="AX1733" s="13" t="s">
        <v>90</v>
      </c>
      <c r="AY1733" s="157" t="s">
        <v>192</v>
      </c>
    </row>
    <row r="1734" spans="2:65" s="1" customFormat="1" ht="49.15" customHeight="1">
      <c r="B1734" s="33"/>
      <c r="C1734" s="132" t="s">
        <v>2013</v>
      </c>
      <c r="D1734" s="132" t="s">
        <v>194</v>
      </c>
      <c r="E1734" s="133" t="s">
        <v>2014</v>
      </c>
      <c r="F1734" s="134" t="s">
        <v>2015</v>
      </c>
      <c r="G1734" s="135" t="s">
        <v>282</v>
      </c>
      <c r="H1734" s="136">
        <v>8</v>
      </c>
      <c r="I1734" s="137"/>
      <c r="J1734" s="138">
        <f>ROUND(I1734*H1734,2)</f>
        <v>0</v>
      </c>
      <c r="K1734" s="134" t="s">
        <v>198</v>
      </c>
      <c r="L1734" s="33"/>
      <c r="M1734" s="139" t="s">
        <v>44</v>
      </c>
      <c r="N1734" s="140" t="s">
        <v>53</v>
      </c>
      <c r="P1734" s="141">
        <f>O1734*H1734</f>
        <v>0</v>
      </c>
      <c r="Q1734" s="141">
        <v>0.22563</v>
      </c>
      <c r="R1734" s="141">
        <f>Q1734*H1734</f>
        <v>1.80504</v>
      </c>
      <c r="S1734" s="141">
        <v>0</v>
      </c>
      <c r="T1734" s="142">
        <f>S1734*H1734</f>
        <v>0</v>
      </c>
      <c r="AR1734" s="143" t="s">
        <v>90</v>
      </c>
      <c r="AT1734" s="143" t="s">
        <v>194</v>
      </c>
      <c r="AU1734" s="143" t="s">
        <v>93</v>
      </c>
      <c r="AY1734" s="17" t="s">
        <v>192</v>
      </c>
      <c r="BE1734" s="144">
        <f>IF(N1734="základní",J1734,0)</f>
        <v>0</v>
      </c>
      <c r="BF1734" s="144">
        <f>IF(N1734="snížená",J1734,0)</f>
        <v>0</v>
      </c>
      <c r="BG1734" s="144">
        <f>IF(N1734="zákl. přenesená",J1734,0)</f>
        <v>0</v>
      </c>
      <c r="BH1734" s="144">
        <f>IF(N1734="sníž. přenesená",J1734,0)</f>
        <v>0</v>
      </c>
      <c r="BI1734" s="144">
        <f>IF(N1734="nulová",J1734,0)</f>
        <v>0</v>
      </c>
      <c r="BJ1734" s="17" t="s">
        <v>90</v>
      </c>
      <c r="BK1734" s="144">
        <f>ROUND(I1734*H1734,2)</f>
        <v>0</v>
      </c>
      <c r="BL1734" s="17" t="s">
        <v>90</v>
      </c>
      <c r="BM1734" s="143" t="s">
        <v>2016</v>
      </c>
    </row>
    <row r="1735" spans="2:65" s="1" customFormat="1" ht="11.25">
      <c r="B1735" s="33"/>
      <c r="D1735" s="145" t="s">
        <v>200</v>
      </c>
      <c r="F1735" s="146" t="s">
        <v>2017</v>
      </c>
      <c r="I1735" s="147"/>
      <c r="L1735" s="33"/>
      <c r="M1735" s="148"/>
      <c r="T1735" s="54"/>
      <c r="AT1735" s="17" t="s">
        <v>200</v>
      </c>
      <c r="AU1735" s="17" t="s">
        <v>93</v>
      </c>
    </row>
    <row r="1736" spans="2:65" s="12" customFormat="1" ht="11.25">
      <c r="B1736" s="149"/>
      <c r="D1736" s="150" t="s">
        <v>202</v>
      </c>
      <c r="E1736" s="151" t="s">
        <v>44</v>
      </c>
      <c r="F1736" s="152" t="s">
        <v>426</v>
      </c>
      <c r="H1736" s="151" t="s">
        <v>44</v>
      </c>
      <c r="I1736" s="153"/>
      <c r="L1736" s="149"/>
      <c r="M1736" s="154"/>
      <c r="T1736" s="155"/>
      <c r="AT1736" s="151" t="s">
        <v>202</v>
      </c>
      <c r="AU1736" s="151" t="s">
        <v>93</v>
      </c>
      <c r="AV1736" s="12" t="s">
        <v>90</v>
      </c>
      <c r="AW1736" s="12" t="s">
        <v>42</v>
      </c>
      <c r="AX1736" s="12" t="s">
        <v>82</v>
      </c>
      <c r="AY1736" s="151" t="s">
        <v>192</v>
      </c>
    </row>
    <row r="1737" spans="2:65" s="12" customFormat="1" ht="11.25">
      <c r="B1737" s="149"/>
      <c r="D1737" s="150" t="s">
        <v>202</v>
      </c>
      <c r="E1737" s="151" t="s">
        <v>44</v>
      </c>
      <c r="F1737" s="152" t="s">
        <v>1203</v>
      </c>
      <c r="H1737" s="151" t="s">
        <v>44</v>
      </c>
      <c r="I1737" s="153"/>
      <c r="L1737" s="149"/>
      <c r="M1737" s="154"/>
      <c r="T1737" s="155"/>
      <c r="AT1737" s="151" t="s">
        <v>202</v>
      </c>
      <c r="AU1737" s="151" t="s">
        <v>93</v>
      </c>
      <c r="AV1737" s="12" t="s">
        <v>90</v>
      </c>
      <c r="AW1737" s="12" t="s">
        <v>42</v>
      </c>
      <c r="AX1737" s="12" t="s">
        <v>82</v>
      </c>
      <c r="AY1737" s="151" t="s">
        <v>192</v>
      </c>
    </row>
    <row r="1738" spans="2:65" s="13" customFormat="1" ht="11.25">
      <c r="B1738" s="156"/>
      <c r="D1738" s="150" t="s">
        <v>202</v>
      </c>
      <c r="E1738" s="157" t="s">
        <v>44</v>
      </c>
      <c r="F1738" s="158" t="s">
        <v>1204</v>
      </c>
      <c r="H1738" s="159">
        <v>8</v>
      </c>
      <c r="I1738" s="160"/>
      <c r="L1738" s="156"/>
      <c r="M1738" s="161"/>
      <c r="T1738" s="162"/>
      <c r="AT1738" s="157" t="s">
        <v>202</v>
      </c>
      <c r="AU1738" s="157" t="s">
        <v>93</v>
      </c>
      <c r="AV1738" s="13" t="s">
        <v>93</v>
      </c>
      <c r="AW1738" s="13" t="s">
        <v>42</v>
      </c>
      <c r="AX1738" s="13" t="s">
        <v>90</v>
      </c>
      <c r="AY1738" s="157" t="s">
        <v>192</v>
      </c>
    </row>
    <row r="1739" spans="2:65" s="1" customFormat="1" ht="24.2" customHeight="1">
      <c r="B1739" s="33"/>
      <c r="C1739" s="170" t="s">
        <v>2018</v>
      </c>
      <c r="D1739" s="170" t="s">
        <v>245</v>
      </c>
      <c r="E1739" s="171" t="s">
        <v>2019</v>
      </c>
      <c r="F1739" s="172" t="s">
        <v>2020</v>
      </c>
      <c r="G1739" s="173" t="s">
        <v>282</v>
      </c>
      <c r="H1739" s="174">
        <v>8</v>
      </c>
      <c r="I1739" s="175"/>
      <c r="J1739" s="176">
        <f>ROUND(I1739*H1739,2)</f>
        <v>0</v>
      </c>
      <c r="K1739" s="172" t="s">
        <v>198</v>
      </c>
      <c r="L1739" s="177"/>
      <c r="M1739" s="178" t="s">
        <v>44</v>
      </c>
      <c r="N1739" s="179" t="s">
        <v>53</v>
      </c>
      <c r="P1739" s="141">
        <f>O1739*H1739</f>
        <v>0</v>
      </c>
      <c r="Q1739" s="141">
        <v>2.0999999999999999E-3</v>
      </c>
      <c r="R1739" s="141">
        <f>Q1739*H1739</f>
        <v>1.6799999999999999E-2</v>
      </c>
      <c r="S1739" s="141">
        <v>0</v>
      </c>
      <c r="T1739" s="142">
        <f>S1739*H1739</f>
        <v>0</v>
      </c>
      <c r="AR1739" s="143" t="s">
        <v>93</v>
      </c>
      <c r="AT1739" s="143" t="s">
        <v>245</v>
      </c>
      <c r="AU1739" s="143" t="s">
        <v>93</v>
      </c>
      <c r="AY1739" s="17" t="s">
        <v>192</v>
      </c>
      <c r="BE1739" s="144">
        <f>IF(N1739="základní",J1739,0)</f>
        <v>0</v>
      </c>
      <c r="BF1739" s="144">
        <f>IF(N1739="snížená",J1739,0)</f>
        <v>0</v>
      </c>
      <c r="BG1739" s="144">
        <f>IF(N1739="zákl. přenesená",J1739,0)</f>
        <v>0</v>
      </c>
      <c r="BH1739" s="144">
        <f>IF(N1739="sníž. přenesená",J1739,0)</f>
        <v>0</v>
      </c>
      <c r="BI1739" s="144">
        <f>IF(N1739="nulová",J1739,0)</f>
        <v>0</v>
      </c>
      <c r="BJ1739" s="17" t="s">
        <v>90</v>
      </c>
      <c r="BK1739" s="144">
        <f>ROUND(I1739*H1739,2)</f>
        <v>0</v>
      </c>
      <c r="BL1739" s="17" t="s">
        <v>90</v>
      </c>
      <c r="BM1739" s="143" t="s">
        <v>2021</v>
      </c>
    </row>
    <row r="1740" spans="2:65" s="12" customFormat="1" ht="11.25">
      <c r="B1740" s="149"/>
      <c r="D1740" s="150" t="s">
        <v>202</v>
      </c>
      <c r="E1740" s="151" t="s">
        <v>44</v>
      </c>
      <c r="F1740" s="152" t="s">
        <v>426</v>
      </c>
      <c r="H1740" s="151" t="s">
        <v>44</v>
      </c>
      <c r="I1740" s="153"/>
      <c r="L1740" s="149"/>
      <c r="M1740" s="154"/>
      <c r="T1740" s="155"/>
      <c r="AT1740" s="151" t="s">
        <v>202</v>
      </c>
      <c r="AU1740" s="151" t="s">
        <v>93</v>
      </c>
      <c r="AV1740" s="12" t="s">
        <v>90</v>
      </c>
      <c r="AW1740" s="12" t="s">
        <v>42</v>
      </c>
      <c r="AX1740" s="12" t="s">
        <v>82</v>
      </c>
      <c r="AY1740" s="151" t="s">
        <v>192</v>
      </c>
    </row>
    <row r="1741" spans="2:65" s="12" customFormat="1" ht="22.5">
      <c r="B1741" s="149"/>
      <c r="D1741" s="150" t="s">
        <v>202</v>
      </c>
      <c r="E1741" s="151" t="s">
        <v>44</v>
      </c>
      <c r="F1741" s="152" t="s">
        <v>2022</v>
      </c>
      <c r="H1741" s="151" t="s">
        <v>44</v>
      </c>
      <c r="I1741" s="153"/>
      <c r="L1741" s="149"/>
      <c r="M1741" s="154"/>
      <c r="T1741" s="155"/>
      <c r="AT1741" s="151" t="s">
        <v>202</v>
      </c>
      <c r="AU1741" s="151" t="s">
        <v>93</v>
      </c>
      <c r="AV1741" s="12" t="s">
        <v>90</v>
      </c>
      <c r="AW1741" s="12" t="s">
        <v>42</v>
      </c>
      <c r="AX1741" s="12" t="s">
        <v>82</v>
      </c>
      <c r="AY1741" s="151" t="s">
        <v>192</v>
      </c>
    </row>
    <row r="1742" spans="2:65" s="13" customFormat="1" ht="11.25">
      <c r="B1742" s="156"/>
      <c r="D1742" s="150" t="s">
        <v>202</v>
      </c>
      <c r="E1742" s="157" t="s">
        <v>44</v>
      </c>
      <c r="F1742" s="158" t="s">
        <v>1204</v>
      </c>
      <c r="H1742" s="159">
        <v>8</v>
      </c>
      <c r="I1742" s="160"/>
      <c r="L1742" s="156"/>
      <c r="M1742" s="161"/>
      <c r="T1742" s="162"/>
      <c r="AT1742" s="157" t="s">
        <v>202</v>
      </c>
      <c r="AU1742" s="157" t="s">
        <v>93</v>
      </c>
      <c r="AV1742" s="13" t="s">
        <v>93</v>
      </c>
      <c r="AW1742" s="13" t="s">
        <v>42</v>
      </c>
      <c r="AX1742" s="13" t="s">
        <v>90</v>
      </c>
      <c r="AY1742" s="157" t="s">
        <v>192</v>
      </c>
    </row>
    <row r="1743" spans="2:65" s="1" customFormat="1" ht="37.9" customHeight="1">
      <c r="B1743" s="33"/>
      <c r="C1743" s="132" t="s">
        <v>2023</v>
      </c>
      <c r="D1743" s="132" t="s">
        <v>194</v>
      </c>
      <c r="E1743" s="133" t="s">
        <v>2024</v>
      </c>
      <c r="F1743" s="134" t="s">
        <v>2025</v>
      </c>
      <c r="G1743" s="135" t="s">
        <v>747</v>
      </c>
      <c r="H1743" s="136">
        <v>1</v>
      </c>
      <c r="I1743" s="137"/>
      <c r="J1743" s="138">
        <f>ROUND(I1743*H1743,2)</f>
        <v>0</v>
      </c>
      <c r="K1743" s="134" t="s">
        <v>198</v>
      </c>
      <c r="L1743" s="33"/>
      <c r="M1743" s="139" t="s">
        <v>44</v>
      </c>
      <c r="N1743" s="140" t="s">
        <v>53</v>
      </c>
      <c r="P1743" s="141">
        <f>O1743*H1743</f>
        <v>0</v>
      </c>
      <c r="Q1743" s="141">
        <v>0</v>
      </c>
      <c r="R1743" s="141">
        <f>Q1743*H1743</f>
        <v>0</v>
      </c>
      <c r="S1743" s="141">
        <v>0</v>
      </c>
      <c r="T1743" s="142">
        <f>S1743*H1743</f>
        <v>0</v>
      </c>
      <c r="AR1743" s="143" t="s">
        <v>90</v>
      </c>
      <c r="AT1743" s="143" t="s">
        <v>194</v>
      </c>
      <c r="AU1743" s="143" t="s">
        <v>93</v>
      </c>
      <c r="AY1743" s="17" t="s">
        <v>192</v>
      </c>
      <c r="BE1743" s="144">
        <f>IF(N1743="základní",J1743,0)</f>
        <v>0</v>
      </c>
      <c r="BF1743" s="144">
        <f>IF(N1743="snížená",J1743,0)</f>
        <v>0</v>
      </c>
      <c r="BG1743" s="144">
        <f>IF(N1743="zákl. přenesená",J1743,0)</f>
        <v>0</v>
      </c>
      <c r="BH1743" s="144">
        <f>IF(N1743="sníž. přenesená",J1743,0)</f>
        <v>0</v>
      </c>
      <c r="BI1743" s="144">
        <f>IF(N1743="nulová",J1743,0)</f>
        <v>0</v>
      </c>
      <c r="BJ1743" s="17" t="s">
        <v>90</v>
      </c>
      <c r="BK1743" s="144">
        <f>ROUND(I1743*H1743,2)</f>
        <v>0</v>
      </c>
      <c r="BL1743" s="17" t="s">
        <v>90</v>
      </c>
      <c r="BM1743" s="143" t="s">
        <v>2026</v>
      </c>
    </row>
    <row r="1744" spans="2:65" s="1" customFormat="1" ht="11.25">
      <c r="B1744" s="33"/>
      <c r="D1744" s="145" t="s">
        <v>200</v>
      </c>
      <c r="F1744" s="146" t="s">
        <v>2027</v>
      </c>
      <c r="I1744" s="147"/>
      <c r="L1744" s="33"/>
      <c r="M1744" s="148"/>
      <c r="T1744" s="54"/>
      <c r="AT1744" s="17" t="s">
        <v>200</v>
      </c>
      <c r="AU1744" s="17" t="s">
        <v>93</v>
      </c>
    </row>
    <row r="1745" spans="2:65" s="12" customFormat="1" ht="11.25">
      <c r="B1745" s="149"/>
      <c r="D1745" s="150" t="s">
        <v>202</v>
      </c>
      <c r="E1745" s="151" t="s">
        <v>44</v>
      </c>
      <c r="F1745" s="152" t="s">
        <v>426</v>
      </c>
      <c r="H1745" s="151" t="s">
        <v>44</v>
      </c>
      <c r="I1745" s="153"/>
      <c r="L1745" s="149"/>
      <c r="M1745" s="154"/>
      <c r="T1745" s="155"/>
      <c r="AT1745" s="151" t="s">
        <v>202</v>
      </c>
      <c r="AU1745" s="151" t="s">
        <v>93</v>
      </c>
      <c r="AV1745" s="12" t="s">
        <v>90</v>
      </c>
      <c r="AW1745" s="12" t="s">
        <v>42</v>
      </c>
      <c r="AX1745" s="12" t="s">
        <v>82</v>
      </c>
      <c r="AY1745" s="151" t="s">
        <v>192</v>
      </c>
    </row>
    <row r="1746" spans="2:65" s="12" customFormat="1" ht="11.25">
      <c r="B1746" s="149"/>
      <c r="D1746" s="150" t="s">
        <v>202</v>
      </c>
      <c r="E1746" s="151" t="s">
        <v>44</v>
      </c>
      <c r="F1746" s="152" t="s">
        <v>2028</v>
      </c>
      <c r="H1746" s="151" t="s">
        <v>44</v>
      </c>
      <c r="I1746" s="153"/>
      <c r="L1746" s="149"/>
      <c r="M1746" s="154"/>
      <c r="T1746" s="155"/>
      <c r="AT1746" s="151" t="s">
        <v>202</v>
      </c>
      <c r="AU1746" s="151" t="s">
        <v>93</v>
      </c>
      <c r="AV1746" s="12" t="s">
        <v>90</v>
      </c>
      <c r="AW1746" s="12" t="s">
        <v>42</v>
      </c>
      <c r="AX1746" s="12" t="s">
        <v>82</v>
      </c>
      <c r="AY1746" s="151" t="s">
        <v>192</v>
      </c>
    </row>
    <row r="1747" spans="2:65" s="13" customFormat="1" ht="11.25">
      <c r="B1747" s="156"/>
      <c r="D1747" s="150" t="s">
        <v>202</v>
      </c>
      <c r="E1747" s="157" t="s">
        <v>44</v>
      </c>
      <c r="F1747" s="158" t="s">
        <v>90</v>
      </c>
      <c r="H1747" s="159">
        <v>1</v>
      </c>
      <c r="I1747" s="160"/>
      <c r="L1747" s="156"/>
      <c r="M1747" s="161"/>
      <c r="T1747" s="162"/>
      <c r="AT1747" s="157" t="s">
        <v>202</v>
      </c>
      <c r="AU1747" s="157" t="s">
        <v>93</v>
      </c>
      <c r="AV1747" s="13" t="s">
        <v>93</v>
      </c>
      <c r="AW1747" s="13" t="s">
        <v>42</v>
      </c>
      <c r="AX1747" s="13" t="s">
        <v>90</v>
      </c>
      <c r="AY1747" s="157" t="s">
        <v>192</v>
      </c>
    </row>
    <row r="1748" spans="2:65" s="1" customFormat="1" ht="37.9" customHeight="1">
      <c r="B1748" s="33"/>
      <c r="C1748" s="132" t="s">
        <v>2029</v>
      </c>
      <c r="D1748" s="132" t="s">
        <v>194</v>
      </c>
      <c r="E1748" s="133" t="s">
        <v>2030</v>
      </c>
      <c r="F1748" s="134" t="s">
        <v>2031</v>
      </c>
      <c r="G1748" s="135" t="s">
        <v>747</v>
      </c>
      <c r="H1748" s="136">
        <v>1</v>
      </c>
      <c r="I1748" s="137"/>
      <c r="J1748" s="138">
        <f>ROUND(I1748*H1748,2)</f>
        <v>0</v>
      </c>
      <c r="K1748" s="134" t="s">
        <v>198</v>
      </c>
      <c r="L1748" s="33"/>
      <c r="M1748" s="139" t="s">
        <v>44</v>
      </c>
      <c r="N1748" s="140" t="s">
        <v>53</v>
      </c>
      <c r="P1748" s="141">
        <f>O1748*H1748</f>
        <v>0</v>
      </c>
      <c r="Q1748" s="141">
        <v>0</v>
      </c>
      <c r="R1748" s="141">
        <f>Q1748*H1748</f>
        <v>0</v>
      </c>
      <c r="S1748" s="141">
        <v>0</v>
      </c>
      <c r="T1748" s="142">
        <f>S1748*H1748</f>
        <v>0</v>
      </c>
      <c r="AR1748" s="143" t="s">
        <v>90</v>
      </c>
      <c r="AT1748" s="143" t="s">
        <v>194</v>
      </c>
      <c r="AU1748" s="143" t="s">
        <v>93</v>
      </c>
      <c r="AY1748" s="17" t="s">
        <v>192</v>
      </c>
      <c r="BE1748" s="144">
        <f>IF(N1748="základní",J1748,0)</f>
        <v>0</v>
      </c>
      <c r="BF1748" s="144">
        <f>IF(N1748="snížená",J1748,0)</f>
        <v>0</v>
      </c>
      <c r="BG1748" s="144">
        <f>IF(N1748="zákl. přenesená",J1748,0)</f>
        <v>0</v>
      </c>
      <c r="BH1748" s="144">
        <f>IF(N1748="sníž. přenesená",J1748,0)</f>
        <v>0</v>
      </c>
      <c r="BI1748" s="144">
        <f>IF(N1748="nulová",J1748,0)</f>
        <v>0</v>
      </c>
      <c r="BJ1748" s="17" t="s">
        <v>90</v>
      </c>
      <c r="BK1748" s="144">
        <f>ROUND(I1748*H1748,2)</f>
        <v>0</v>
      </c>
      <c r="BL1748" s="17" t="s">
        <v>90</v>
      </c>
      <c r="BM1748" s="143" t="s">
        <v>2032</v>
      </c>
    </row>
    <row r="1749" spans="2:65" s="1" customFormat="1" ht="11.25">
      <c r="B1749" s="33"/>
      <c r="D1749" s="145" t="s">
        <v>200</v>
      </c>
      <c r="F1749" s="146" t="s">
        <v>2033</v>
      </c>
      <c r="I1749" s="147"/>
      <c r="L1749" s="33"/>
      <c r="M1749" s="148"/>
      <c r="T1749" s="54"/>
      <c r="AT1749" s="17" t="s">
        <v>200</v>
      </c>
      <c r="AU1749" s="17" t="s">
        <v>93</v>
      </c>
    </row>
    <row r="1750" spans="2:65" s="12" customFormat="1" ht="11.25">
      <c r="B1750" s="149"/>
      <c r="D1750" s="150" t="s">
        <v>202</v>
      </c>
      <c r="E1750" s="151" t="s">
        <v>44</v>
      </c>
      <c r="F1750" s="152" t="s">
        <v>426</v>
      </c>
      <c r="H1750" s="151" t="s">
        <v>44</v>
      </c>
      <c r="I1750" s="153"/>
      <c r="L1750" s="149"/>
      <c r="M1750" s="154"/>
      <c r="T1750" s="155"/>
      <c r="AT1750" s="151" t="s">
        <v>202</v>
      </c>
      <c r="AU1750" s="151" t="s">
        <v>93</v>
      </c>
      <c r="AV1750" s="12" t="s">
        <v>90</v>
      </c>
      <c r="AW1750" s="12" t="s">
        <v>42</v>
      </c>
      <c r="AX1750" s="12" t="s">
        <v>82</v>
      </c>
      <c r="AY1750" s="151" t="s">
        <v>192</v>
      </c>
    </row>
    <row r="1751" spans="2:65" s="12" customFormat="1" ht="11.25">
      <c r="B1751" s="149"/>
      <c r="D1751" s="150" t="s">
        <v>202</v>
      </c>
      <c r="E1751" s="151" t="s">
        <v>44</v>
      </c>
      <c r="F1751" s="152" t="s">
        <v>2034</v>
      </c>
      <c r="H1751" s="151" t="s">
        <v>44</v>
      </c>
      <c r="I1751" s="153"/>
      <c r="L1751" s="149"/>
      <c r="M1751" s="154"/>
      <c r="T1751" s="155"/>
      <c r="AT1751" s="151" t="s">
        <v>202</v>
      </c>
      <c r="AU1751" s="151" t="s">
        <v>93</v>
      </c>
      <c r="AV1751" s="12" t="s">
        <v>90</v>
      </c>
      <c r="AW1751" s="12" t="s">
        <v>42</v>
      </c>
      <c r="AX1751" s="12" t="s">
        <v>82</v>
      </c>
      <c r="AY1751" s="151" t="s">
        <v>192</v>
      </c>
    </row>
    <row r="1752" spans="2:65" s="13" customFormat="1" ht="11.25">
      <c r="B1752" s="156"/>
      <c r="D1752" s="150" t="s">
        <v>202</v>
      </c>
      <c r="E1752" s="157" t="s">
        <v>44</v>
      </c>
      <c r="F1752" s="158" t="s">
        <v>90</v>
      </c>
      <c r="H1752" s="159">
        <v>1</v>
      </c>
      <c r="I1752" s="160"/>
      <c r="L1752" s="156"/>
      <c r="M1752" s="161"/>
      <c r="T1752" s="162"/>
      <c r="AT1752" s="157" t="s">
        <v>202</v>
      </c>
      <c r="AU1752" s="157" t="s">
        <v>93</v>
      </c>
      <c r="AV1752" s="13" t="s">
        <v>93</v>
      </c>
      <c r="AW1752" s="13" t="s">
        <v>42</v>
      </c>
      <c r="AX1752" s="13" t="s">
        <v>90</v>
      </c>
      <c r="AY1752" s="157" t="s">
        <v>192</v>
      </c>
    </row>
    <row r="1753" spans="2:65" s="1" customFormat="1" ht="33" customHeight="1">
      <c r="B1753" s="33"/>
      <c r="C1753" s="132" t="s">
        <v>2035</v>
      </c>
      <c r="D1753" s="132" t="s">
        <v>194</v>
      </c>
      <c r="E1753" s="133" t="s">
        <v>2036</v>
      </c>
      <c r="F1753" s="134" t="s">
        <v>2037</v>
      </c>
      <c r="G1753" s="135" t="s">
        <v>197</v>
      </c>
      <c r="H1753" s="136">
        <v>2.8919999999999999</v>
      </c>
      <c r="I1753" s="137"/>
      <c r="J1753" s="138">
        <f>ROUND(I1753*H1753,2)</f>
        <v>0</v>
      </c>
      <c r="K1753" s="134" t="s">
        <v>198</v>
      </c>
      <c r="L1753" s="33"/>
      <c r="M1753" s="139" t="s">
        <v>44</v>
      </c>
      <c r="N1753" s="140" t="s">
        <v>53</v>
      </c>
      <c r="P1753" s="141">
        <f>O1753*H1753</f>
        <v>0</v>
      </c>
      <c r="Q1753" s="141">
        <v>2.3010199999999998</v>
      </c>
      <c r="R1753" s="141">
        <f>Q1753*H1753</f>
        <v>6.6545498399999996</v>
      </c>
      <c r="S1753" s="141">
        <v>0</v>
      </c>
      <c r="T1753" s="142">
        <f>S1753*H1753</f>
        <v>0</v>
      </c>
      <c r="AR1753" s="143" t="s">
        <v>90</v>
      </c>
      <c r="AT1753" s="143" t="s">
        <v>194</v>
      </c>
      <c r="AU1753" s="143" t="s">
        <v>93</v>
      </c>
      <c r="AY1753" s="17" t="s">
        <v>192</v>
      </c>
      <c r="BE1753" s="144">
        <f>IF(N1753="základní",J1753,0)</f>
        <v>0</v>
      </c>
      <c r="BF1753" s="144">
        <f>IF(N1753="snížená",J1753,0)</f>
        <v>0</v>
      </c>
      <c r="BG1753" s="144">
        <f>IF(N1753="zákl. přenesená",J1753,0)</f>
        <v>0</v>
      </c>
      <c r="BH1753" s="144">
        <f>IF(N1753="sníž. přenesená",J1753,0)</f>
        <v>0</v>
      </c>
      <c r="BI1753" s="144">
        <f>IF(N1753="nulová",J1753,0)</f>
        <v>0</v>
      </c>
      <c r="BJ1753" s="17" t="s">
        <v>90</v>
      </c>
      <c r="BK1753" s="144">
        <f>ROUND(I1753*H1753,2)</f>
        <v>0</v>
      </c>
      <c r="BL1753" s="17" t="s">
        <v>90</v>
      </c>
      <c r="BM1753" s="143" t="s">
        <v>2038</v>
      </c>
    </row>
    <row r="1754" spans="2:65" s="1" customFormat="1" ht="11.25">
      <c r="B1754" s="33"/>
      <c r="D1754" s="145" t="s">
        <v>200</v>
      </c>
      <c r="F1754" s="146" t="s">
        <v>2039</v>
      </c>
      <c r="I1754" s="147"/>
      <c r="L1754" s="33"/>
      <c r="M1754" s="148"/>
      <c r="T1754" s="54"/>
      <c r="AT1754" s="17" t="s">
        <v>200</v>
      </c>
      <c r="AU1754" s="17" t="s">
        <v>93</v>
      </c>
    </row>
    <row r="1755" spans="2:65" s="12" customFormat="1" ht="11.25">
      <c r="B1755" s="149"/>
      <c r="D1755" s="150" t="s">
        <v>202</v>
      </c>
      <c r="E1755" s="151" t="s">
        <v>44</v>
      </c>
      <c r="F1755" s="152" t="s">
        <v>583</v>
      </c>
      <c r="H1755" s="151" t="s">
        <v>44</v>
      </c>
      <c r="I1755" s="153"/>
      <c r="L1755" s="149"/>
      <c r="M1755" s="154"/>
      <c r="T1755" s="155"/>
      <c r="AT1755" s="151" t="s">
        <v>202</v>
      </c>
      <c r="AU1755" s="151" t="s">
        <v>93</v>
      </c>
      <c r="AV1755" s="12" t="s">
        <v>90</v>
      </c>
      <c r="AW1755" s="12" t="s">
        <v>42</v>
      </c>
      <c r="AX1755" s="12" t="s">
        <v>82</v>
      </c>
      <c r="AY1755" s="151" t="s">
        <v>192</v>
      </c>
    </row>
    <row r="1756" spans="2:65" s="12" customFormat="1" ht="11.25">
      <c r="B1756" s="149"/>
      <c r="D1756" s="150" t="s">
        <v>202</v>
      </c>
      <c r="E1756" s="151" t="s">
        <v>44</v>
      </c>
      <c r="F1756" s="152" t="s">
        <v>2040</v>
      </c>
      <c r="H1756" s="151" t="s">
        <v>44</v>
      </c>
      <c r="I1756" s="153"/>
      <c r="L1756" s="149"/>
      <c r="M1756" s="154"/>
      <c r="T1756" s="155"/>
      <c r="AT1756" s="151" t="s">
        <v>202</v>
      </c>
      <c r="AU1756" s="151" t="s">
        <v>93</v>
      </c>
      <c r="AV1756" s="12" t="s">
        <v>90</v>
      </c>
      <c r="AW1756" s="12" t="s">
        <v>42</v>
      </c>
      <c r="AX1756" s="12" t="s">
        <v>82</v>
      </c>
      <c r="AY1756" s="151" t="s">
        <v>192</v>
      </c>
    </row>
    <row r="1757" spans="2:65" s="13" customFormat="1" ht="11.25">
      <c r="B1757" s="156"/>
      <c r="D1757" s="150" t="s">
        <v>202</v>
      </c>
      <c r="E1757" s="157" t="s">
        <v>44</v>
      </c>
      <c r="F1757" s="158" t="s">
        <v>2041</v>
      </c>
      <c r="H1757" s="159">
        <v>0.432</v>
      </c>
      <c r="I1757" s="160"/>
      <c r="L1757" s="156"/>
      <c r="M1757" s="161"/>
      <c r="T1757" s="162"/>
      <c r="AT1757" s="157" t="s">
        <v>202</v>
      </c>
      <c r="AU1757" s="157" t="s">
        <v>93</v>
      </c>
      <c r="AV1757" s="13" t="s">
        <v>93</v>
      </c>
      <c r="AW1757" s="13" t="s">
        <v>42</v>
      </c>
      <c r="AX1757" s="13" t="s">
        <v>82</v>
      </c>
      <c r="AY1757" s="157" t="s">
        <v>192</v>
      </c>
    </row>
    <row r="1758" spans="2:65" s="12" customFormat="1" ht="11.25">
      <c r="B1758" s="149"/>
      <c r="D1758" s="150" t="s">
        <v>202</v>
      </c>
      <c r="E1758" s="151" t="s">
        <v>44</v>
      </c>
      <c r="F1758" s="152" t="s">
        <v>426</v>
      </c>
      <c r="H1758" s="151" t="s">
        <v>44</v>
      </c>
      <c r="I1758" s="153"/>
      <c r="L1758" s="149"/>
      <c r="M1758" s="154"/>
      <c r="T1758" s="155"/>
      <c r="AT1758" s="151" t="s">
        <v>202</v>
      </c>
      <c r="AU1758" s="151" t="s">
        <v>93</v>
      </c>
      <c r="AV1758" s="12" t="s">
        <v>90</v>
      </c>
      <c r="AW1758" s="12" t="s">
        <v>42</v>
      </c>
      <c r="AX1758" s="12" t="s">
        <v>82</v>
      </c>
      <c r="AY1758" s="151" t="s">
        <v>192</v>
      </c>
    </row>
    <row r="1759" spans="2:65" s="12" customFormat="1" ht="11.25">
      <c r="B1759" s="149"/>
      <c r="D1759" s="150" t="s">
        <v>202</v>
      </c>
      <c r="E1759" s="151" t="s">
        <v>44</v>
      </c>
      <c r="F1759" s="152" t="s">
        <v>2042</v>
      </c>
      <c r="H1759" s="151" t="s">
        <v>44</v>
      </c>
      <c r="I1759" s="153"/>
      <c r="L1759" s="149"/>
      <c r="M1759" s="154"/>
      <c r="T1759" s="155"/>
      <c r="AT1759" s="151" t="s">
        <v>202</v>
      </c>
      <c r="AU1759" s="151" t="s">
        <v>93</v>
      </c>
      <c r="AV1759" s="12" t="s">
        <v>90</v>
      </c>
      <c r="AW1759" s="12" t="s">
        <v>42</v>
      </c>
      <c r="AX1759" s="12" t="s">
        <v>82</v>
      </c>
      <c r="AY1759" s="151" t="s">
        <v>192</v>
      </c>
    </row>
    <row r="1760" spans="2:65" s="13" customFormat="1" ht="11.25">
      <c r="B1760" s="156"/>
      <c r="D1760" s="150" t="s">
        <v>202</v>
      </c>
      <c r="E1760" s="157" t="s">
        <v>44</v>
      </c>
      <c r="F1760" s="158" t="s">
        <v>1952</v>
      </c>
      <c r="H1760" s="159">
        <v>1.2</v>
      </c>
      <c r="I1760" s="160"/>
      <c r="L1760" s="156"/>
      <c r="M1760" s="161"/>
      <c r="T1760" s="162"/>
      <c r="AT1760" s="157" t="s">
        <v>202</v>
      </c>
      <c r="AU1760" s="157" t="s">
        <v>93</v>
      </c>
      <c r="AV1760" s="13" t="s">
        <v>93</v>
      </c>
      <c r="AW1760" s="13" t="s">
        <v>42</v>
      </c>
      <c r="AX1760" s="13" t="s">
        <v>82</v>
      </c>
      <c r="AY1760" s="157" t="s">
        <v>192</v>
      </c>
    </row>
    <row r="1761" spans="2:65" s="12" customFormat="1" ht="11.25">
      <c r="B1761" s="149"/>
      <c r="D1761" s="150" t="s">
        <v>202</v>
      </c>
      <c r="E1761" s="151" t="s">
        <v>44</v>
      </c>
      <c r="F1761" s="152" t="s">
        <v>2043</v>
      </c>
      <c r="H1761" s="151" t="s">
        <v>44</v>
      </c>
      <c r="I1761" s="153"/>
      <c r="L1761" s="149"/>
      <c r="M1761" s="154"/>
      <c r="T1761" s="155"/>
      <c r="AT1761" s="151" t="s">
        <v>202</v>
      </c>
      <c r="AU1761" s="151" t="s">
        <v>93</v>
      </c>
      <c r="AV1761" s="12" t="s">
        <v>90</v>
      </c>
      <c r="AW1761" s="12" t="s">
        <v>42</v>
      </c>
      <c r="AX1761" s="12" t="s">
        <v>82</v>
      </c>
      <c r="AY1761" s="151" t="s">
        <v>192</v>
      </c>
    </row>
    <row r="1762" spans="2:65" s="13" customFormat="1" ht="11.25">
      <c r="B1762" s="156"/>
      <c r="D1762" s="150" t="s">
        <v>202</v>
      </c>
      <c r="E1762" s="157" t="s">
        <v>44</v>
      </c>
      <c r="F1762" s="158" t="s">
        <v>2044</v>
      </c>
      <c r="H1762" s="159">
        <v>0.48</v>
      </c>
      <c r="I1762" s="160"/>
      <c r="L1762" s="156"/>
      <c r="M1762" s="161"/>
      <c r="T1762" s="162"/>
      <c r="AT1762" s="157" t="s">
        <v>202</v>
      </c>
      <c r="AU1762" s="157" t="s">
        <v>93</v>
      </c>
      <c r="AV1762" s="13" t="s">
        <v>93</v>
      </c>
      <c r="AW1762" s="13" t="s">
        <v>42</v>
      </c>
      <c r="AX1762" s="13" t="s">
        <v>82</v>
      </c>
      <c r="AY1762" s="157" t="s">
        <v>192</v>
      </c>
    </row>
    <row r="1763" spans="2:65" s="12" customFormat="1" ht="11.25">
      <c r="B1763" s="149"/>
      <c r="D1763" s="150" t="s">
        <v>202</v>
      </c>
      <c r="E1763" s="151" t="s">
        <v>44</v>
      </c>
      <c r="F1763" s="152" t="s">
        <v>2045</v>
      </c>
      <c r="H1763" s="151" t="s">
        <v>44</v>
      </c>
      <c r="I1763" s="153"/>
      <c r="L1763" s="149"/>
      <c r="M1763" s="154"/>
      <c r="T1763" s="155"/>
      <c r="AT1763" s="151" t="s">
        <v>202</v>
      </c>
      <c r="AU1763" s="151" t="s">
        <v>93</v>
      </c>
      <c r="AV1763" s="12" t="s">
        <v>90</v>
      </c>
      <c r="AW1763" s="12" t="s">
        <v>42</v>
      </c>
      <c r="AX1763" s="12" t="s">
        <v>82</v>
      </c>
      <c r="AY1763" s="151" t="s">
        <v>192</v>
      </c>
    </row>
    <row r="1764" spans="2:65" s="13" customFormat="1" ht="11.25">
      <c r="B1764" s="156"/>
      <c r="D1764" s="150" t="s">
        <v>202</v>
      </c>
      <c r="E1764" s="157" t="s">
        <v>44</v>
      </c>
      <c r="F1764" s="158" t="s">
        <v>2046</v>
      </c>
      <c r="H1764" s="159">
        <v>0.78</v>
      </c>
      <c r="I1764" s="160"/>
      <c r="L1764" s="156"/>
      <c r="M1764" s="161"/>
      <c r="T1764" s="162"/>
      <c r="AT1764" s="157" t="s">
        <v>202</v>
      </c>
      <c r="AU1764" s="157" t="s">
        <v>93</v>
      </c>
      <c r="AV1764" s="13" t="s">
        <v>93</v>
      </c>
      <c r="AW1764" s="13" t="s">
        <v>42</v>
      </c>
      <c r="AX1764" s="13" t="s">
        <v>82</v>
      </c>
      <c r="AY1764" s="157" t="s">
        <v>192</v>
      </c>
    </row>
    <row r="1765" spans="2:65" s="14" customFormat="1" ht="11.25">
      <c r="B1765" s="163"/>
      <c r="D1765" s="150" t="s">
        <v>202</v>
      </c>
      <c r="E1765" s="164" t="s">
        <v>44</v>
      </c>
      <c r="F1765" s="165" t="s">
        <v>205</v>
      </c>
      <c r="H1765" s="166">
        <v>2.8920000000000003</v>
      </c>
      <c r="I1765" s="167"/>
      <c r="L1765" s="163"/>
      <c r="M1765" s="168"/>
      <c r="T1765" s="169"/>
      <c r="AT1765" s="164" t="s">
        <v>202</v>
      </c>
      <c r="AU1765" s="164" t="s">
        <v>93</v>
      </c>
      <c r="AV1765" s="14" t="s">
        <v>199</v>
      </c>
      <c r="AW1765" s="14" t="s">
        <v>42</v>
      </c>
      <c r="AX1765" s="14" t="s">
        <v>90</v>
      </c>
      <c r="AY1765" s="164" t="s">
        <v>192</v>
      </c>
    </row>
    <row r="1766" spans="2:65" s="1" customFormat="1" ht="44.25" customHeight="1">
      <c r="B1766" s="33"/>
      <c r="C1766" s="132" t="s">
        <v>2047</v>
      </c>
      <c r="D1766" s="132" t="s">
        <v>194</v>
      </c>
      <c r="E1766" s="133" t="s">
        <v>2048</v>
      </c>
      <c r="F1766" s="134" t="s">
        <v>2049</v>
      </c>
      <c r="G1766" s="135" t="s">
        <v>197</v>
      </c>
      <c r="H1766" s="136">
        <v>10.696</v>
      </c>
      <c r="I1766" s="137"/>
      <c r="J1766" s="138">
        <f>ROUND(I1766*H1766,2)</f>
        <v>0</v>
      </c>
      <c r="K1766" s="134" t="s">
        <v>198</v>
      </c>
      <c r="L1766" s="33"/>
      <c r="M1766" s="139" t="s">
        <v>44</v>
      </c>
      <c r="N1766" s="140" t="s">
        <v>53</v>
      </c>
      <c r="P1766" s="141">
        <f>O1766*H1766</f>
        <v>0</v>
      </c>
      <c r="Q1766" s="141">
        <v>2.5018699999999998</v>
      </c>
      <c r="R1766" s="141">
        <f>Q1766*H1766</f>
        <v>26.760001519999996</v>
      </c>
      <c r="S1766" s="141">
        <v>0</v>
      </c>
      <c r="T1766" s="142">
        <f>S1766*H1766</f>
        <v>0</v>
      </c>
      <c r="AR1766" s="143" t="s">
        <v>90</v>
      </c>
      <c r="AT1766" s="143" t="s">
        <v>194</v>
      </c>
      <c r="AU1766" s="143" t="s">
        <v>93</v>
      </c>
      <c r="AY1766" s="17" t="s">
        <v>192</v>
      </c>
      <c r="BE1766" s="144">
        <f>IF(N1766="základní",J1766,0)</f>
        <v>0</v>
      </c>
      <c r="BF1766" s="144">
        <f>IF(N1766="snížená",J1766,0)</f>
        <v>0</v>
      </c>
      <c r="BG1766" s="144">
        <f>IF(N1766="zákl. přenesená",J1766,0)</f>
        <v>0</v>
      </c>
      <c r="BH1766" s="144">
        <f>IF(N1766="sníž. přenesená",J1766,0)</f>
        <v>0</v>
      </c>
      <c r="BI1766" s="144">
        <f>IF(N1766="nulová",J1766,0)</f>
        <v>0</v>
      </c>
      <c r="BJ1766" s="17" t="s">
        <v>90</v>
      </c>
      <c r="BK1766" s="144">
        <f>ROUND(I1766*H1766,2)</f>
        <v>0</v>
      </c>
      <c r="BL1766" s="17" t="s">
        <v>90</v>
      </c>
      <c r="BM1766" s="143" t="s">
        <v>2050</v>
      </c>
    </row>
    <row r="1767" spans="2:65" s="1" customFormat="1" ht="11.25">
      <c r="B1767" s="33"/>
      <c r="D1767" s="145" t="s">
        <v>200</v>
      </c>
      <c r="F1767" s="146" t="s">
        <v>2051</v>
      </c>
      <c r="I1767" s="147"/>
      <c r="L1767" s="33"/>
      <c r="M1767" s="148"/>
      <c r="T1767" s="54"/>
      <c r="AT1767" s="17" t="s">
        <v>200</v>
      </c>
      <c r="AU1767" s="17" t="s">
        <v>93</v>
      </c>
    </row>
    <row r="1768" spans="2:65" s="12" customFormat="1" ht="11.25">
      <c r="B1768" s="149"/>
      <c r="D1768" s="150" t="s">
        <v>202</v>
      </c>
      <c r="E1768" s="151" t="s">
        <v>44</v>
      </c>
      <c r="F1768" s="152" t="s">
        <v>583</v>
      </c>
      <c r="H1768" s="151" t="s">
        <v>44</v>
      </c>
      <c r="I1768" s="153"/>
      <c r="L1768" s="149"/>
      <c r="M1768" s="154"/>
      <c r="T1768" s="155"/>
      <c r="AT1768" s="151" t="s">
        <v>202</v>
      </c>
      <c r="AU1768" s="151" t="s">
        <v>93</v>
      </c>
      <c r="AV1768" s="12" t="s">
        <v>90</v>
      </c>
      <c r="AW1768" s="12" t="s">
        <v>42</v>
      </c>
      <c r="AX1768" s="12" t="s">
        <v>82</v>
      </c>
      <c r="AY1768" s="151" t="s">
        <v>192</v>
      </c>
    </row>
    <row r="1769" spans="2:65" s="12" customFormat="1" ht="22.5">
      <c r="B1769" s="149"/>
      <c r="D1769" s="150" t="s">
        <v>202</v>
      </c>
      <c r="E1769" s="151" t="s">
        <v>44</v>
      </c>
      <c r="F1769" s="152" t="s">
        <v>2052</v>
      </c>
      <c r="H1769" s="151" t="s">
        <v>44</v>
      </c>
      <c r="I1769" s="153"/>
      <c r="L1769" s="149"/>
      <c r="M1769" s="154"/>
      <c r="T1769" s="155"/>
      <c r="AT1769" s="151" t="s">
        <v>202</v>
      </c>
      <c r="AU1769" s="151" t="s">
        <v>93</v>
      </c>
      <c r="AV1769" s="12" t="s">
        <v>90</v>
      </c>
      <c r="AW1769" s="12" t="s">
        <v>42</v>
      </c>
      <c r="AX1769" s="12" t="s">
        <v>82</v>
      </c>
      <c r="AY1769" s="151" t="s">
        <v>192</v>
      </c>
    </row>
    <row r="1770" spans="2:65" s="13" customFormat="1" ht="11.25">
      <c r="B1770" s="156"/>
      <c r="D1770" s="150" t="s">
        <v>202</v>
      </c>
      <c r="E1770" s="157" t="s">
        <v>44</v>
      </c>
      <c r="F1770" s="158" t="s">
        <v>2053</v>
      </c>
      <c r="H1770" s="159">
        <v>8.5</v>
      </c>
      <c r="I1770" s="160"/>
      <c r="L1770" s="156"/>
      <c r="M1770" s="161"/>
      <c r="T1770" s="162"/>
      <c r="AT1770" s="157" t="s">
        <v>202</v>
      </c>
      <c r="AU1770" s="157" t="s">
        <v>93</v>
      </c>
      <c r="AV1770" s="13" t="s">
        <v>93</v>
      </c>
      <c r="AW1770" s="13" t="s">
        <v>42</v>
      </c>
      <c r="AX1770" s="13" t="s">
        <v>82</v>
      </c>
      <c r="AY1770" s="157" t="s">
        <v>192</v>
      </c>
    </row>
    <row r="1771" spans="2:65" s="12" customFormat="1" ht="11.25">
      <c r="B1771" s="149"/>
      <c r="D1771" s="150" t="s">
        <v>202</v>
      </c>
      <c r="E1771" s="151" t="s">
        <v>44</v>
      </c>
      <c r="F1771" s="152" t="s">
        <v>2054</v>
      </c>
      <c r="H1771" s="151" t="s">
        <v>44</v>
      </c>
      <c r="I1771" s="153"/>
      <c r="L1771" s="149"/>
      <c r="M1771" s="154"/>
      <c r="T1771" s="155"/>
      <c r="AT1771" s="151" t="s">
        <v>202</v>
      </c>
      <c r="AU1771" s="151" t="s">
        <v>93</v>
      </c>
      <c r="AV1771" s="12" t="s">
        <v>90</v>
      </c>
      <c r="AW1771" s="12" t="s">
        <v>42</v>
      </c>
      <c r="AX1771" s="12" t="s">
        <v>82</v>
      </c>
      <c r="AY1771" s="151" t="s">
        <v>192</v>
      </c>
    </row>
    <row r="1772" spans="2:65" s="13" customFormat="1" ht="11.25">
      <c r="B1772" s="156"/>
      <c r="D1772" s="150" t="s">
        <v>202</v>
      </c>
      <c r="E1772" s="157" t="s">
        <v>44</v>
      </c>
      <c r="F1772" s="158" t="s">
        <v>1946</v>
      </c>
      <c r="H1772" s="159">
        <v>1.08</v>
      </c>
      <c r="I1772" s="160"/>
      <c r="L1772" s="156"/>
      <c r="M1772" s="161"/>
      <c r="T1772" s="162"/>
      <c r="AT1772" s="157" t="s">
        <v>202</v>
      </c>
      <c r="AU1772" s="157" t="s">
        <v>93</v>
      </c>
      <c r="AV1772" s="13" t="s">
        <v>93</v>
      </c>
      <c r="AW1772" s="13" t="s">
        <v>42</v>
      </c>
      <c r="AX1772" s="13" t="s">
        <v>82</v>
      </c>
      <c r="AY1772" s="157" t="s">
        <v>192</v>
      </c>
    </row>
    <row r="1773" spans="2:65" s="12" customFormat="1" ht="11.25">
      <c r="B1773" s="149"/>
      <c r="D1773" s="150" t="s">
        <v>202</v>
      </c>
      <c r="E1773" s="151" t="s">
        <v>44</v>
      </c>
      <c r="F1773" s="152" t="s">
        <v>2055</v>
      </c>
      <c r="H1773" s="151" t="s">
        <v>44</v>
      </c>
      <c r="I1773" s="153"/>
      <c r="L1773" s="149"/>
      <c r="M1773" s="154"/>
      <c r="T1773" s="155"/>
      <c r="AT1773" s="151" t="s">
        <v>202</v>
      </c>
      <c r="AU1773" s="151" t="s">
        <v>93</v>
      </c>
      <c r="AV1773" s="12" t="s">
        <v>90</v>
      </c>
      <c r="AW1773" s="12" t="s">
        <v>42</v>
      </c>
      <c r="AX1773" s="12" t="s">
        <v>82</v>
      </c>
      <c r="AY1773" s="151" t="s">
        <v>192</v>
      </c>
    </row>
    <row r="1774" spans="2:65" s="13" customFormat="1" ht="11.25">
      <c r="B1774" s="156"/>
      <c r="D1774" s="150" t="s">
        <v>202</v>
      </c>
      <c r="E1774" s="157" t="s">
        <v>44</v>
      </c>
      <c r="F1774" s="158" t="s">
        <v>1948</v>
      </c>
      <c r="H1774" s="159">
        <v>1.1160000000000001</v>
      </c>
      <c r="I1774" s="160"/>
      <c r="L1774" s="156"/>
      <c r="M1774" s="161"/>
      <c r="T1774" s="162"/>
      <c r="AT1774" s="157" t="s">
        <v>202</v>
      </c>
      <c r="AU1774" s="157" t="s">
        <v>93</v>
      </c>
      <c r="AV1774" s="13" t="s">
        <v>93</v>
      </c>
      <c r="AW1774" s="13" t="s">
        <v>42</v>
      </c>
      <c r="AX1774" s="13" t="s">
        <v>82</v>
      </c>
      <c r="AY1774" s="157" t="s">
        <v>192</v>
      </c>
    </row>
    <row r="1775" spans="2:65" s="14" customFormat="1" ht="11.25">
      <c r="B1775" s="163"/>
      <c r="D1775" s="150" t="s">
        <v>202</v>
      </c>
      <c r="E1775" s="164" t="s">
        <v>44</v>
      </c>
      <c r="F1775" s="165" t="s">
        <v>205</v>
      </c>
      <c r="H1775" s="166">
        <v>10.696</v>
      </c>
      <c r="I1775" s="167"/>
      <c r="L1775" s="163"/>
      <c r="M1775" s="168"/>
      <c r="T1775" s="169"/>
      <c r="AT1775" s="164" t="s">
        <v>202</v>
      </c>
      <c r="AU1775" s="164" t="s">
        <v>93</v>
      </c>
      <c r="AV1775" s="14" t="s">
        <v>199</v>
      </c>
      <c r="AW1775" s="14" t="s">
        <v>42</v>
      </c>
      <c r="AX1775" s="14" t="s">
        <v>90</v>
      </c>
      <c r="AY1775" s="164" t="s">
        <v>192</v>
      </c>
    </row>
    <row r="1776" spans="2:65" s="1" customFormat="1" ht="21.75" customHeight="1">
      <c r="B1776" s="33"/>
      <c r="C1776" s="132" t="s">
        <v>2056</v>
      </c>
      <c r="D1776" s="132" t="s">
        <v>194</v>
      </c>
      <c r="E1776" s="133" t="s">
        <v>2057</v>
      </c>
      <c r="F1776" s="134" t="s">
        <v>2058</v>
      </c>
      <c r="G1776" s="135" t="s">
        <v>218</v>
      </c>
      <c r="H1776" s="136">
        <v>7.0000000000000007E-2</v>
      </c>
      <c r="I1776" s="137"/>
      <c r="J1776" s="138">
        <f>ROUND(I1776*H1776,2)</f>
        <v>0</v>
      </c>
      <c r="K1776" s="134" t="s">
        <v>198</v>
      </c>
      <c r="L1776" s="33"/>
      <c r="M1776" s="139" t="s">
        <v>44</v>
      </c>
      <c r="N1776" s="140" t="s">
        <v>53</v>
      </c>
      <c r="P1776" s="141">
        <f>O1776*H1776</f>
        <v>0</v>
      </c>
      <c r="Q1776" s="141">
        <v>1.0606500000000001</v>
      </c>
      <c r="R1776" s="141">
        <f>Q1776*H1776</f>
        <v>7.424550000000002E-2</v>
      </c>
      <c r="S1776" s="141">
        <v>0</v>
      </c>
      <c r="T1776" s="142">
        <f>S1776*H1776</f>
        <v>0</v>
      </c>
      <c r="AR1776" s="143" t="s">
        <v>90</v>
      </c>
      <c r="AT1776" s="143" t="s">
        <v>194</v>
      </c>
      <c r="AU1776" s="143" t="s">
        <v>93</v>
      </c>
      <c r="AY1776" s="17" t="s">
        <v>192</v>
      </c>
      <c r="BE1776" s="144">
        <f>IF(N1776="základní",J1776,0)</f>
        <v>0</v>
      </c>
      <c r="BF1776" s="144">
        <f>IF(N1776="snížená",J1776,0)</f>
        <v>0</v>
      </c>
      <c r="BG1776" s="144">
        <f>IF(N1776="zákl. přenesená",J1776,0)</f>
        <v>0</v>
      </c>
      <c r="BH1776" s="144">
        <f>IF(N1776="sníž. přenesená",J1776,0)</f>
        <v>0</v>
      </c>
      <c r="BI1776" s="144">
        <f>IF(N1776="nulová",J1776,0)</f>
        <v>0</v>
      </c>
      <c r="BJ1776" s="17" t="s">
        <v>90</v>
      </c>
      <c r="BK1776" s="144">
        <f>ROUND(I1776*H1776,2)</f>
        <v>0</v>
      </c>
      <c r="BL1776" s="17" t="s">
        <v>90</v>
      </c>
      <c r="BM1776" s="143" t="s">
        <v>2059</v>
      </c>
    </row>
    <row r="1777" spans="2:65" s="1" customFormat="1" ht="11.25">
      <c r="B1777" s="33"/>
      <c r="D1777" s="145" t="s">
        <v>200</v>
      </c>
      <c r="F1777" s="146" t="s">
        <v>2060</v>
      </c>
      <c r="I1777" s="147"/>
      <c r="L1777" s="33"/>
      <c r="M1777" s="148"/>
      <c r="T1777" s="54"/>
      <c r="AT1777" s="17" t="s">
        <v>200</v>
      </c>
      <c r="AU1777" s="17" t="s">
        <v>93</v>
      </c>
    </row>
    <row r="1778" spans="2:65" s="12" customFormat="1" ht="11.25">
      <c r="B1778" s="149"/>
      <c r="D1778" s="150" t="s">
        <v>202</v>
      </c>
      <c r="E1778" s="151" t="s">
        <v>44</v>
      </c>
      <c r="F1778" s="152" t="s">
        <v>583</v>
      </c>
      <c r="H1778" s="151" t="s">
        <v>44</v>
      </c>
      <c r="I1778" s="153"/>
      <c r="L1778" s="149"/>
      <c r="M1778" s="154"/>
      <c r="T1778" s="155"/>
      <c r="AT1778" s="151" t="s">
        <v>202</v>
      </c>
      <c r="AU1778" s="151" t="s">
        <v>93</v>
      </c>
      <c r="AV1778" s="12" t="s">
        <v>90</v>
      </c>
      <c r="AW1778" s="12" t="s">
        <v>42</v>
      </c>
      <c r="AX1778" s="12" t="s">
        <v>82</v>
      </c>
      <c r="AY1778" s="151" t="s">
        <v>192</v>
      </c>
    </row>
    <row r="1779" spans="2:65" s="12" customFormat="1" ht="22.5">
      <c r="B1779" s="149"/>
      <c r="D1779" s="150" t="s">
        <v>202</v>
      </c>
      <c r="E1779" s="151" t="s">
        <v>44</v>
      </c>
      <c r="F1779" s="152" t="s">
        <v>2052</v>
      </c>
      <c r="H1779" s="151" t="s">
        <v>44</v>
      </c>
      <c r="I1779" s="153"/>
      <c r="L1779" s="149"/>
      <c r="M1779" s="154"/>
      <c r="T1779" s="155"/>
      <c r="AT1779" s="151" t="s">
        <v>202</v>
      </c>
      <c r="AU1779" s="151" t="s">
        <v>93</v>
      </c>
      <c r="AV1779" s="12" t="s">
        <v>90</v>
      </c>
      <c r="AW1779" s="12" t="s">
        <v>42</v>
      </c>
      <c r="AX1779" s="12" t="s">
        <v>82</v>
      </c>
      <c r="AY1779" s="151" t="s">
        <v>192</v>
      </c>
    </row>
    <row r="1780" spans="2:65" s="13" customFormat="1" ht="11.25">
      <c r="B1780" s="156"/>
      <c r="D1780" s="150" t="s">
        <v>202</v>
      </c>
      <c r="E1780" s="157" t="s">
        <v>44</v>
      </c>
      <c r="F1780" s="158" t="s">
        <v>2061</v>
      </c>
      <c r="H1780" s="159">
        <v>0.05</v>
      </c>
      <c r="I1780" s="160"/>
      <c r="L1780" s="156"/>
      <c r="M1780" s="161"/>
      <c r="T1780" s="162"/>
      <c r="AT1780" s="157" t="s">
        <v>202</v>
      </c>
      <c r="AU1780" s="157" t="s">
        <v>93</v>
      </c>
      <c r="AV1780" s="13" t="s">
        <v>93</v>
      </c>
      <c r="AW1780" s="13" t="s">
        <v>42</v>
      </c>
      <c r="AX1780" s="13" t="s">
        <v>82</v>
      </c>
      <c r="AY1780" s="157" t="s">
        <v>192</v>
      </c>
    </row>
    <row r="1781" spans="2:65" s="12" customFormat="1" ht="11.25">
      <c r="B1781" s="149"/>
      <c r="D1781" s="150" t="s">
        <v>202</v>
      </c>
      <c r="E1781" s="151" t="s">
        <v>44</v>
      </c>
      <c r="F1781" s="152" t="s">
        <v>2054</v>
      </c>
      <c r="H1781" s="151" t="s">
        <v>44</v>
      </c>
      <c r="I1781" s="153"/>
      <c r="L1781" s="149"/>
      <c r="M1781" s="154"/>
      <c r="T1781" s="155"/>
      <c r="AT1781" s="151" t="s">
        <v>202</v>
      </c>
      <c r="AU1781" s="151" t="s">
        <v>93</v>
      </c>
      <c r="AV1781" s="12" t="s">
        <v>90</v>
      </c>
      <c r="AW1781" s="12" t="s">
        <v>42</v>
      </c>
      <c r="AX1781" s="12" t="s">
        <v>82</v>
      </c>
      <c r="AY1781" s="151" t="s">
        <v>192</v>
      </c>
    </row>
    <row r="1782" spans="2:65" s="13" customFormat="1" ht="11.25">
      <c r="B1782" s="156"/>
      <c r="D1782" s="150" t="s">
        <v>202</v>
      </c>
      <c r="E1782" s="157" t="s">
        <v>44</v>
      </c>
      <c r="F1782" s="158" t="s">
        <v>2062</v>
      </c>
      <c r="H1782" s="159">
        <v>0.01</v>
      </c>
      <c r="I1782" s="160"/>
      <c r="L1782" s="156"/>
      <c r="M1782" s="161"/>
      <c r="T1782" s="162"/>
      <c r="AT1782" s="157" t="s">
        <v>202</v>
      </c>
      <c r="AU1782" s="157" t="s">
        <v>93</v>
      </c>
      <c r="AV1782" s="13" t="s">
        <v>93</v>
      </c>
      <c r="AW1782" s="13" t="s">
        <v>42</v>
      </c>
      <c r="AX1782" s="13" t="s">
        <v>82</v>
      </c>
      <c r="AY1782" s="157" t="s">
        <v>192</v>
      </c>
    </row>
    <row r="1783" spans="2:65" s="12" customFormat="1" ht="11.25">
      <c r="B1783" s="149"/>
      <c r="D1783" s="150" t="s">
        <v>202</v>
      </c>
      <c r="E1783" s="151" t="s">
        <v>44</v>
      </c>
      <c r="F1783" s="152" t="s">
        <v>2055</v>
      </c>
      <c r="H1783" s="151" t="s">
        <v>44</v>
      </c>
      <c r="I1783" s="153"/>
      <c r="L1783" s="149"/>
      <c r="M1783" s="154"/>
      <c r="T1783" s="155"/>
      <c r="AT1783" s="151" t="s">
        <v>202</v>
      </c>
      <c r="AU1783" s="151" t="s">
        <v>93</v>
      </c>
      <c r="AV1783" s="12" t="s">
        <v>90</v>
      </c>
      <c r="AW1783" s="12" t="s">
        <v>42</v>
      </c>
      <c r="AX1783" s="12" t="s">
        <v>82</v>
      </c>
      <c r="AY1783" s="151" t="s">
        <v>192</v>
      </c>
    </row>
    <row r="1784" spans="2:65" s="13" customFormat="1" ht="11.25">
      <c r="B1784" s="156"/>
      <c r="D1784" s="150" t="s">
        <v>202</v>
      </c>
      <c r="E1784" s="157" t="s">
        <v>44</v>
      </c>
      <c r="F1784" s="158" t="s">
        <v>2062</v>
      </c>
      <c r="H1784" s="159">
        <v>0.01</v>
      </c>
      <c r="I1784" s="160"/>
      <c r="L1784" s="156"/>
      <c r="M1784" s="161"/>
      <c r="T1784" s="162"/>
      <c r="AT1784" s="157" t="s">
        <v>202</v>
      </c>
      <c r="AU1784" s="157" t="s">
        <v>93</v>
      </c>
      <c r="AV1784" s="13" t="s">
        <v>93</v>
      </c>
      <c r="AW1784" s="13" t="s">
        <v>42</v>
      </c>
      <c r="AX1784" s="13" t="s">
        <v>82</v>
      </c>
      <c r="AY1784" s="157" t="s">
        <v>192</v>
      </c>
    </row>
    <row r="1785" spans="2:65" s="14" customFormat="1" ht="11.25">
      <c r="B1785" s="163"/>
      <c r="D1785" s="150" t="s">
        <v>202</v>
      </c>
      <c r="E1785" s="164" t="s">
        <v>44</v>
      </c>
      <c r="F1785" s="165" t="s">
        <v>205</v>
      </c>
      <c r="H1785" s="166">
        <v>7.0000000000000007E-2</v>
      </c>
      <c r="I1785" s="167"/>
      <c r="L1785" s="163"/>
      <c r="M1785" s="168"/>
      <c r="T1785" s="169"/>
      <c r="AT1785" s="164" t="s">
        <v>202</v>
      </c>
      <c r="AU1785" s="164" t="s">
        <v>93</v>
      </c>
      <c r="AV1785" s="14" t="s">
        <v>199</v>
      </c>
      <c r="AW1785" s="14" t="s">
        <v>42</v>
      </c>
      <c r="AX1785" s="14" t="s">
        <v>90</v>
      </c>
      <c r="AY1785" s="164" t="s">
        <v>192</v>
      </c>
    </row>
    <row r="1786" spans="2:65" s="1" customFormat="1" ht="24.2" customHeight="1">
      <c r="B1786" s="33"/>
      <c r="C1786" s="132" t="s">
        <v>2063</v>
      </c>
      <c r="D1786" s="132" t="s">
        <v>194</v>
      </c>
      <c r="E1786" s="133" t="s">
        <v>2064</v>
      </c>
      <c r="F1786" s="134" t="s">
        <v>2065</v>
      </c>
      <c r="G1786" s="135" t="s">
        <v>225</v>
      </c>
      <c r="H1786" s="136">
        <v>58.92</v>
      </c>
      <c r="I1786" s="137"/>
      <c r="J1786" s="138">
        <f>ROUND(I1786*H1786,2)</f>
        <v>0</v>
      </c>
      <c r="K1786" s="134" t="s">
        <v>198</v>
      </c>
      <c r="L1786" s="33"/>
      <c r="M1786" s="139" t="s">
        <v>44</v>
      </c>
      <c r="N1786" s="140" t="s">
        <v>53</v>
      </c>
      <c r="P1786" s="141">
        <f>O1786*H1786</f>
        <v>0</v>
      </c>
      <c r="Q1786" s="141">
        <v>1.16E-3</v>
      </c>
      <c r="R1786" s="141">
        <f>Q1786*H1786</f>
        <v>6.8347199999999997E-2</v>
      </c>
      <c r="S1786" s="141">
        <v>0</v>
      </c>
      <c r="T1786" s="142">
        <f>S1786*H1786</f>
        <v>0</v>
      </c>
      <c r="AR1786" s="143" t="s">
        <v>90</v>
      </c>
      <c r="AT1786" s="143" t="s">
        <v>194</v>
      </c>
      <c r="AU1786" s="143" t="s">
        <v>93</v>
      </c>
      <c r="AY1786" s="17" t="s">
        <v>192</v>
      </c>
      <c r="BE1786" s="144">
        <f>IF(N1786="základní",J1786,0)</f>
        <v>0</v>
      </c>
      <c r="BF1786" s="144">
        <f>IF(N1786="snížená",J1786,0)</f>
        <v>0</v>
      </c>
      <c r="BG1786" s="144">
        <f>IF(N1786="zákl. přenesená",J1786,0)</f>
        <v>0</v>
      </c>
      <c r="BH1786" s="144">
        <f>IF(N1786="sníž. přenesená",J1786,0)</f>
        <v>0</v>
      </c>
      <c r="BI1786" s="144">
        <f>IF(N1786="nulová",J1786,0)</f>
        <v>0</v>
      </c>
      <c r="BJ1786" s="17" t="s">
        <v>90</v>
      </c>
      <c r="BK1786" s="144">
        <f>ROUND(I1786*H1786,2)</f>
        <v>0</v>
      </c>
      <c r="BL1786" s="17" t="s">
        <v>90</v>
      </c>
      <c r="BM1786" s="143" t="s">
        <v>2066</v>
      </c>
    </row>
    <row r="1787" spans="2:65" s="1" customFormat="1" ht="11.25">
      <c r="B1787" s="33"/>
      <c r="D1787" s="145" t="s">
        <v>200</v>
      </c>
      <c r="F1787" s="146" t="s">
        <v>2067</v>
      </c>
      <c r="I1787" s="147"/>
      <c r="L1787" s="33"/>
      <c r="M1787" s="148"/>
      <c r="T1787" s="54"/>
      <c r="AT1787" s="17" t="s">
        <v>200</v>
      </c>
      <c r="AU1787" s="17" t="s">
        <v>93</v>
      </c>
    </row>
    <row r="1788" spans="2:65" s="12" customFormat="1" ht="11.25">
      <c r="B1788" s="149"/>
      <c r="D1788" s="150" t="s">
        <v>202</v>
      </c>
      <c r="E1788" s="151" t="s">
        <v>44</v>
      </c>
      <c r="F1788" s="152" t="s">
        <v>583</v>
      </c>
      <c r="H1788" s="151" t="s">
        <v>44</v>
      </c>
      <c r="I1788" s="153"/>
      <c r="L1788" s="149"/>
      <c r="M1788" s="154"/>
      <c r="T1788" s="155"/>
      <c r="AT1788" s="151" t="s">
        <v>202</v>
      </c>
      <c r="AU1788" s="151" t="s">
        <v>93</v>
      </c>
      <c r="AV1788" s="12" t="s">
        <v>90</v>
      </c>
      <c r="AW1788" s="12" t="s">
        <v>42</v>
      </c>
      <c r="AX1788" s="12" t="s">
        <v>82</v>
      </c>
      <c r="AY1788" s="151" t="s">
        <v>192</v>
      </c>
    </row>
    <row r="1789" spans="2:65" s="12" customFormat="1" ht="22.5">
      <c r="B1789" s="149"/>
      <c r="D1789" s="150" t="s">
        <v>202</v>
      </c>
      <c r="E1789" s="151" t="s">
        <v>44</v>
      </c>
      <c r="F1789" s="152" t="s">
        <v>2068</v>
      </c>
      <c r="H1789" s="151" t="s">
        <v>44</v>
      </c>
      <c r="I1789" s="153"/>
      <c r="L1789" s="149"/>
      <c r="M1789" s="154"/>
      <c r="T1789" s="155"/>
      <c r="AT1789" s="151" t="s">
        <v>202</v>
      </c>
      <c r="AU1789" s="151" t="s">
        <v>93</v>
      </c>
      <c r="AV1789" s="12" t="s">
        <v>90</v>
      </c>
      <c r="AW1789" s="12" t="s">
        <v>42</v>
      </c>
      <c r="AX1789" s="12" t="s">
        <v>82</v>
      </c>
      <c r="AY1789" s="151" t="s">
        <v>192</v>
      </c>
    </row>
    <row r="1790" spans="2:65" s="13" customFormat="1" ht="11.25">
      <c r="B1790" s="156"/>
      <c r="D1790" s="150" t="s">
        <v>202</v>
      </c>
      <c r="E1790" s="157" t="s">
        <v>44</v>
      </c>
      <c r="F1790" s="158" t="s">
        <v>2069</v>
      </c>
      <c r="H1790" s="159">
        <v>34</v>
      </c>
      <c r="I1790" s="160"/>
      <c r="L1790" s="156"/>
      <c r="M1790" s="161"/>
      <c r="T1790" s="162"/>
      <c r="AT1790" s="157" t="s">
        <v>202</v>
      </c>
      <c r="AU1790" s="157" t="s">
        <v>93</v>
      </c>
      <c r="AV1790" s="13" t="s">
        <v>93</v>
      </c>
      <c r="AW1790" s="13" t="s">
        <v>42</v>
      </c>
      <c r="AX1790" s="13" t="s">
        <v>82</v>
      </c>
      <c r="AY1790" s="157" t="s">
        <v>192</v>
      </c>
    </row>
    <row r="1791" spans="2:65" s="12" customFormat="1" ht="22.5">
      <c r="B1791" s="149"/>
      <c r="D1791" s="150" t="s">
        <v>202</v>
      </c>
      <c r="E1791" s="151" t="s">
        <v>44</v>
      </c>
      <c r="F1791" s="152" t="s">
        <v>2070</v>
      </c>
      <c r="H1791" s="151" t="s">
        <v>44</v>
      </c>
      <c r="I1791" s="153"/>
      <c r="L1791" s="149"/>
      <c r="M1791" s="154"/>
      <c r="T1791" s="155"/>
      <c r="AT1791" s="151" t="s">
        <v>202</v>
      </c>
      <c r="AU1791" s="151" t="s">
        <v>93</v>
      </c>
      <c r="AV1791" s="12" t="s">
        <v>90</v>
      </c>
      <c r="AW1791" s="12" t="s">
        <v>42</v>
      </c>
      <c r="AX1791" s="12" t="s">
        <v>82</v>
      </c>
      <c r="AY1791" s="151" t="s">
        <v>192</v>
      </c>
    </row>
    <row r="1792" spans="2:65" s="13" customFormat="1" ht="11.25">
      <c r="B1792" s="156"/>
      <c r="D1792" s="150" t="s">
        <v>202</v>
      </c>
      <c r="E1792" s="157" t="s">
        <v>44</v>
      </c>
      <c r="F1792" s="158" t="s">
        <v>2071</v>
      </c>
      <c r="H1792" s="159">
        <v>2.88</v>
      </c>
      <c r="I1792" s="160"/>
      <c r="L1792" s="156"/>
      <c r="M1792" s="161"/>
      <c r="T1792" s="162"/>
      <c r="AT1792" s="157" t="s">
        <v>202</v>
      </c>
      <c r="AU1792" s="157" t="s">
        <v>93</v>
      </c>
      <c r="AV1792" s="13" t="s">
        <v>93</v>
      </c>
      <c r="AW1792" s="13" t="s">
        <v>42</v>
      </c>
      <c r="AX1792" s="13" t="s">
        <v>82</v>
      </c>
      <c r="AY1792" s="157" t="s">
        <v>192</v>
      </c>
    </row>
    <row r="1793" spans="2:65" s="12" customFormat="1" ht="11.25">
      <c r="B1793" s="149"/>
      <c r="D1793" s="150" t="s">
        <v>202</v>
      </c>
      <c r="E1793" s="151" t="s">
        <v>44</v>
      </c>
      <c r="F1793" s="152" t="s">
        <v>2072</v>
      </c>
      <c r="H1793" s="151" t="s">
        <v>44</v>
      </c>
      <c r="I1793" s="153"/>
      <c r="L1793" s="149"/>
      <c r="M1793" s="154"/>
      <c r="T1793" s="155"/>
      <c r="AT1793" s="151" t="s">
        <v>202</v>
      </c>
      <c r="AU1793" s="151" t="s">
        <v>93</v>
      </c>
      <c r="AV1793" s="12" t="s">
        <v>90</v>
      </c>
      <c r="AW1793" s="12" t="s">
        <v>42</v>
      </c>
      <c r="AX1793" s="12" t="s">
        <v>82</v>
      </c>
      <c r="AY1793" s="151" t="s">
        <v>192</v>
      </c>
    </row>
    <row r="1794" spans="2:65" s="13" customFormat="1" ht="11.25">
      <c r="B1794" s="156"/>
      <c r="D1794" s="150" t="s">
        <v>202</v>
      </c>
      <c r="E1794" s="157" t="s">
        <v>44</v>
      </c>
      <c r="F1794" s="158" t="s">
        <v>2073</v>
      </c>
      <c r="H1794" s="159">
        <v>7.2</v>
      </c>
      <c r="I1794" s="160"/>
      <c r="L1794" s="156"/>
      <c r="M1794" s="161"/>
      <c r="T1794" s="162"/>
      <c r="AT1794" s="157" t="s">
        <v>202</v>
      </c>
      <c r="AU1794" s="157" t="s">
        <v>93</v>
      </c>
      <c r="AV1794" s="13" t="s">
        <v>93</v>
      </c>
      <c r="AW1794" s="13" t="s">
        <v>42</v>
      </c>
      <c r="AX1794" s="13" t="s">
        <v>82</v>
      </c>
      <c r="AY1794" s="157" t="s">
        <v>192</v>
      </c>
    </row>
    <row r="1795" spans="2:65" s="12" customFormat="1" ht="11.25">
      <c r="B1795" s="149"/>
      <c r="D1795" s="150" t="s">
        <v>202</v>
      </c>
      <c r="E1795" s="151" t="s">
        <v>44</v>
      </c>
      <c r="F1795" s="152" t="s">
        <v>2074</v>
      </c>
      <c r="H1795" s="151" t="s">
        <v>44</v>
      </c>
      <c r="I1795" s="153"/>
      <c r="L1795" s="149"/>
      <c r="M1795" s="154"/>
      <c r="T1795" s="155"/>
      <c r="AT1795" s="151" t="s">
        <v>202</v>
      </c>
      <c r="AU1795" s="151" t="s">
        <v>93</v>
      </c>
      <c r="AV1795" s="12" t="s">
        <v>90</v>
      </c>
      <c r="AW1795" s="12" t="s">
        <v>42</v>
      </c>
      <c r="AX1795" s="12" t="s">
        <v>82</v>
      </c>
      <c r="AY1795" s="151" t="s">
        <v>192</v>
      </c>
    </row>
    <row r="1796" spans="2:65" s="13" customFormat="1" ht="11.25">
      <c r="B1796" s="156"/>
      <c r="D1796" s="150" t="s">
        <v>202</v>
      </c>
      <c r="E1796" s="157" t="s">
        <v>44</v>
      </c>
      <c r="F1796" s="158" t="s">
        <v>2075</v>
      </c>
      <c r="H1796" s="159">
        <v>7.44</v>
      </c>
      <c r="I1796" s="160"/>
      <c r="L1796" s="156"/>
      <c r="M1796" s="161"/>
      <c r="T1796" s="162"/>
      <c r="AT1796" s="157" t="s">
        <v>202</v>
      </c>
      <c r="AU1796" s="157" t="s">
        <v>93</v>
      </c>
      <c r="AV1796" s="13" t="s">
        <v>93</v>
      </c>
      <c r="AW1796" s="13" t="s">
        <v>42</v>
      </c>
      <c r="AX1796" s="13" t="s">
        <v>82</v>
      </c>
      <c r="AY1796" s="157" t="s">
        <v>192</v>
      </c>
    </row>
    <row r="1797" spans="2:65" s="12" customFormat="1" ht="11.25">
      <c r="B1797" s="149"/>
      <c r="D1797" s="150" t="s">
        <v>202</v>
      </c>
      <c r="E1797" s="151" t="s">
        <v>44</v>
      </c>
      <c r="F1797" s="152" t="s">
        <v>426</v>
      </c>
      <c r="H1797" s="151" t="s">
        <v>44</v>
      </c>
      <c r="I1797" s="153"/>
      <c r="L1797" s="149"/>
      <c r="M1797" s="154"/>
      <c r="T1797" s="155"/>
      <c r="AT1797" s="151" t="s">
        <v>202</v>
      </c>
      <c r="AU1797" s="151" t="s">
        <v>93</v>
      </c>
      <c r="AV1797" s="12" t="s">
        <v>90</v>
      </c>
      <c r="AW1797" s="12" t="s">
        <v>42</v>
      </c>
      <c r="AX1797" s="12" t="s">
        <v>82</v>
      </c>
      <c r="AY1797" s="151" t="s">
        <v>192</v>
      </c>
    </row>
    <row r="1798" spans="2:65" s="12" customFormat="1" ht="11.25">
      <c r="B1798" s="149"/>
      <c r="D1798" s="150" t="s">
        <v>202</v>
      </c>
      <c r="E1798" s="151" t="s">
        <v>44</v>
      </c>
      <c r="F1798" s="152" t="s">
        <v>2076</v>
      </c>
      <c r="H1798" s="151" t="s">
        <v>44</v>
      </c>
      <c r="I1798" s="153"/>
      <c r="L1798" s="149"/>
      <c r="M1798" s="154"/>
      <c r="T1798" s="155"/>
      <c r="AT1798" s="151" t="s">
        <v>202</v>
      </c>
      <c r="AU1798" s="151" t="s">
        <v>93</v>
      </c>
      <c r="AV1798" s="12" t="s">
        <v>90</v>
      </c>
      <c r="AW1798" s="12" t="s">
        <v>42</v>
      </c>
      <c r="AX1798" s="12" t="s">
        <v>82</v>
      </c>
      <c r="AY1798" s="151" t="s">
        <v>192</v>
      </c>
    </row>
    <row r="1799" spans="2:65" s="13" customFormat="1" ht="11.25">
      <c r="B1799" s="156"/>
      <c r="D1799" s="150" t="s">
        <v>202</v>
      </c>
      <c r="E1799" s="157" t="s">
        <v>44</v>
      </c>
      <c r="F1799" s="158" t="s">
        <v>2077</v>
      </c>
      <c r="H1799" s="159">
        <v>4.5999999999999996</v>
      </c>
      <c r="I1799" s="160"/>
      <c r="L1799" s="156"/>
      <c r="M1799" s="161"/>
      <c r="T1799" s="162"/>
      <c r="AT1799" s="157" t="s">
        <v>202</v>
      </c>
      <c r="AU1799" s="157" t="s">
        <v>93</v>
      </c>
      <c r="AV1799" s="13" t="s">
        <v>93</v>
      </c>
      <c r="AW1799" s="13" t="s">
        <v>42</v>
      </c>
      <c r="AX1799" s="13" t="s">
        <v>82</v>
      </c>
      <c r="AY1799" s="157" t="s">
        <v>192</v>
      </c>
    </row>
    <row r="1800" spans="2:65" s="12" customFormat="1" ht="11.25">
      <c r="B1800" s="149"/>
      <c r="D1800" s="150" t="s">
        <v>202</v>
      </c>
      <c r="E1800" s="151" t="s">
        <v>44</v>
      </c>
      <c r="F1800" s="152" t="s">
        <v>2078</v>
      </c>
      <c r="H1800" s="151" t="s">
        <v>44</v>
      </c>
      <c r="I1800" s="153"/>
      <c r="L1800" s="149"/>
      <c r="M1800" s="154"/>
      <c r="T1800" s="155"/>
      <c r="AT1800" s="151" t="s">
        <v>202</v>
      </c>
      <c r="AU1800" s="151" t="s">
        <v>93</v>
      </c>
      <c r="AV1800" s="12" t="s">
        <v>90</v>
      </c>
      <c r="AW1800" s="12" t="s">
        <v>42</v>
      </c>
      <c r="AX1800" s="12" t="s">
        <v>82</v>
      </c>
      <c r="AY1800" s="151" t="s">
        <v>192</v>
      </c>
    </row>
    <row r="1801" spans="2:65" s="13" customFormat="1" ht="11.25">
      <c r="B1801" s="156"/>
      <c r="D1801" s="150" t="s">
        <v>202</v>
      </c>
      <c r="E1801" s="157" t="s">
        <v>44</v>
      </c>
      <c r="F1801" s="158" t="s">
        <v>2079</v>
      </c>
      <c r="H1801" s="159">
        <v>2.8</v>
      </c>
      <c r="I1801" s="160"/>
      <c r="L1801" s="156"/>
      <c r="M1801" s="161"/>
      <c r="T1801" s="162"/>
      <c r="AT1801" s="157" t="s">
        <v>202</v>
      </c>
      <c r="AU1801" s="157" t="s">
        <v>93</v>
      </c>
      <c r="AV1801" s="13" t="s">
        <v>93</v>
      </c>
      <c r="AW1801" s="13" t="s">
        <v>42</v>
      </c>
      <c r="AX1801" s="13" t="s">
        <v>82</v>
      </c>
      <c r="AY1801" s="157" t="s">
        <v>192</v>
      </c>
    </row>
    <row r="1802" spans="2:65" s="14" customFormat="1" ht="11.25">
      <c r="B1802" s="163"/>
      <c r="D1802" s="150" t="s">
        <v>202</v>
      </c>
      <c r="E1802" s="164" t="s">
        <v>44</v>
      </c>
      <c r="F1802" s="165" t="s">
        <v>205</v>
      </c>
      <c r="H1802" s="166">
        <v>58.92</v>
      </c>
      <c r="I1802" s="167"/>
      <c r="L1802" s="163"/>
      <c r="M1802" s="168"/>
      <c r="T1802" s="169"/>
      <c r="AT1802" s="164" t="s">
        <v>202</v>
      </c>
      <c r="AU1802" s="164" t="s">
        <v>93</v>
      </c>
      <c r="AV1802" s="14" t="s">
        <v>199</v>
      </c>
      <c r="AW1802" s="14" t="s">
        <v>42</v>
      </c>
      <c r="AX1802" s="14" t="s">
        <v>90</v>
      </c>
      <c r="AY1802" s="164" t="s">
        <v>192</v>
      </c>
    </row>
    <row r="1803" spans="2:65" s="1" customFormat="1" ht="24.2" customHeight="1">
      <c r="B1803" s="33"/>
      <c r="C1803" s="132" t="s">
        <v>2080</v>
      </c>
      <c r="D1803" s="132" t="s">
        <v>194</v>
      </c>
      <c r="E1803" s="133" t="s">
        <v>2081</v>
      </c>
      <c r="F1803" s="134" t="s">
        <v>2082</v>
      </c>
      <c r="G1803" s="135" t="s">
        <v>225</v>
      </c>
      <c r="H1803" s="136">
        <v>58.92</v>
      </c>
      <c r="I1803" s="137"/>
      <c r="J1803" s="138">
        <f>ROUND(I1803*H1803,2)</f>
        <v>0</v>
      </c>
      <c r="K1803" s="134" t="s">
        <v>198</v>
      </c>
      <c r="L1803" s="33"/>
      <c r="M1803" s="139" t="s">
        <v>44</v>
      </c>
      <c r="N1803" s="140" t="s">
        <v>53</v>
      </c>
      <c r="P1803" s="141">
        <f>O1803*H1803</f>
        <v>0</v>
      </c>
      <c r="Q1803" s="141">
        <v>0</v>
      </c>
      <c r="R1803" s="141">
        <f>Q1803*H1803</f>
        <v>0</v>
      </c>
      <c r="S1803" s="141">
        <v>0</v>
      </c>
      <c r="T1803" s="142">
        <f>S1803*H1803</f>
        <v>0</v>
      </c>
      <c r="AR1803" s="143" t="s">
        <v>90</v>
      </c>
      <c r="AT1803" s="143" t="s">
        <v>194</v>
      </c>
      <c r="AU1803" s="143" t="s">
        <v>93</v>
      </c>
      <c r="AY1803" s="17" t="s">
        <v>192</v>
      </c>
      <c r="BE1803" s="144">
        <f>IF(N1803="základní",J1803,0)</f>
        <v>0</v>
      </c>
      <c r="BF1803" s="144">
        <f>IF(N1803="snížená",J1803,0)</f>
        <v>0</v>
      </c>
      <c r="BG1803" s="144">
        <f>IF(N1803="zákl. přenesená",J1803,0)</f>
        <v>0</v>
      </c>
      <c r="BH1803" s="144">
        <f>IF(N1803="sníž. přenesená",J1803,0)</f>
        <v>0</v>
      </c>
      <c r="BI1803" s="144">
        <f>IF(N1803="nulová",J1803,0)</f>
        <v>0</v>
      </c>
      <c r="BJ1803" s="17" t="s">
        <v>90</v>
      </c>
      <c r="BK1803" s="144">
        <f>ROUND(I1803*H1803,2)</f>
        <v>0</v>
      </c>
      <c r="BL1803" s="17" t="s">
        <v>90</v>
      </c>
      <c r="BM1803" s="143" t="s">
        <v>2083</v>
      </c>
    </row>
    <row r="1804" spans="2:65" s="1" customFormat="1" ht="11.25">
      <c r="B1804" s="33"/>
      <c r="D1804" s="145" t="s">
        <v>200</v>
      </c>
      <c r="F1804" s="146" t="s">
        <v>2084</v>
      </c>
      <c r="I1804" s="147"/>
      <c r="L1804" s="33"/>
      <c r="M1804" s="148"/>
      <c r="T1804" s="54"/>
      <c r="AT1804" s="17" t="s">
        <v>200</v>
      </c>
      <c r="AU1804" s="17" t="s">
        <v>93</v>
      </c>
    </row>
    <row r="1805" spans="2:65" s="12" customFormat="1" ht="11.25">
      <c r="B1805" s="149"/>
      <c r="D1805" s="150" t="s">
        <v>202</v>
      </c>
      <c r="E1805" s="151" t="s">
        <v>44</v>
      </c>
      <c r="F1805" s="152" t="s">
        <v>583</v>
      </c>
      <c r="H1805" s="151" t="s">
        <v>44</v>
      </c>
      <c r="I1805" s="153"/>
      <c r="L1805" s="149"/>
      <c r="M1805" s="154"/>
      <c r="T1805" s="155"/>
      <c r="AT1805" s="151" t="s">
        <v>202</v>
      </c>
      <c r="AU1805" s="151" t="s">
        <v>93</v>
      </c>
      <c r="AV1805" s="12" t="s">
        <v>90</v>
      </c>
      <c r="AW1805" s="12" t="s">
        <v>42</v>
      </c>
      <c r="AX1805" s="12" t="s">
        <v>82</v>
      </c>
      <c r="AY1805" s="151" t="s">
        <v>192</v>
      </c>
    </row>
    <row r="1806" spans="2:65" s="12" customFormat="1" ht="22.5">
      <c r="B1806" s="149"/>
      <c r="D1806" s="150" t="s">
        <v>202</v>
      </c>
      <c r="E1806" s="151" t="s">
        <v>44</v>
      </c>
      <c r="F1806" s="152" t="s">
        <v>2068</v>
      </c>
      <c r="H1806" s="151" t="s">
        <v>44</v>
      </c>
      <c r="I1806" s="153"/>
      <c r="L1806" s="149"/>
      <c r="M1806" s="154"/>
      <c r="T1806" s="155"/>
      <c r="AT1806" s="151" t="s">
        <v>202</v>
      </c>
      <c r="AU1806" s="151" t="s">
        <v>93</v>
      </c>
      <c r="AV1806" s="12" t="s">
        <v>90</v>
      </c>
      <c r="AW1806" s="12" t="s">
        <v>42</v>
      </c>
      <c r="AX1806" s="12" t="s">
        <v>82</v>
      </c>
      <c r="AY1806" s="151" t="s">
        <v>192</v>
      </c>
    </row>
    <row r="1807" spans="2:65" s="13" customFormat="1" ht="11.25">
      <c r="B1807" s="156"/>
      <c r="D1807" s="150" t="s">
        <v>202</v>
      </c>
      <c r="E1807" s="157" t="s">
        <v>44</v>
      </c>
      <c r="F1807" s="158" t="s">
        <v>2069</v>
      </c>
      <c r="H1807" s="159">
        <v>34</v>
      </c>
      <c r="I1807" s="160"/>
      <c r="L1807" s="156"/>
      <c r="M1807" s="161"/>
      <c r="T1807" s="162"/>
      <c r="AT1807" s="157" t="s">
        <v>202</v>
      </c>
      <c r="AU1807" s="157" t="s">
        <v>93</v>
      </c>
      <c r="AV1807" s="13" t="s">
        <v>93</v>
      </c>
      <c r="AW1807" s="13" t="s">
        <v>42</v>
      </c>
      <c r="AX1807" s="13" t="s">
        <v>82</v>
      </c>
      <c r="AY1807" s="157" t="s">
        <v>192</v>
      </c>
    </row>
    <row r="1808" spans="2:65" s="12" customFormat="1" ht="22.5">
      <c r="B1808" s="149"/>
      <c r="D1808" s="150" t="s">
        <v>202</v>
      </c>
      <c r="E1808" s="151" t="s">
        <v>44</v>
      </c>
      <c r="F1808" s="152" t="s">
        <v>2070</v>
      </c>
      <c r="H1808" s="151" t="s">
        <v>44</v>
      </c>
      <c r="I1808" s="153"/>
      <c r="L1808" s="149"/>
      <c r="M1808" s="154"/>
      <c r="T1808" s="155"/>
      <c r="AT1808" s="151" t="s">
        <v>202</v>
      </c>
      <c r="AU1808" s="151" t="s">
        <v>93</v>
      </c>
      <c r="AV1808" s="12" t="s">
        <v>90</v>
      </c>
      <c r="AW1808" s="12" t="s">
        <v>42</v>
      </c>
      <c r="AX1808" s="12" t="s">
        <v>82</v>
      </c>
      <c r="AY1808" s="151" t="s">
        <v>192</v>
      </c>
    </row>
    <row r="1809" spans="2:65" s="13" customFormat="1" ht="11.25">
      <c r="B1809" s="156"/>
      <c r="D1809" s="150" t="s">
        <v>202</v>
      </c>
      <c r="E1809" s="157" t="s">
        <v>44</v>
      </c>
      <c r="F1809" s="158" t="s">
        <v>2071</v>
      </c>
      <c r="H1809" s="159">
        <v>2.88</v>
      </c>
      <c r="I1809" s="160"/>
      <c r="L1809" s="156"/>
      <c r="M1809" s="161"/>
      <c r="T1809" s="162"/>
      <c r="AT1809" s="157" t="s">
        <v>202</v>
      </c>
      <c r="AU1809" s="157" t="s">
        <v>93</v>
      </c>
      <c r="AV1809" s="13" t="s">
        <v>93</v>
      </c>
      <c r="AW1809" s="13" t="s">
        <v>42</v>
      </c>
      <c r="AX1809" s="13" t="s">
        <v>82</v>
      </c>
      <c r="AY1809" s="157" t="s">
        <v>192</v>
      </c>
    </row>
    <row r="1810" spans="2:65" s="12" customFormat="1" ht="11.25">
      <c r="B1810" s="149"/>
      <c r="D1810" s="150" t="s">
        <v>202</v>
      </c>
      <c r="E1810" s="151" t="s">
        <v>44</v>
      </c>
      <c r="F1810" s="152" t="s">
        <v>2085</v>
      </c>
      <c r="H1810" s="151" t="s">
        <v>44</v>
      </c>
      <c r="I1810" s="153"/>
      <c r="L1810" s="149"/>
      <c r="M1810" s="154"/>
      <c r="T1810" s="155"/>
      <c r="AT1810" s="151" t="s">
        <v>202</v>
      </c>
      <c r="AU1810" s="151" t="s">
        <v>93</v>
      </c>
      <c r="AV1810" s="12" t="s">
        <v>90</v>
      </c>
      <c r="AW1810" s="12" t="s">
        <v>42</v>
      </c>
      <c r="AX1810" s="12" t="s">
        <v>82</v>
      </c>
      <c r="AY1810" s="151" t="s">
        <v>192</v>
      </c>
    </row>
    <row r="1811" spans="2:65" s="13" customFormat="1" ht="11.25">
      <c r="B1811" s="156"/>
      <c r="D1811" s="150" t="s">
        <v>202</v>
      </c>
      <c r="E1811" s="157" t="s">
        <v>44</v>
      </c>
      <c r="F1811" s="158" t="s">
        <v>2073</v>
      </c>
      <c r="H1811" s="159">
        <v>7.2</v>
      </c>
      <c r="I1811" s="160"/>
      <c r="L1811" s="156"/>
      <c r="M1811" s="161"/>
      <c r="T1811" s="162"/>
      <c r="AT1811" s="157" t="s">
        <v>202</v>
      </c>
      <c r="AU1811" s="157" t="s">
        <v>93</v>
      </c>
      <c r="AV1811" s="13" t="s">
        <v>93</v>
      </c>
      <c r="AW1811" s="13" t="s">
        <v>42</v>
      </c>
      <c r="AX1811" s="13" t="s">
        <v>82</v>
      </c>
      <c r="AY1811" s="157" t="s">
        <v>192</v>
      </c>
    </row>
    <row r="1812" spans="2:65" s="12" customFormat="1" ht="11.25">
      <c r="B1812" s="149"/>
      <c r="D1812" s="150" t="s">
        <v>202</v>
      </c>
      <c r="E1812" s="151" t="s">
        <v>44</v>
      </c>
      <c r="F1812" s="152" t="s">
        <v>2086</v>
      </c>
      <c r="H1812" s="151" t="s">
        <v>44</v>
      </c>
      <c r="I1812" s="153"/>
      <c r="L1812" s="149"/>
      <c r="M1812" s="154"/>
      <c r="T1812" s="155"/>
      <c r="AT1812" s="151" t="s">
        <v>202</v>
      </c>
      <c r="AU1812" s="151" t="s">
        <v>93</v>
      </c>
      <c r="AV1812" s="12" t="s">
        <v>90</v>
      </c>
      <c r="AW1812" s="12" t="s">
        <v>42</v>
      </c>
      <c r="AX1812" s="12" t="s">
        <v>82</v>
      </c>
      <c r="AY1812" s="151" t="s">
        <v>192</v>
      </c>
    </row>
    <row r="1813" spans="2:65" s="13" customFormat="1" ht="11.25">
      <c r="B1813" s="156"/>
      <c r="D1813" s="150" t="s">
        <v>202</v>
      </c>
      <c r="E1813" s="157" t="s">
        <v>44</v>
      </c>
      <c r="F1813" s="158" t="s">
        <v>2075</v>
      </c>
      <c r="H1813" s="159">
        <v>7.44</v>
      </c>
      <c r="I1813" s="160"/>
      <c r="L1813" s="156"/>
      <c r="M1813" s="161"/>
      <c r="T1813" s="162"/>
      <c r="AT1813" s="157" t="s">
        <v>202</v>
      </c>
      <c r="AU1813" s="157" t="s">
        <v>93</v>
      </c>
      <c r="AV1813" s="13" t="s">
        <v>93</v>
      </c>
      <c r="AW1813" s="13" t="s">
        <v>42</v>
      </c>
      <c r="AX1813" s="13" t="s">
        <v>82</v>
      </c>
      <c r="AY1813" s="157" t="s">
        <v>192</v>
      </c>
    </row>
    <row r="1814" spans="2:65" s="12" customFormat="1" ht="11.25">
      <c r="B1814" s="149"/>
      <c r="D1814" s="150" t="s">
        <v>202</v>
      </c>
      <c r="E1814" s="151" t="s">
        <v>44</v>
      </c>
      <c r="F1814" s="152" t="s">
        <v>426</v>
      </c>
      <c r="H1814" s="151" t="s">
        <v>44</v>
      </c>
      <c r="I1814" s="153"/>
      <c r="L1814" s="149"/>
      <c r="M1814" s="154"/>
      <c r="T1814" s="155"/>
      <c r="AT1814" s="151" t="s">
        <v>202</v>
      </c>
      <c r="AU1814" s="151" t="s">
        <v>93</v>
      </c>
      <c r="AV1814" s="12" t="s">
        <v>90</v>
      </c>
      <c r="AW1814" s="12" t="s">
        <v>42</v>
      </c>
      <c r="AX1814" s="12" t="s">
        <v>82</v>
      </c>
      <c r="AY1814" s="151" t="s">
        <v>192</v>
      </c>
    </row>
    <row r="1815" spans="2:65" s="12" customFormat="1" ht="11.25">
      <c r="B1815" s="149"/>
      <c r="D1815" s="150" t="s">
        <v>202</v>
      </c>
      <c r="E1815" s="151" t="s">
        <v>44</v>
      </c>
      <c r="F1815" s="152" t="s">
        <v>2076</v>
      </c>
      <c r="H1815" s="151" t="s">
        <v>44</v>
      </c>
      <c r="I1815" s="153"/>
      <c r="L1815" s="149"/>
      <c r="M1815" s="154"/>
      <c r="T1815" s="155"/>
      <c r="AT1815" s="151" t="s">
        <v>202</v>
      </c>
      <c r="AU1815" s="151" t="s">
        <v>93</v>
      </c>
      <c r="AV1815" s="12" t="s">
        <v>90</v>
      </c>
      <c r="AW1815" s="12" t="s">
        <v>42</v>
      </c>
      <c r="AX1815" s="12" t="s">
        <v>82</v>
      </c>
      <c r="AY1815" s="151" t="s">
        <v>192</v>
      </c>
    </row>
    <row r="1816" spans="2:65" s="13" customFormat="1" ht="11.25">
      <c r="B1816" s="156"/>
      <c r="D1816" s="150" t="s">
        <v>202</v>
      </c>
      <c r="E1816" s="157" t="s">
        <v>44</v>
      </c>
      <c r="F1816" s="158" t="s">
        <v>2077</v>
      </c>
      <c r="H1816" s="159">
        <v>4.5999999999999996</v>
      </c>
      <c r="I1816" s="160"/>
      <c r="L1816" s="156"/>
      <c r="M1816" s="161"/>
      <c r="T1816" s="162"/>
      <c r="AT1816" s="157" t="s">
        <v>202</v>
      </c>
      <c r="AU1816" s="157" t="s">
        <v>93</v>
      </c>
      <c r="AV1816" s="13" t="s">
        <v>93</v>
      </c>
      <c r="AW1816" s="13" t="s">
        <v>42</v>
      </c>
      <c r="AX1816" s="13" t="s">
        <v>82</v>
      </c>
      <c r="AY1816" s="157" t="s">
        <v>192</v>
      </c>
    </row>
    <row r="1817" spans="2:65" s="12" customFormat="1" ht="11.25">
      <c r="B1817" s="149"/>
      <c r="D1817" s="150" t="s">
        <v>202</v>
      </c>
      <c r="E1817" s="151" t="s">
        <v>44</v>
      </c>
      <c r="F1817" s="152" t="s">
        <v>2078</v>
      </c>
      <c r="H1817" s="151" t="s">
        <v>44</v>
      </c>
      <c r="I1817" s="153"/>
      <c r="L1817" s="149"/>
      <c r="M1817" s="154"/>
      <c r="T1817" s="155"/>
      <c r="AT1817" s="151" t="s">
        <v>202</v>
      </c>
      <c r="AU1817" s="151" t="s">
        <v>93</v>
      </c>
      <c r="AV1817" s="12" t="s">
        <v>90</v>
      </c>
      <c r="AW1817" s="12" t="s">
        <v>42</v>
      </c>
      <c r="AX1817" s="12" t="s">
        <v>82</v>
      </c>
      <c r="AY1817" s="151" t="s">
        <v>192</v>
      </c>
    </row>
    <row r="1818" spans="2:65" s="13" customFormat="1" ht="11.25">
      <c r="B1818" s="156"/>
      <c r="D1818" s="150" t="s">
        <v>202</v>
      </c>
      <c r="E1818" s="157" t="s">
        <v>44</v>
      </c>
      <c r="F1818" s="158" t="s">
        <v>2079</v>
      </c>
      <c r="H1818" s="159">
        <v>2.8</v>
      </c>
      <c r="I1818" s="160"/>
      <c r="L1818" s="156"/>
      <c r="M1818" s="161"/>
      <c r="T1818" s="162"/>
      <c r="AT1818" s="157" t="s">
        <v>202</v>
      </c>
      <c r="AU1818" s="157" t="s">
        <v>93</v>
      </c>
      <c r="AV1818" s="13" t="s">
        <v>93</v>
      </c>
      <c r="AW1818" s="13" t="s">
        <v>42</v>
      </c>
      <c r="AX1818" s="13" t="s">
        <v>82</v>
      </c>
      <c r="AY1818" s="157" t="s">
        <v>192</v>
      </c>
    </row>
    <row r="1819" spans="2:65" s="14" customFormat="1" ht="11.25">
      <c r="B1819" s="163"/>
      <c r="D1819" s="150" t="s">
        <v>202</v>
      </c>
      <c r="E1819" s="164" t="s">
        <v>44</v>
      </c>
      <c r="F1819" s="165" t="s">
        <v>205</v>
      </c>
      <c r="H1819" s="166">
        <v>58.92</v>
      </c>
      <c r="I1819" s="167"/>
      <c r="L1819" s="163"/>
      <c r="M1819" s="168"/>
      <c r="T1819" s="169"/>
      <c r="AT1819" s="164" t="s">
        <v>202</v>
      </c>
      <c r="AU1819" s="164" t="s">
        <v>93</v>
      </c>
      <c r="AV1819" s="14" t="s">
        <v>199</v>
      </c>
      <c r="AW1819" s="14" t="s">
        <v>42</v>
      </c>
      <c r="AX1819" s="14" t="s">
        <v>90</v>
      </c>
      <c r="AY1819" s="164" t="s">
        <v>192</v>
      </c>
    </row>
    <row r="1820" spans="2:65" s="1" customFormat="1" ht="37.9" customHeight="1">
      <c r="B1820" s="33"/>
      <c r="C1820" s="132" t="s">
        <v>2087</v>
      </c>
      <c r="D1820" s="132" t="s">
        <v>194</v>
      </c>
      <c r="E1820" s="133" t="s">
        <v>2088</v>
      </c>
      <c r="F1820" s="134" t="s">
        <v>2089</v>
      </c>
      <c r="G1820" s="135" t="s">
        <v>282</v>
      </c>
      <c r="H1820" s="136">
        <v>300</v>
      </c>
      <c r="I1820" s="137"/>
      <c r="J1820" s="138">
        <f>ROUND(I1820*H1820,2)</f>
        <v>0</v>
      </c>
      <c r="K1820" s="134" t="s">
        <v>198</v>
      </c>
      <c r="L1820" s="33"/>
      <c r="M1820" s="139" t="s">
        <v>44</v>
      </c>
      <c r="N1820" s="140" t="s">
        <v>53</v>
      </c>
      <c r="P1820" s="141">
        <f>O1820*H1820</f>
        <v>0</v>
      </c>
      <c r="Q1820" s="141">
        <v>0</v>
      </c>
      <c r="R1820" s="141">
        <f>Q1820*H1820</f>
        <v>0</v>
      </c>
      <c r="S1820" s="141">
        <v>0</v>
      </c>
      <c r="T1820" s="142">
        <f>S1820*H1820</f>
        <v>0</v>
      </c>
      <c r="AR1820" s="143" t="s">
        <v>90</v>
      </c>
      <c r="AT1820" s="143" t="s">
        <v>194</v>
      </c>
      <c r="AU1820" s="143" t="s">
        <v>93</v>
      </c>
      <c r="AY1820" s="17" t="s">
        <v>192</v>
      </c>
      <c r="BE1820" s="144">
        <f>IF(N1820="základní",J1820,0)</f>
        <v>0</v>
      </c>
      <c r="BF1820" s="144">
        <f>IF(N1820="snížená",J1820,0)</f>
        <v>0</v>
      </c>
      <c r="BG1820" s="144">
        <f>IF(N1820="zákl. přenesená",J1820,0)</f>
        <v>0</v>
      </c>
      <c r="BH1820" s="144">
        <f>IF(N1820="sníž. přenesená",J1820,0)</f>
        <v>0</v>
      </c>
      <c r="BI1820" s="144">
        <f>IF(N1820="nulová",J1820,0)</f>
        <v>0</v>
      </c>
      <c r="BJ1820" s="17" t="s">
        <v>90</v>
      </c>
      <c r="BK1820" s="144">
        <f>ROUND(I1820*H1820,2)</f>
        <v>0</v>
      </c>
      <c r="BL1820" s="17" t="s">
        <v>90</v>
      </c>
      <c r="BM1820" s="143" t="s">
        <v>2090</v>
      </c>
    </row>
    <row r="1821" spans="2:65" s="1" customFormat="1" ht="11.25">
      <c r="B1821" s="33"/>
      <c r="D1821" s="145" t="s">
        <v>200</v>
      </c>
      <c r="F1821" s="146" t="s">
        <v>2091</v>
      </c>
      <c r="I1821" s="147"/>
      <c r="L1821" s="33"/>
      <c r="M1821" s="148"/>
      <c r="T1821" s="54"/>
      <c r="AT1821" s="17" t="s">
        <v>200</v>
      </c>
      <c r="AU1821" s="17" t="s">
        <v>93</v>
      </c>
    </row>
    <row r="1822" spans="2:65" s="12" customFormat="1" ht="11.25">
      <c r="B1822" s="149"/>
      <c r="D1822" s="150" t="s">
        <v>202</v>
      </c>
      <c r="E1822" s="151" t="s">
        <v>44</v>
      </c>
      <c r="F1822" s="152" t="s">
        <v>426</v>
      </c>
      <c r="H1822" s="151" t="s">
        <v>44</v>
      </c>
      <c r="I1822" s="153"/>
      <c r="L1822" s="149"/>
      <c r="M1822" s="154"/>
      <c r="T1822" s="155"/>
      <c r="AT1822" s="151" t="s">
        <v>202</v>
      </c>
      <c r="AU1822" s="151" t="s">
        <v>93</v>
      </c>
      <c r="AV1822" s="12" t="s">
        <v>90</v>
      </c>
      <c r="AW1822" s="12" t="s">
        <v>42</v>
      </c>
      <c r="AX1822" s="12" t="s">
        <v>82</v>
      </c>
      <c r="AY1822" s="151" t="s">
        <v>192</v>
      </c>
    </row>
    <row r="1823" spans="2:65" s="12" customFormat="1" ht="11.25">
      <c r="B1823" s="149"/>
      <c r="D1823" s="150" t="s">
        <v>202</v>
      </c>
      <c r="E1823" s="151" t="s">
        <v>44</v>
      </c>
      <c r="F1823" s="152" t="s">
        <v>1925</v>
      </c>
      <c r="H1823" s="151" t="s">
        <v>44</v>
      </c>
      <c r="I1823" s="153"/>
      <c r="L1823" s="149"/>
      <c r="M1823" s="154"/>
      <c r="T1823" s="155"/>
      <c r="AT1823" s="151" t="s">
        <v>202</v>
      </c>
      <c r="AU1823" s="151" t="s">
        <v>93</v>
      </c>
      <c r="AV1823" s="12" t="s">
        <v>90</v>
      </c>
      <c r="AW1823" s="12" t="s">
        <v>42</v>
      </c>
      <c r="AX1823" s="12" t="s">
        <v>82</v>
      </c>
      <c r="AY1823" s="151" t="s">
        <v>192</v>
      </c>
    </row>
    <row r="1824" spans="2:65" s="13" customFormat="1" ht="11.25">
      <c r="B1824" s="156"/>
      <c r="D1824" s="150" t="s">
        <v>202</v>
      </c>
      <c r="E1824" s="157" t="s">
        <v>44</v>
      </c>
      <c r="F1824" s="158" t="s">
        <v>1958</v>
      </c>
      <c r="H1824" s="159">
        <v>240</v>
      </c>
      <c r="I1824" s="160"/>
      <c r="L1824" s="156"/>
      <c r="M1824" s="161"/>
      <c r="T1824" s="162"/>
      <c r="AT1824" s="157" t="s">
        <v>202</v>
      </c>
      <c r="AU1824" s="157" t="s">
        <v>93</v>
      </c>
      <c r="AV1824" s="13" t="s">
        <v>93</v>
      </c>
      <c r="AW1824" s="13" t="s">
        <v>42</v>
      </c>
      <c r="AX1824" s="13" t="s">
        <v>82</v>
      </c>
      <c r="AY1824" s="157" t="s">
        <v>192</v>
      </c>
    </row>
    <row r="1825" spans="2:65" s="12" customFormat="1" ht="11.25">
      <c r="B1825" s="149"/>
      <c r="D1825" s="150" t="s">
        <v>202</v>
      </c>
      <c r="E1825" s="151" t="s">
        <v>44</v>
      </c>
      <c r="F1825" s="152" t="s">
        <v>1927</v>
      </c>
      <c r="H1825" s="151" t="s">
        <v>44</v>
      </c>
      <c r="I1825" s="153"/>
      <c r="L1825" s="149"/>
      <c r="M1825" s="154"/>
      <c r="T1825" s="155"/>
      <c r="AT1825" s="151" t="s">
        <v>202</v>
      </c>
      <c r="AU1825" s="151" t="s">
        <v>93</v>
      </c>
      <c r="AV1825" s="12" t="s">
        <v>90</v>
      </c>
      <c r="AW1825" s="12" t="s">
        <v>42</v>
      </c>
      <c r="AX1825" s="12" t="s">
        <v>82</v>
      </c>
      <c r="AY1825" s="151" t="s">
        <v>192</v>
      </c>
    </row>
    <row r="1826" spans="2:65" s="13" customFormat="1" ht="11.25">
      <c r="B1826" s="156"/>
      <c r="D1826" s="150" t="s">
        <v>202</v>
      </c>
      <c r="E1826" s="157" t="s">
        <v>44</v>
      </c>
      <c r="F1826" s="158" t="s">
        <v>1964</v>
      </c>
      <c r="H1826" s="159">
        <v>60</v>
      </c>
      <c r="I1826" s="160"/>
      <c r="L1826" s="156"/>
      <c r="M1826" s="161"/>
      <c r="T1826" s="162"/>
      <c r="AT1826" s="157" t="s">
        <v>202</v>
      </c>
      <c r="AU1826" s="157" t="s">
        <v>93</v>
      </c>
      <c r="AV1826" s="13" t="s">
        <v>93</v>
      </c>
      <c r="AW1826" s="13" t="s">
        <v>42</v>
      </c>
      <c r="AX1826" s="13" t="s">
        <v>82</v>
      </c>
      <c r="AY1826" s="157" t="s">
        <v>192</v>
      </c>
    </row>
    <row r="1827" spans="2:65" s="14" customFormat="1" ht="11.25">
      <c r="B1827" s="163"/>
      <c r="D1827" s="150" t="s">
        <v>202</v>
      </c>
      <c r="E1827" s="164" t="s">
        <v>44</v>
      </c>
      <c r="F1827" s="165" t="s">
        <v>205</v>
      </c>
      <c r="H1827" s="166">
        <v>300</v>
      </c>
      <c r="I1827" s="167"/>
      <c r="L1827" s="163"/>
      <c r="M1827" s="168"/>
      <c r="T1827" s="169"/>
      <c r="AT1827" s="164" t="s">
        <v>202</v>
      </c>
      <c r="AU1827" s="164" t="s">
        <v>93</v>
      </c>
      <c r="AV1827" s="14" t="s">
        <v>199</v>
      </c>
      <c r="AW1827" s="14" t="s">
        <v>42</v>
      </c>
      <c r="AX1827" s="14" t="s">
        <v>90</v>
      </c>
      <c r="AY1827" s="164" t="s">
        <v>192</v>
      </c>
    </row>
    <row r="1828" spans="2:65" s="1" customFormat="1" ht="21.75" customHeight="1">
      <c r="B1828" s="33"/>
      <c r="C1828" s="170" t="s">
        <v>2092</v>
      </c>
      <c r="D1828" s="170" t="s">
        <v>245</v>
      </c>
      <c r="E1828" s="171" t="s">
        <v>2093</v>
      </c>
      <c r="F1828" s="172" t="s">
        <v>2094</v>
      </c>
      <c r="G1828" s="173" t="s">
        <v>282</v>
      </c>
      <c r="H1828" s="174">
        <v>300</v>
      </c>
      <c r="I1828" s="175"/>
      <c r="J1828" s="176">
        <f>ROUND(I1828*H1828,2)</f>
        <v>0</v>
      </c>
      <c r="K1828" s="172" t="s">
        <v>198</v>
      </c>
      <c r="L1828" s="177"/>
      <c r="M1828" s="178" t="s">
        <v>44</v>
      </c>
      <c r="N1828" s="179" t="s">
        <v>53</v>
      </c>
      <c r="P1828" s="141">
        <f>O1828*H1828</f>
        <v>0</v>
      </c>
      <c r="Q1828" s="141">
        <v>2.0000000000000002E-5</v>
      </c>
      <c r="R1828" s="141">
        <f>Q1828*H1828</f>
        <v>6.0000000000000001E-3</v>
      </c>
      <c r="S1828" s="141">
        <v>0</v>
      </c>
      <c r="T1828" s="142">
        <f>S1828*H1828</f>
        <v>0</v>
      </c>
      <c r="AR1828" s="143" t="s">
        <v>93</v>
      </c>
      <c r="AT1828" s="143" t="s">
        <v>245</v>
      </c>
      <c r="AU1828" s="143" t="s">
        <v>93</v>
      </c>
      <c r="AY1828" s="17" t="s">
        <v>192</v>
      </c>
      <c r="BE1828" s="144">
        <f>IF(N1828="základní",J1828,0)</f>
        <v>0</v>
      </c>
      <c r="BF1828" s="144">
        <f>IF(N1828="snížená",J1828,0)</f>
        <v>0</v>
      </c>
      <c r="BG1828" s="144">
        <f>IF(N1828="zákl. přenesená",J1828,0)</f>
        <v>0</v>
      </c>
      <c r="BH1828" s="144">
        <f>IF(N1828="sníž. přenesená",J1828,0)</f>
        <v>0</v>
      </c>
      <c r="BI1828" s="144">
        <f>IF(N1828="nulová",J1828,0)</f>
        <v>0</v>
      </c>
      <c r="BJ1828" s="17" t="s">
        <v>90</v>
      </c>
      <c r="BK1828" s="144">
        <f>ROUND(I1828*H1828,2)</f>
        <v>0</v>
      </c>
      <c r="BL1828" s="17" t="s">
        <v>90</v>
      </c>
      <c r="BM1828" s="143" t="s">
        <v>2095</v>
      </c>
    </row>
    <row r="1829" spans="2:65" s="12" customFormat="1" ht="11.25">
      <c r="B1829" s="149"/>
      <c r="D1829" s="150" t="s">
        <v>202</v>
      </c>
      <c r="E1829" s="151" t="s">
        <v>44</v>
      </c>
      <c r="F1829" s="152" t="s">
        <v>426</v>
      </c>
      <c r="H1829" s="151" t="s">
        <v>44</v>
      </c>
      <c r="I1829" s="153"/>
      <c r="L1829" s="149"/>
      <c r="M1829" s="154"/>
      <c r="T1829" s="155"/>
      <c r="AT1829" s="151" t="s">
        <v>202</v>
      </c>
      <c r="AU1829" s="151" t="s">
        <v>93</v>
      </c>
      <c r="AV1829" s="12" t="s">
        <v>90</v>
      </c>
      <c r="AW1829" s="12" t="s">
        <v>42</v>
      </c>
      <c r="AX1829" s="12" t="s">
        <v>82</v>
      </c>
      <c r="AY1829" s="151" t="s">
        <v>192</v>
      </c>
    </row>
    <row r="1830" spans="2:65" s="12" customFormat="1" ht="11.25">
      <c r="B1830" s="149"/>
      <c r="D1830" s="150" t="s">
        <v>202</v>
      </c>
      <c r="E1830" s="151" t="s">
        <v>44</v>
      </c>
      <c r="F1830" s="152" t="s">
        <v>1925</v>
      </c>
      <c r="H1830" s="151" t="s">
        <v>44</v>
      </c>
      <c r="I1830" s="153"/>
      <c r="L1830" s="149"/>
      <c r="M1830" s="154"/>
      <c r="T1830" s="155"/>
      <c r="AT1830" s="151" t="s">
        <v>202</v>
      </c>
      <c r="AU1830" s="151" t="s">
        <v>93</v>
      </c>
      <c r="AV1830" s="12" t="s">
        <v>90</v>
      </c>
      <c r="AW1830" s="12" t="s">
        <v>42</v>
      </c>
      <c r="AX1830" s="12" t="s">
        <v>82</v>
      </c>
      <c r="AY1830" s="151" t="s">
        <v>192</v>
      </c>
    </row>
    <row r="1831" spans="2:65" s="13" customFormat="1" ht="11.25">
      <c r="B1831" s="156"/>
      <c r="D1831" s="150" t="s">
        <v>202</v>
      </c>
      <c r="E1831" s="157" t="s">
        <v>44</v>
      </c>
      <c r="F1831" s="158" t="s">
        <v>1958</v>
      </c>
      <c r="H1831" s="159">
        <v>240</v>
      </c>
      <c r="I1831" s="160"/>
      <c r="L1831" s="156"/>
      <c r="M1831" s="161"/>
      <c r="T1831" s="162"/>
      <c r="AT1831" s="157" t="s">
        <v>202</v>
      </c>
      <c r="AU1831" s="157" t="s">
        <v>93</v>
      </c>
      <c r="AV1831" s="13" t="s">
        <v>93</v>
      </c>
      <c r="AW1831" s="13" t="s">
        <v>42</v>
      </c>
      <c r="AX1831" s="13" t="s">
        <v>82</v>
      </c>
      <c r="AY1831" s="157" t="s">
        <v>192</v>
      </c>
    </row>
    <row r="1832" spans="2:65" s="12" customFormat="1" ht="11.25">
      <c r="B1832" s="149"/>
      <c r="D1832" s="150" t="s">
        <v>202</v>
      </c>
      <c r="E1832" s="151" t="s">
        <v>44</v>
      </c>
      <c r="F1832" s="152" t="s">
        <v>1927</v>
      </c>
      <c r="H1832" s="151" t="s">
        <v>44</v>
      </c>
      <c r="I1832" s="153"/>
      <c r="L1832" s="149"/>
      <c r="M1832" s="154"/>
      <c r="T1832" s="155"/>
      <c r="AT1832" s="151" t="s">
        <v>202</v>
      </c>
      <c r="AU1832" s="151" t="s">
        <v>93</v>
      </c>
      <c r="AV1832" s="12" t="s">
        <v>90</v>
      </c>
      <c r="AW1832" s="12" t="s">
        <v>42</v>
      </c>
      <c r="AX1832" s="12" t="s">
        <v>82</v>
      </c>
      <c r="AY1832" s="151" t="s">
        <v>192</v>
      </c>
    </row>
    <row r="1833" spans="2:65" s="13" customFormat="1" ht="11.25">
      <c r="B1833" s="156"/>
      <c r="D1833" s="150" t="s">
        <v>202</v>
      </c>
      <c r="E1833" s="157" t="s">
        <v>44</v>
      </c>
      <c r="F1833" s="158" t="s">
        <v>1964</v>
      </c>
      <c r="H1833" s="159">
        <v>60</v>
      </c>
      <c r="I1833" s="160"/>
      <c r="L1833" s="156"/>
      <c r="M1833" s="161"/>
      <c r="T1833" s="162"/>
      <c r="AT1833" s="157" t="s">
        <v>202</v>
      </c>
      <c r="AU1833" s="157" t="s">
        <v>93</v>
      </c>
      <c r="AV1833" s="13" t="s">
        <v>93</v>
      </c>
      <c r="AW1833" s="13" t="s">
        <v>42</v>
      </c>
      <c r="AX1833" s="13" t="s">
        <v>82</v>
      </c>
      <c r="AY1833" s="157" t="s">
        <v>192</v>
      </c>
    </row>
    <row r="1834" spans="2:65" s="14" customFormat="1" ht="11.25">
      <c r="B1834" s="163"/>
      <c r="D1834" s="150" t="s">
        <v>202</v>
      </c>
      <c r="E1834" s="164" t="s">
        <v>44</v>
      </c>
      <c r="F1834" s="165" t="s">
        <v>205</v>
      </c>
      <c r="H1834" s="166">
        <v>300</v>
      </c>
      <c r="I1834" s="167"/>
      <c r="L1834" s="163"/>
      <c r="M1834" s="168"/>
      <c r="T1834" s="169"/>
      <c r="AT1834" s="164" t="s">
        <v>202</v>
      </c>
      <c r="AU1834" s="164" t="s">
        <v>93</v>
      </c>
      <c r="AV1834" s="14" t="s">
        <v>199</v>
      </c>
      <c r="AW1834" s="14" t="s">
        <v>42</v>
      </c>
      <c r="AX1834" s="14" t="s">
        <v>90</v>
      </c>
      <c r="AY1834" s="164" t="s">
        <v>192</v>
      </c>
    </row>
    <row r="1835" spans="2:65" s="1" customFormat="1" ht="24.2" customHeight="1">
      <c r="B1835" s="33"/>
      <c r="C1835" s="170" t="s">
        <v>2096</v>
      </c>
      <c r="D1835" s="170" t="s">
        <v>245</v>
      </c>
      <c r="E1835" s="171" t="s">
        <v>2097</v>
      </c>
      <c r="F1835" s="172" t="s">
        <v>2098</v>
      </c>
      <c r="G1835" s="173" t="s">
        <v>282</v>
      </c>
      <c r="H1835" s="174">
        <v>320</v>
      </c>
      <c r="I1835" s="175"/>
      <c r="J1835" s="176">
        <f>ROUND(I1835*H1835,2)</f>
        <v>0</v>
      </c>
      <c r="K1835" s="172" t="s">
        <v>198</v>
      </c>
      <c r="L1835" s="177"/>
      <c r="M1835" s="178" t="s">
        <v>44</v>
      </c>
      <c r="N1835" s="179" t="s">
        <v>53</v>
      </c>
      <c r="P1835" s="141">
        <f>O1835*H1835</f>
        <v>0</v>
      </c>
      <c r="Q1835" s="141">
        <v>3.5E-4</v>
      </c>
      <c r="R1835" s="141">
        <f>Q1835*H1835</f>
        <v>0.112</v>
      </c>
      <c r="S1835" s="141">
        <v>0</v>
      </c>
      <c r="T1835" s="142">
        <f>S1835*H1835</f>
        <v>0</v>
      </c>
      <c r="AR1835" s="143" t="s">
        <v>93</v>
      </c>
      <c r="AT1835" s="143" t="s">
        <v>245</v>
      </c>
      <c r="AU1835" s="143" t="s">
        <v>93</v>
      </c>
      <c r="AY1835" s="17" t="s">
        <v>192</v>
      </c>
      <c r="BE1835" s="144">
        <f>IF(N1835="základní",J1835,0)</f>
        <v>0</v>
      </c>
      <c r="BF1835" s="144">
        <f>IF(N1835="snížená",J1835,0)</f>
        <v>0</v>
      </c>
      <c r="BG1835" s="144">
        <f>IF(N1835="zákl. přenesená",J1835,0)</f>
        <v>0</v>
      </c>
      <c r="BH1835" s="144">
        <f>IF(N1835="sníž. přenesená",J1835,0)</f>
        <v>0</v>
      </c>
      <c r="BI1835" s="144">
        <f>IF(N1835="nulová",J1835,0)</f>
        <v>0</v>
      </c>
      <c r="BJ1835" s="17" t="s">
        <v>90</v>
      </c>
      <c r="BK1835" s="144">
        <f>ROUND(I1835*H1835,2)</f>
        <v>0</v>
      </c>
      <c r="BL1835" s="17" t="s">
        <v>90</v>
      </c>
      <c r="BM1835" s="143" t="s">
        <v>2099</v>
      </c>
    </row>
    <row r="1836" spans="2:65" s="12" customFormat="1" ht="11.25">
      <c r="B1836" s="149"/>
      <c r="D1836" s="150" t="s">
        <v>202</v>
      </c>
      <c r="E1836" s="151" t="s">
        <v>44</v>
      </c>
      <c r="F1836" s="152" t="s">
        <v>968</v>
      </c>
      <c r="H1836" s="151" t="s">
        <v>44</v>
      </c>
      <c r="I1836" s="153"/>
      <c r="L1836" s="149"/>
      <c r="M1836" s="154"/>
      <c r="T1836" s="155"/>
      <c r="AT1836" s="151" t="s">
        <v>202</v>
      </c>
      <c r="AU1836" s="151" t="s">
        <v>93</v>
      </c>
      <c r="AV1836" s="12" t="s">
        <v>90</v>
      </c>
      <c r="AW1836" s="12" t="s">
        <v>42</v>
      </c>
      <c r="AX1836" s="12" t="s">
        <v>82</v>
      </c>
      <c r="AY1836" s="151" t="s">
        <v>192</v>
      </c>
    </row>
    <row r="1837" spans="2:65" s="12" customFormat="1" ht="22.5">
      <c r="B1837" s="149"/>
      <c r="D1837" s="150" t="s">
        <v>202</v>
      </c>
      <c r="E1837" s="151" t="s">
        <v>44</v>
      </c>
      <c r="F1837" s="152" t="s">
        <v>2100</v>
      </c>
      <c r="H1837" s="151" t="s">
        <v>44</v>
      </c>
      <c r="I1837" s="153"/>
      <c r="L1837" s="149"/>
      <c r="M1837" s="154"/>
      <c r="T1837" s="155"/>
      <c r="AT1837" s="151" t="s">
        <v>202</v>
      </c>
      <c r="AU1837" s="151" t="s">
        <v>93</v>
      </c>
      <c r="AV1837" s="12" t="s">
        <v>90</v>
      </c>
      <c r="AW1837" s="12" t="s">
        <v>42</v>
      </c>
      <c r="AX1837" s="12" t="s">
        <v>82</v>
      </c>
      <c r="AY1837" s="151" t="s">
        <v>192</v>
      </c>
    </row>
    <row r="1838" spans="2:65" s="13" customFormat="1" ht="11.25">
      <c r="B1838" s="156"/>
      <c r="D1838" s="150" t="s">
        <v>202</v>
      </c>
      <c r="E1838" s="157" t="s">
        <v>44</v>
      </c>
      <c r="F1838" s="158" t="s">
        <v>2101</v>
      </c>
      <c r="H1838" s="159">
        <v>320</v>
      </c>
      <c r="I1838" s="160"/>
      <c r="L1838" s="156"/>
      <c r="M1838" s="161"/>
      <c r="T1838" s="162"/>
      <c r="AT1838" s="157" t="s">
        <v>202</v>
      </c>
      <c r="AU1838" s="157" t="s">
        <v>93</v>
      </c>
      <c r="AV1838" s="13" t="s">
        <v>93</v>
      </c>
      <c r="AW1838" s="13" t="s">
        <v>42</v>
      </c>
      <c r="AX1838" s="13" t="s">
        <v>90</v>
      </c>
      <c r="AY1838" s="157" t="s">
        <v>192</v>
      </c>
    </row>
    <row r="1839" spans="2:65" s="1" customFormat="1" ht="49.15" customHeight="1">
      <c r="B1839" s="33"/>
      <c r="C1839" s="132" t="s">
        <v>2102</v>
      </c>
      <c r="D1839" s="132" t="s">
        <v>194</v>
      </c>
      <c r="E1839" s="133" t="s">
        <v>2103</v>
      </c>
      <c r="F1839" s="134" t="s">
        <v>2104</v>
      </c>
      <c r="G1839" s="135" t="s">
        <v>282</v>
      </c>
      <c r="H1839" s="136">
        <v>7.5</v>
      </c>
      <c r="I1839" s="137"/>
      <c r="J1839" s="138">
        <f>ROUND(I1839*H1839,2)</f>
        <v>0</v>
      </c>
      <c r="K1839" s="134" t="s">
        <v>198</v>
      </c>
      <c r="L1839" s="33"/>
      <c r="M1839" s="139" t="s">
        <v>44</v>
      </c>
      <c r="N1839" s="140" t="s">
        <v>53</v>
      </c>
      <c r="P1839" s="141">
        <f>O1839*H1839</f>
        <v>0</v>
      </c>
      <c r="Q1839" s="141">
        <v>0.38424999999999998</v>
      </c>
      <c r="R1839" s="141">
        <f>Q1839*H1839</f>
        <v>2.881875</v>
      </c>
      <c r="S1839" s="141">
        <v>0</v>
      </c>
      <c r="T1839" s="142">
        <f>S1839*H1839</f>
        <v>0</v>
      </c>
      <c r="AR1839" s="143" t="s">
        <v>90</v>
      </c>
      <c r="AT1839" s="143" t="s">
        <v>194</v>
      </c>
      <c r="AU1839" s="143" t="s">
        <v>93</v>
      </c>
      <c r="AY1839" s="17" t="s">
        <v>192</v>
      </c>
      <c r="BE1839" s="144">
        <f>IF(N1839="základní",J1839,0)</f>
        <v>0</v>
      </c>
      <c r="BF1839" s="144">
        <f>IF(N1839="snížená",J1839,0)</f>
        <v>0</v>
      </c>
      <c r="BG1839" s="144">
        <f>IF(N1839="zákl. přenesená",J1839,0)</f>
        <v>0</v>
      </c>
      <c r="BH1839" s="144">
        <f>IF(N1839="sníž. přenesená",J1839,0)</f>
        <v>0</v>
      </c>
      <c r="BI1839" s="144">
        <f>IF(N1839="nulová",J1839,0)</f>
        <v>0</v>
      </c>
      <c r="BJ1839" s="17" t="s">
        <v>90</v>
      </c>
      <c r="BK1839" s="144">
        <f>ROUND(I1839*H1839,2)</f>
        <v>0</v>
      </c>
      <c r="BL1839" s="17" t="s">
        <v>90</v>
      </c>
      <c r="BM1839" s="143" t="s">
        <v>2105</v>
      </c>
    </row>
    <row r="1840" spans="2:65" s="1" customFormat="1" ht="11.25">
      <c r="B1840" s="33"/>
      <c r="D1840" s="145" t="s">
        <v>200</v>
      </c>
      <c r="F1840" s="146" t="s">
        <v>2106</v>
      </c>
      <c r="I1840" s="147"/>
      <c r="L1840" s="33"/>
      <c r="M1840" s="148"/>
      <c r="T1840" s="54"/>
      <c r="AT1840" s="17" t="s">
        <v>200</v>
      </c>
      <c r="AU1840" s="17" t="s">
        <v>93</v>
      </c>
    </row>
    <row r="1841" spans="2:65" s="12" customFormat="1" ht="11.25">
      <c r="B1841" s="149"/>
      <c r="D1841" s="150" t="s">
        <v>202</v>
      </c>
      <c r="E1841" s="151" t="s">
        <v>44</v>
      </c>
      <c r="F1841" s="152" t="s">
        <v>583</v>
      </c>
      <c r="H1841" s="151" t="s">
        <v>44</v>
      </c>
      <c r="I1841" s="153"/>
      <c r="L1841" s="149"/>
      <c r="M1841" s="154"/>
      <c r="T1841" s="155"/>
      <c r="AT1841" s="151" t="s">
        <v>202</v>
      </c>
      <c r="AU1841" s="151" t="s">
        <v>93</v>
      </c>
      <c r="AV1841" s="12" t="s">
        <v>90</v>
      </c>
      <c r="AW1841" s="12" t="s">
        <v>42</v>
      </c>
      <c r="AX1841" s="12" t="s">
        <v>82</v>
      </c>
      <c r="AY1841" s="151" t="s">
        <v>192</v>
      </c>
    </row>
    <row r="1842" spans="2:65" s="12" customFormat="1" ht="22.5">
      <c r="B1842" s="149"/>
      <c r="D1842" s="150" t="s">
        <v>202</v>
      </c>
      <c r="E1842" s="151" t="s">
        <v>44</v>
      </c>
      <c r="F1842" s="152" t="s">
        <v>2052</v>
      </c>
      <c r="H1842" s="151" t="s">
        <v>44</v>
      </c>
      <c r="I1842" s="153"/>
      <c r="L1842" s="149"/>
      <c r="M1842" s="154"/>
      <c r="T1842" s="155"/>
      <c r="AT1842" s="151" t="s">
        <v>202</v>
      </c>
      <c r="AU1842" s="151" t="s">
        <v>93</v>
      </c>
      <c r="AV1842" s="12" t="s">
        <v>90</v>
      </c>
      <c r="AW1842" s="12" t="s">
        <v>42</v>
      </c>
      <c r="AX1842" s="12" t="s">
        <v>82</v>
      </c>
      <c r="AY1842" s="151" t="s">
        <v>192</v>
      </c>
    </row>
    <row r="1843" spans="2:65" s="13" customFormat="1" ht="11.25">
      <c r="B1843" s="156"/>
      <c r="D1843" s="150" t="s">
        <v>202</v>
      </c>
      <c r="E1843" s="157" t="s">
        <v>44</v>
      </c>
      <c r="F1843" s="158" t="s">
        <v>2107</v>
      </c>
      <c r="H1843" s="159">
        <v>7.5</v>
      </c>
      <c r="I1843" s="160"/>
      <c r="L1843" s="156"/>
      <c r="M1843" s="161"/>
      <c r="T1843" s="162"/>
      <c r="AT1843" s="157" t="s">
        <v>202</v>
      </c>
      <c r="AU1843" s="157" t="s">
        <v>93</v>
      </c>
      <c r="AV1843" s="13" t="s">
        <v>93</v>
      </c>
      <c r="AW1843" s="13" t="s">
        <v>42</v>
      </c>
      <c r="AX1843" s="13" t="s">
        <v>90</v>
      </c>
      <c r="AY1843" s="157" t="s">
        <v>192</v>
      </c>
    </row>
    <row r="1844" spans="2:65" s="1" customFormat="1" ht="24.2" customHeight="1">
      <c r="B1844" s="33"/>
      <c r="C1844" s="170" t="s">
        <v>2108</v>
      </c>
      <c r="D1844" s="170" t="s">
        <v>245</v>
      </c>
      <c r="E1844" s="171" t="s">
        <v>2109</v>
      </c>
      <c r="F1844" s="172" t="s">
        <v>2110</v>
      </c>
      <c r="G1844" s="173" t="s">
        <v>282</v>
      </c>
      <c r="H1844" s="174">
        <v>7.5</v>
      </c>
      <c r="I1844" s="175"/>
      <c r="J1844" s="176">
        <f>ROUND(I1844*H1844,2)</f>
        <v>0</v>
      </c>
      <c r="K1844" s="172" t="s">
        <v>2111</v>
      </c>
      <c r="L1844" s="177"/>
      <c r="M1844" s="178" t="s">
        <v>44</v>
      </c>
      <c r="N1844" s="179" t="s">
        <v>53</v>
      </c>
      <c r="P1844" s="141">
        <f>O1844*H1844</f>
        <v>0</v>
      </c>
      <c r="Q1844" s="141">
        <v>1.5959999999999998E-2</v>
      </c>
      <c r="R1844" s="141">
        <f>Q1844*H1844</f>
        <v>0.11969999999999999</v>
      </c>
      <c r="S1844" s="141">
        <v>0</v>
      </c>
      <c r="T1844" s="142">
        <f>S1844*H1844</f>
        <v>0</v>
      </c>
      <c r="AR1844" s="143" t="s">
        <v>93</v>
      </c>
      <c r="AT1844" s="143" t="s">
        <v>245</v>
      </c>
      <c r="AU1844" s="143" t="s">
        <v>93</v>
      </c>
      <c r="AY1844" s="17" t="s">
        <v>192</v>
      </c>
      <c r="BE1844" s="144">
        <f>IF(N1844="základní",J1844,0)</f>
        <v>0</v>
      </c>
      <c r="BF1844" s="144">
        <f>IF(N1844="snížená",J1844,0)</f>
        <v>0</v>
      </c>
      <c r="BG1844" s="144">
        <f>IF(N1844="zákl. přenesená",J1844,0)</f>
        <v>0</v>
      </c>
      <c r="BH1844" s="144">
        <f>IF(N1844="sníž. přenesená",J1844,0)</f>
        <v>0</v>
      </c>
      <c r="BI1844" s="144">
        <f>IF(N1844="nulová",J1844,0)</f>
        <v>0</v>
      </c>
      <c r="BJ1844" s="17" t="s">
        <v>90</v>
      </c>
      <c r="BK1844" s="144">
        <f>ROUND(I1844*H1844,2)</f>
        <v>0</v>
      </c>
      <c r="BL1844" s="17" t="s">
        <v>90</v>
      </c>
      <c r="BM1844" s="143" t="s">
        <v>2112</v>
      </c>
    </row>
    <row r="1845" spans="2:65" s="12" customFormat="1" ht="11.25">
      <c r="B1845" s="149"/>
      <c r="D1845" s="150" t="s">
        <v>202</v>
      </c>
      <c r="E1845" s="151" t="s">
        <v>44</v>
      </c>
      <c r="F1845" s="152" t="s">
        <v>583</v>
      </c>
      <c r="H1845" s="151" t="s">
        <v>44</v>
      </c>
      <c r="I1845" s="153"/>
      <c r="L1845" s="149"/>
      <c r="M1845" s="154"/>
      <c r="T1845" s="155"/>
      <c r="AT1845" s="151" t="s">
        <v>202</v>
      </c>
      <c r="AU1845" s="151" t="s">
        <v>93</v>
      </c>
      <c r="AV1845" s="12" t="s">
        <v>90</v>
      </c>
      <c r="AW1845" s="12" t="s">
        <v>42</v>
      </c>
      <c r="AX1845" s="12" t="s">
        <v>82</v>
      </c>
      <c r="AY1845" s="151" t="s">
        <v>192</v>
      </c>
    </row>
    <row r="1846" spans="2:65" s="12" customFormat="1" ht="22.5">
      <c r="B1846" s="149"/>
      <c r="D1846" s="150" t="s">
        <v>202</v>
      </c>
      <c r="E1846" s="151" t="s">
        <v>44</v>
      </c>
      <c r="F1846" s="152" t="s">
        <v>2113</v>
      </c>
      <c r="H1846" s="151" t="s">
        <v>44</v>
      </c>
      <c r="I1846" s="153"/>
      <c r="L1846" s="149"/>
      <c r="M1846" s="154"/>
      <c r="T1846" s="155"/>
      <c r="AT1846" s="151" t="s">
        <v>202</v>
      </c>
      <c r="AU1846" s="151" t="s">
        <v>93</v>
      </c>
      <c r="AV1846" s="12" t="s">
        <v>90</v>
      </c>
      <c r="AW1846" s="12" t="s">
        <v>42</v>
      </c>
      <c r="AX1846" s="12" t="s">
        <v>82</v>
      </c>
      <c r="AY1846" s="151" t="s">
        <v>192</v>
      </c>
    </row>
    <row r="1847" spans="2:65" s="13" customFormat="1" ht="11.25">
      <c r="B1847" s="156"/>
      <c r="D1847" s="150" t="s">
        <v>202</v>
      </c>
      <c r="E1847" s="157" t="s">
        <v>44</v>
      </c>
      <c r="F1847" s="158" t="s">
        <v>2107</v>
      </c>
      <c r="H1847" s="159">
        <v>7.5</v>
      </c>
      <c r="I1847" s="160"/>
      <c r="L1847" s="156"/>
      <c r="M1847" s="161"/>
      <c r="T1847" s="162"/>
      <c r="AT1847" s="157" t="s">
        <v>202</v>
      </c>
      <c r="AU1847" s="157" t="s">
        <v>93</v>
      </c>
      <c r="AV1847" s="13" t="s">
        <v>93</v>
      </c>
      <c r="AW1847" s="13" t="s">
        <v>42</v>
      </c>
      <c r="AX1847" s="13" t="s">
        <v>90</v>
      </c>
      <c r="AY1847" s="157" t="s">
        <v>192</v>
      </c>
    </row>
    <row r="1848" spans="2:65" s="1" customFormat="1" ht="33" customHeight="1">
      <c r="B1848" s="33"/>
      <c r="C1848" s="132" t="s">
        <v>2114</v>
      </c>
      <c r="D1848" s="132" t="s">
        <v>194</v>
      </c>
      <c r="E1848" s="133" t="s">
        <v>2115</v>
      </c>
      <c r="F1848" s="134" t="s">
        <v>2116</v>
      </c>
      <c r="G1848" s="135" t="s">
        <v>282</v>
      </c>
      <c r="H1848" s="136">
        <v>282</v>
      </c>
      <c r="I1848" s="137"/>
      <c r="J1848" s="138">
        <f>ROUND(I1848*H1848,2)</f>
        <v>0</v>
      </c>
      <c r="K1848" s="134" t="s">
        <v>198</v>
      </c>
      <c r="L1848" s="33"/>
      <c r="M1848" s="139" t="s">
        <v>44</v>
      </c>
      <c r="N1848" s="140" t="s">
        <v>53</v>
      </c>
      <c r="P1848" s="141">
        <f>O1848*H1848</f>
        <v>0</v>
      </c>
      <c r="Q1848" s="141">
        <v>0</v>
      </c>
      <c r="R1848" s="141">
        <f>Q1848*H1848</f>
        <v>0</v>
      </c>
      <c r="S1848" s="141">
        <v>0</v>
      </c>
      <c r="T1848" s="142">
        <f>S1848*H1848</f>
        <v>0</v>
      </c>
      <c r="AR1848" s="143" t="s">
        <v>90</v>
      </c>
      <c r="AT1848" s="143" t="s">
        <v>194</v>
      </c>
      <c r="AU1848" s="143" t="s">
        <v>93</v>
      </c>
      <c r="AY1848" s="17" t="s">
        <v>192</v>
      </c>
      <c r="BE1848" s="144">
        <f>IF(N1848="základní",J1848,0)</f>
        <v>0</v>
      </c>
      <c r="BF1848" s="144">
        <f>IF(N1848="snížená",J1848,0)</f>
        <v>0</v>
      </c>
      <c r="BG1848" s="144">
        <f>IF(N1848="zákl. přenesená",J1848,0)</f>
        <v>0</v>
      </c>
      <c r="BH1848" s="144">
        <f>IF(N1848="sníž. přenesená",J1848,0)</f>
        <v>0</v>
      </c>
      <c r="BI1848" s="144">
        <f>IF(N1848="nulová",J1848,0)</f>
        <v>0</v>
      </c>
      <c r="BJ1848" s="17" t="s">
        <v>90</v>
      </c>
      <c r="BK1848" s="144">
        <f>ROUND(I1848*H1848,2)</f>
        <v>0</v>
      </c>
      <c r="BL1848" s="17" t="s">
        <v>90</v>
      </c>
      <c r="BM1848" s="143" t="s">
        <v>2117</v>
      </c>
    </row>
    <row r="1849" spans="2:65" s="1" customFormat="1" ht="11.25">
      <c r="B1849" s="33"/>
      <c r="D1849" s="145" t="s">
        <v>200</v>
      </c>
      <c r="F1849" s="146" t="s">
        <v>2118</v>
      </c>
      <c r="I1849" s="147"/>
      <c r="L1849" s="33"/>
      <c r="M1849" s="148"/>
      <c r="T1849" s="54"/>
      <c r="AT1849" s="17" t="s">
        <v>200</v>
      </c>
      <c r="AU1849" s="17" t="s">
        <v>93</v>
      </c>
    </row>
    <row r="1850" spans="2:65" s="12" customFormat="1" ht="11.25">
      <c r="B1850" s="149"/>
      <c r="D1850" s="150" t="s">
        <v>202</v>
      </c>
      <c r="E1850" s="151" t="s">
        <v>44</v>
      </c>
      <c r="F1850" s="152" t="s">
        <v>426</v>
      </c>
      <c r="H1850" s="151" t="s">
        <v>44</v>
      </c>
      <c r="I1850" s="153"/>
      <c r="L1850" s="149"/>
      <c r="M1850" s="154"/>
      <c r="T1850" s="155"/>
      <c r="AT1850" s="151" t="s">
        <v>202</v>
      </c>
      <c r="AU1850" s="151" t="s">
        <v>93</v>
      </c>
      <c r="AV1850" s="12" t="s">
        <v>90</v>
      </c>
      <c r="AW1850" s="12" t="s">
        <v>42</v>
      </c>
      <c r="AX1850" s="12" t="s">
        <v>82</v>
      </c>
      <c r="AY1850" s="151" t="s">
        <v>192</v>
      </c>
    </row>
    <row r="1851" spans="2:65" s="12" customFormat="1" ht="22.5">
      <c r="B1851" s="149"/>
      <c r="D1851" s="150" t="s">
        <v>202</v>
      </c>
      <c r="E1851" s="151" t="s">
        <v>44</v>
      </c>
      <c r="F1851" s="152" t="s">
        <v>2119</v>
      </c>
      <c r="H1851" s="151" t="s">
        <v>44</v>
      </c>
      <c r="I1851" s="153"/>
      <c r="L1851" s="149"/>
      <c r="M1851" s="154"/>
      <c r="T1851" s="155"/>
      <c r="AT1851" s="151" t="s">
        <v>202</v>
      </c>
      <c r="AU1851" s="151" t="s">
        <v>93</v>
      </c>
      <c r="AV1851" s="12" t="s">
        <v>90</v>
      </c>
      <c r="AW1851" s="12" t="s">
        <v>42</v>
      </c>
      <c r="AX1851" s="12" t="s">
        <v>82</v>
      </c>
      <c r="AY1851" s="151" t="s">
        <v>192</v>
      </c>
    </row>
    <row r="1852" spans="2:65" s="13" customFormat="1" ht="11.25">
      <c r="B1852" s="156"/>
      <c r="D1852" s="150" t="s">
        <v>202</v>
      </c>
      <c r="E1852" s="157" t="s">
        <v>44</v>
      </c>
      <c r="F1852" s="158" t="s">
        <v>1206</v>
      </c>
      <c r="H1852" s="159">
        <v>282</v>
      </c>
      <c r="I1852" s="160"/>
      <c r="L1852" s="156"/>
      <c r="M1852" s="161"/>
      <c r="T1852" s="162"/>
      <c r="AT1852" s="157" t="s">
        <v>202</v>
      </c>
      <c r="AU1852" s="157" t="s">
        <v>93</v>
      </c>
      <c r="AV1852" s="13" t="s">
        <v>93</v>
      </c>
      <c r="AW1852" s="13" t="s">
        <v>42</v>
      </c>
      <c r="AX1852" s="13" t="s">
        <v>90</v>
      </c>
      <c r="AY1852" s="157" t="s">
        <v>192</v>
      </c>
    </row>
    <row r="1853" spans="2:65" s="1" customFormat="1" ht="37.9" customHeight="1">
      <c r="B1853" s="33"/>
      <c r="C1853" s="132" t="s">
        <v>2120</v>
      </c>
      <c r="D1853" s="132" t="s">
        <v>194</v>
      </c>
      <c r="E1853" s="133" t="s">
        <v>2121</v>
      </c>
      <c r="F1853" s="134" t="s">
        <v>2122</v>
      </c>
      <c r="G1853" s="135" t="s">
        <v>747</v>
      </c>
      <c r="H1853" s="136">
        <v>1</v>
      </c>
      <c r="I1853" s="137"/>
      <c r="J1853" s="138">
        <f>ROUND(I1853*H1853,2)</f>
        <v>0</v>
      </c>
      <c r="K1853" s="134" t="s">
        <v>198</v>
      </c>
      <c r="L1853" s="33"/>
      <c r="M1853" s="139" t="s">
        <v>44</v>
      </c>
      <c r="N1853" s="140" t="s">
        <v>53</v>
      </c>
      <c r="P1853" s="141">
        <f>O1853*H1853</f>
        <v>0</v>
      </c>
      <c r="Q1853" s="141">
        <v>0.41175</v>
      </c>
      <c r="R1853" s="141">
        <f>Q1853*H1853</f>
        <v>0.41175</v>
      </c>
      <c r="S1853" s="141">
        <v>0</v>
      </c>
      <c r="T1853" s="142">
        <f>S1853*H1853</f>
        <v>0</v>
      </c>
      <c r="AR1853" s="143" t="s">
        <v>90</v>
      </c>
      <c r="AT1853" s="143" t="s">
        <v>194</v>
      </c>
      <c r="AU1853" s="143" t="s">
        <v>93</v>
      </c>
      <c r="AY1853" s="17" t="s">
        <v>192</v>
      </c>
      <c r="BE1853" s="144">
        <f>IF(N1853="základní",J1853,0)</f>
        <v>0</v>
      </c>
      <c r="BF1853" s="144">
        <f>IF(N1853="snížená",J1853,0)</f>
        <v>0</v>
      </c>
      <c r="BG1853" s="144">
        <f>IF(N1853="zákl. přenesená",J1853,0)</f>
        <v>0</v>
      </c>
      <c r="BH1853" s="144">
        <f>IF(N1853="sníž. přenesená",J1853,0)</f>
        <v>0</v>
      </c>
      <c r="BI1853" s="144">
        <f>IF(N1853="nulová",J1853,0)</f>
        <v>0</v>
      </c>
      <c r="BJ1853" s="17" t="s">
        <v>90</v>
      </c>
      <c r="BK1853" s="144">
        <f>ROUND(I1853*H1853,2)</f>
        <v>0</v>
      </c>
      <c r="BL1853" s="17" t="s">
        <v>90</v>
      </c>
      <c r="BM1853" s="143" t="s">
        <v>2123</v>
      </c>
    </row>
    <row r="1854" spans="2:65" s="1" customFormat="1" ht="11.25">
      <c r="B1854" s="33"/>
      <c r="D1854" s="145" t="s">
        <v>200</v>
      </c>
      <c r="F1854" s="146" t="s">
        <v>2124</v>
      </c>
      <c r="I1854" s="147"/>
      <c r="L1854" s="33"/>
      <c r="M1854" s="148"/>
      <c r="T1854" s="54"/>
      <c r="AT1854" s="17" t="s">
        <v>200</v>
      </c>
      <c r="AU1854" s="17" t="s">
        <v>93</v>
      </c>
    </row>
    <row r="1855" spans="2:65" s="12" customFormat="1" ht="11.25">
      <c r="B1855" s="149"/>
      <c r="D1855" s="150" t="s">
        <v>202</v>
      </c>
      <c r="E1855" s="151" t="s">
        <v>44</v>
      </c>
      <c r="F1855" s="152" t="s">
        <v>968</v>
      </c>
      <c r="H1855" s="151" t="s">
        <v>44</v>
      </c>
      <c r="I1855" s="153"/>
      <c r="L1855" s="149"/>
      <c r="M1855" s="154"/>
      <c r="T1855" s="155"/>
      <c r="AT1855" s="151" t="s">
        <v>202</v>
      </c>
      <c r="AU1855" s="151" t="s">
        <v>93</v>
      </c>
      <c r="AV1855" s="12" t="s">
        <v>90</v>
      </c>
      <c r="AW1855" s="12" t="s">
        <v>42</v>
      </c>
      <c r="AX1855" s="12" t="s">
        <v>82</v>
      </c>
      <c r="AY1855" s="151" t="s">
        <v>192</v>
      </c>
    </row>
    <row r="1856" spans="2:65" s="12" customFormat="1" ht="11.25">
      <c r="B1856" s="149"/>
      <c r="D1856" s="150" t="s">
        <v>202</v>
      </c>
      <c r="E1856" s="151" t="s">
        <v>44</v>
      </c>
      <c r="F1856" s="152" t="s">
        <v>998</v>
      </c>
      <c r="H1856" s="151" t="s">
        <v>44</v>
      </c>
      <c r="I1856" s="153"/>
      <c r="L1856" s="149"/>
      <c r="M1856" s="154"/>
      <c r="T1856" s="155"/>
      <c r="AT1856" s="151" t="s">
        <v>202</v>
      </c>
      <c r="AU1856" s="151" t="s">
        <v>93</v>
      </c>
      <c r="AV1856" s="12" t="s">
        <v>90</v>
      </c>
      <c r="AW1856" s="12" t="s">
        <v>42</v>
      </c>
      <c r="AX1856" s="12" t="s">
        <v>82</v>
      </c>
      <c r="AY1856" s="151" t="s">
        <v>192</v>
      </c>
    </row>
    <row r="1857" spans="2:65" s="12" customFormat="1" ht="22.5">
      <c r="B1857" s="149"/>
      <c r="D1857" s="150" t="s">
        <v>202</v>
      </c>
      <c r="E1857" s="151" t="s">
        <v>44</v>
      </c>
      <c r="F1857" s="152" t="s">
        <v>1043</v>
      </c>
      <c r="H1857" s="151" t="s">
        <v>44</v>
      </c>
      <c r="I1857" s="153"/>
      <c r="L1857" s="149"/>
      <c r="M1857" s="154"/>
      <c r="T1857" s="155"/>
      <c r="AT1857" s="151" t="s">
        <v>202</v>
      </c>
      <c r="AU1857" s="151" t="s">
        <v>93</v>
      </c>
      <c r="AV1857" s="12" t="s">
        <v>90</v>
      </c>
      <c r="AW1857" s="12" t="s">
        <v>42</v>
      </c>
      <c r="AX1857" s="12" t="s">
        <v>82</v>
      </c>
      <c r="AY1857" s="151" t="s">
        <v>192</v>
      </c>
    </row>
    <row r="1858" spans="2:65" s="13" customFormat="1" ht="11.25">
      <c r="B1858" s="156"/>
      <c r="D1858" s="150" t="s">
        <v>202</v>
      </c>
      <c r="E1858" s="157" t="s">
        <v>44</v>
      </c>
      <c r="F1858" s="158" t="s">
        <v>90</v>
      </c>
      <c r="H1858" s="159">
        <v>1</v>
      </c>
      <c r="I1858" s="160"/>
      <c r="L1858" s="156"/>
      <c r="M1858" s="161"/>
      <c r="T1858" s="162"/>
      <c r="AT1858" s="157" t="s">
        <v>202</v>
      </c>
      <c r="AU1858" s="157" t="s">
        <v>93</v>
      </c>
      <c r="AV1858" s="13" t="s">
        <v>93</v>
      </c>
      <c r="AW1858" s="13" t="s">
        <v>42</v>
      </c>
      <c r="AX1858" s="13" t="s">
        <v>90</v>
      </c>
      <c r="AY1858" s="157" t="s">
        <v>192</v>
      </c>
    </row>
    <row r="1859" spans="2:65" s="1" customFormat="1" ht="16.5" customHeight="1">
      <c r="B1859" s="33"/>
      <c r="C1859" s="132" t="s">
        <v>2125</v>
      </c>
      <c r="D1859" s="132" t="s">
        <v>194</v>
      </c>
      <c r="E1859" s="133" t="s">
        <v>2126</v>
      </c>
      <c r="F1859" s="134" t="s">
        <v>2127</v>
      </c>
      <c r="G1859" s="135" t="s">
        <v>197</v>
      </c>
      <c r="H1859" s="136">
        <v>3.48</v>
      </c>
      <c r="I1859" s="137"/>
      <c r="J1859" s="138">
        <f>ROUND(I1859*H1859,2)</f>
        <v>0</v>
      </c>
      <c r="K1859" s="134" t="s">
        <v>198</v>
      </c>
      <c r="L1859" s="33"/>
      <c r="M1859" s="139" t="s">
        <v>44</v>
      </c>
      <c r="N1859" s="140" t="s">
        <v>53</v>
      </c>
      <c r="P1859" s="141">
        <f>O1859*H1859</f>
        <v>0</v>
      </c>
      <c r="Q1859" s="141">
        <v>0</v>
      </c>
      <c r="R1859" s="141">
        <f>Q1859*H1859</f>
        <v>0</v>
      </c>
      <c r="S1859" s="141">
        <v>2.2000000000000002</v>
      </c>
      <c r="T1859" s="142">
        <f>S1859*H1859</f>
        <v>7.6560000000000006</v>
      </c>
      <c r="AR1859" s="143" t="s">
        <v>90</v>
      </c>
      <c r="AT1859" s="143" t="s">
        <v>194</v>
      </c>
      <c r="AU1859" s="143" t="s">
        <v>93</v>
      </c>
      <c r="AY1859" s="17" t="s">
        <v>192</v>
      </c>
      <c r="BE1859" s="144">
        <f>IF(N1859="základní",J1859,0)</f>
        <v>0</v>
      </c>
      <c r="BF1859" s="144">
        <f>IF(N1859="snížená",J1859,0)</f>
        <v>0</v>
      </c>
      <c r="BG1859" s="144">
        <f>IF(N1859="zákl. přenesená",J1859,0)</f>
        <v>0</v>
      </c>
      <c r="BH1859" s="144">
        <f>IF(N1859="sníž. přenesená",J1859,0)</f>
        <v>0</v>
      </c>
      <c r="BI1859" s="144">
        <f>IF(N1859="nulová",J1859,0)</f>
        <v>0</v>
      </c>
      <c r="BJ1859" s="17" t="s">
        <v>90</v>
      </c>
      <c r="BK1859" s="144">
        <f>ROUND(I1859*H1859,2)</f>
        <v>0</v>
      </c>
      <c r="BL1859" s="17" t="s">
        <v>90</v>
      </c>
      <c r="BM1859" s="143" t="s">
        <v>2128</v>
      </c>
    </row>
    <row r="1860" spans="2:65" s="1" customFormat="1" ht="11.25">
      <c r="B1860" s="33"/>
      <c r="D1860" s="145" t="s">
        <v>200</v>
      </c>
      <c r="F1860" s="146" t="s">
        <v>2129</v>
      </c>
      <c r="I1860" s="147"/>
      <c r="L1860" s="33"/>
      <c r="M1860" s="148"/>
      <c r="T1860" s="54"/>
      <c r="AT1860" s="17" t="s">
        <v>200</v>
      </c>
      <c r="AU1860" s="17" t="s">
        <v>93</v>
      </c>
    </row>
    <row r="1861" spans="2:65" s="12" customFormat="1" ht="11.25">
      <c r="B1861" s="149"/>
      <c r="D1861" s="150" t="s">
        <v>202</v>
      </c>
      <c r="E1861" s="151" t="s">
        <v>44</v>
      </c>
      <c r="F1861" s="152" t="s">
        <v>426</v>
      </c>
      <c r="H1861" s="151" t="s">
        <v>44</v>
      </c>
      <c r="I1861" s="153"/>
      <c r="L1861" s="149"/>
      <c r="M1861" s="154"/>
      <c r="T1861" s="155"/>
      <c r="AT1861" s="151" t="s">
        <v>202</v>
      </c>
      <c r="AU1861" s="151" t="s">
        <v>93</v>
      </c>
      <c r="AV1861" s="12" t="s">
        <v>90</v>
      </c>
      <c r="AW1861" s="12" t="s">
        <v>42</v>
      </c>
      <c r="AX1861" s="12" t="s">
        <v>82</v>
      </c>
      <c r="AY1861" s="151" t="s">
        <v>192</v>
      </c>
    </row>
    <row r="1862" spans="2:65" s="12" customFormat="1" ht="11.25">
      <c r="B1862" s="149"/>
      <c r="D1862" s="150" t="s">
        <v>202</v>
      </c>
      <c r="E1862" s="151" t="s">
        <v>44</v>
      </c>
      <c r="F1862" s="152" t="s">
        <v>2130</v>
      </c>
      <c r="H1862" s="151" t="s">
        <v>44</v>
      </c>
      <c r="I1862" s="153"/>
      <c r="L1862" s="149"/>
      <c r="M1862" s="154"/>
      <c r="T1862" s="155"/>
      <c r="AT1862" s="151" t="s">
        <v>202</v>
      </c>
      <c r="AU1862" s="151" t="s">
        <v>93</v>
      </c>
      <c r="AV1862" s="12" t="s">
        <v>90</v>
      </c>
      <c r="AW1862" s="12" t="s">
        <v>42</v>
      </c>
      <c r="AX1862" s="12" t="s">
        <v>82</v>
      </c>
      <c r="AY1862" s="151" t="s">
        <v>192</v>
      </c>
    </row>
    <row r="1863" spans="2:65" s="13" customFormat="1" ht="11.25">
      <c r="B1863" s="156"/>
      <c r="D1863" s="150" t="s">
        <v>202</v>
      </c>
      <c r="E1863" s="157" t="s">
        <v>44</v>
      </c>
      <c r="F1863" s="158" t="s">
        <v>2131</v>
      </c>
      <c r="H1863" s="159">
        <v>1.08</v>
      </c>
      <c r="I1863" s="160"/>
      <c r="L1863" s="156"/>
      <c r="M1863" s="161"/>
      <c r="T1863" s="162"/>
      <c r="AT1863" s="157" t="s">
        <v>202</v>
      </c>
      <c r="AU1863" s="157" t="s">
        <v>93</v>
      </c>
      <c r="AV1863" s="13" t="s">
        <v>93</v>
      </c>
      <c r="AW1863" s="13" t="s">
        <v>42</v>
      </c>
      <c r="AX1863" s="13" t="s">
        <v>82</v>
      </c>
      <c r="AY1863" s="157" t="s">
        <v>192</v>
      </c>
    </row>
    <row r="1864" spans="2:65" s="12" customFormat="1" ht="11.25">
      <c r="B1864" s="149"/>
      <c r="D1864" s="150" t="s">
        <v>202</v>
      </c>
      <c r="E1864" s="151" t="s">
        <v>44</v>
      </c>
      <c r="F1864" s="152" t="s">
        <v>2132</v>
      </c>
      <c r="H1864" s="151" t="s">
        <v>44</v>
      </c>
      <c r="I1864" s="153"/>
      <c r="L1864" s="149"/>
      <c r="M1864" s="154"/>
      <c r="T1864" s="155"/>
      <c r="AT1864" s="151" t="s">
        <v>202</v>
      </c>
      <c r="AU1864" s="151" t="s">
        <v>93</v>
      </c>
      <c r="AV1864" s="12" t="s">
        <v>90</v>
      </c>
      <c r="AW1864" s="12" t="s">
        <v>42</v>
      </c>
      <c r="AX1864" s="12" t="s">
        <v>82</v>
      </c>
      <c r="AY1864" s="151" t="s">
        <v>192</v>
      </c>
    </row>
    <row r="1865" spans="2:65" s="13" customFormat="1" ht="11.25">
      <c r="B1865" s="156"/>
      <c r="D1865" s="150" t="s">
        <v>202</v>
      </c>
      <c r="E1865" s="157" t="s">
        <v>44</v>
      </c>
      <c r="F1865" s="158" t="s">
        <v>1952</v>
      </c>
      <c r="H1865" s="159">
        <v>1.2</v>
      </c>
      <c r="I1865" s="160"/>
      <c r="L1865" s="156"/>
      <c r="M1865" s="161"/>
      <c r="T1865" s="162"/>
      <c r="AT1865" s="157" t="s">
        <v>202</v>
      </c>
      <c r="AU1865" s="157" t="s">
        <v>93</v>
      </c>
      <c r="AV1865" s="13" t="s">
        <v>93</v>
      </c>
      <c r="AW1865" s="13" t="s">
        <v>42</v>
      </c>
      <c r="AX1865" s="13" t="s">
        <v>82</v>
      </c>
      <c r="AY1865" s="157" t="s">
        <v>192</v>
      </c>
    </row>
    <row r="1866" spans="2:65" s="12" customFormat="1" ht="11.25">
      <c r="B1866" s="149"/>
      <c r="D1866" s="150" t="s">
        <v>202</v>
      </c>
      <c r="E1866" s="151" t="s">
        <v>44</v>
      </c>
      <c r="F1866" s="152" t="s">
        <v>2133</v>
      </c>
      <c r="H1866" s="151" t="s">
        <v>44</v>
      </c>
      <c r="I1866" s="153"/>
      <c r="L1866" s="149"/>
      <c r="M1866" s="154"/>
      <c r="T1866" s="155"/>
      <c r="AT1866" s="151" t="s">
        <v>202</v>
      </c>
      <c r="AU1866" s="151" t="s">
        <v>93</v>
      </c>
      <c r="AV1866" s="12" t="s">
        <v>90</v>
      </c>
      <c r="AW1866" s="12" t="s">
        <v>42</v>
      </c>
      <c r="AX1866" s="12" t="s">
        <v>82</v>
      </c>
      <c r="AY1866" s="151" t="s">
        <v>192</v>
      </c>
    </row>
    <row r="1867" spans="2:65" s="13" customFormat="1" ht="11.25">
      <c r="B1867" s="156"/>
      <c r="D1867" s="150" t="s">
        <v>202</v>
      </c>
      <c r="E1867" s="157" t="s">
        <v>44</v>
      </c>
      <c r="F1867" s="158" t="s">
        <v>1952</v>
      </c>
      <c r="H1867" s="159">
        <v>1.2</v>
      </c>
      <c r="I1867" s="160"/>
      <c r="L1867" s="156"/>
      <c r="M1867" s="161"/>
      <c r="T1867" s="162"/>
      <c r="AT1867" s="157" t="s">
        <v>202</v>
      </c>
      <c r="AU1867" s="157" t="s">
        <v>93</v>
      </c>
      <c r="AV1867" s="13" t="s">
        <v>93</v>
      </c>
      <c r="AW1867" s="13" t="s">
        <v>42</v>
      </c>
      <c r="AX1867" s="13" t="s">
        <v>82</v>
      </c>
      <c r="AY1867" s="157" t="s">
        <v>192</v>
      </c>
    </row>
    <row r="1868" spans="2:65" s="14" customFormat="1" ht="11.25">
      <c r="B1868" s="163"/>
      <c r="D1868" s="150" t="s">
        <v>202</v>
      </c>
      <c r="E1868" s="164" t="s">
        <v>44</v>
      </c>
      <c r="F1868" s="165" t="s">
        <v>205</v>
      </c>
      <c r="H1868" s="166">
        <v>3.4800000000000004</v>
      </c>
      <c r="I1868" s="167"/>
      <c r="L1868" s="163"/>
      <c r="M1868" s="168"/>
      <c r="T1868" s="169"/>
      <c r="AT1868" s="164" t="s">
        <v>202</v>
      </c>
      <c r="AU1868" s="164" t="s">
        <v>93</v>
      </c>
      <c r="AV1868" s="14" t="s">
        <v>199</v>
      </c>
      <c r="AW1868" s="14" t="s">
        <v>42</v>
      </c>
      <c r="AX1868" s="14" t="s">
        <v>90</v>
      </c>
      <c r="AY1868" s="164" t="s">
        <v>192</v>
      </c>
    </row>
    <row r="1869" spans="2:65" s="1" customFormat="1" ht="16.5" customHeight="1">
      <c r="B1869" s="33"/>
      <c r="C1869" s="132" t="s">
        <v>2134</v>
      </c>
      <c r="D1869" s="132" t="s">
        <v>194</v>
      </c>
      <c r="E1869" s="133" t="s">
        <v>2135</v>
      </c>
      <c r="F1869" s="134" t="s">
        <v>2136</v>
      </c>
      <c r="G1869" s="135" t="s">
        <v>197</v>
      </c>
      <c r="H1869" s="136">
        <v>6.8</v>
      </c>
      <c r="I1869" s="137"/>
      <c r="J1869" s="138">
        <f>ROUND(I1869*H1869,2)</f>
        <v>0</v>
      </c>
      <c r="K1869" s="134" t="s">
        <v>198</v>
      </c>
      <c r="L1869" s="33"/>
      <c r="M1869" s="139" t="s">
        <v>44</v>
      </c>
      <c r="N1869" s="140" t="s">
        <v>53</v>
      </c>
      <c r="P1869" s="141">
        <f>O1869*H1869</f>
        <v>0</v>
      </c>
      <c r="Q1869" s="141">
        <v>0</v>
      </c>
      <c r="R1869" s="141">
        <f>Q1869*H1869</f>
        <v>0</v>
      </c>
      <c r="S1869" s="141">
        <v>2.4500000000000002</v>
      </c>
      <c r="T1869" s="142">
        <f>S1869*H1869</f>
        <v>16.66</v>
      </c>
      <c r="AR1869" s="143" t="s">
        <v>90</v>
      </c>
      <c r="AT1869" s="143" t="s">
        <v>194</v>
      </c>
      <c r="AU1869" s="143" t="s">
        <v>93</v>
      </c>
      <c r="AY1869" s="17" t="s">
        <v>192</v>
      </c>
      <c r="BE1869" s="144">
        <f>IF(N1869="základní",J1869,0)</f>
        <v>0</v>
      </c>
      <c r="BF1869" s="144">
        <f>IF(N1869="snížená",J1869,0)</f>
        <v>0</v>
      </c>
      <c r="BG1869" s="144">
        <f>IF(N1869="zákl. přenesená",J1869,0)</f>
        <v>0</v>
      </c>
      <c r="BH1869" s="144">
        <f>IF(N1869="sníž. přenesená",J1869,0)</f>
        <v>0</v>
      </c>
      <c r="BI1869" s="144">
        <f>IF(N1869="nulová",J1869,0)</f>
        <v>0</v>
      </c>
      <c r="BJ1869" s="17" t="s">
        <v>90</v>
      </c>
      <c r="BK1869" s="144">
        <f>ROUND(I1869*H1869,2)</f>
        <v>0</v>
      </c>
      <c r="BL1869" s="17" t="s">
        <v>90</v>
      </c>
      <c r="BM1869" s="143" t="s">
        <v>2137</v>
      </c>
    </row>
    <row r="1870" spans="2:65" s="1" customFormat="1" ht="11.25">
      <c r="B1870" s="33"/>
      <c r="D1870" s="145" t="s">
        <v>200</v>
      </c>
      <c r="F1870" s="146" t="s">
        <v>2138</v>
      </c>
      <c r="I1870" s="147"/>
      <c r="L1870" s="33"/>
      <c r="M1870" s="148"/>
      <c r="T1870" s="54"/>
      <c r="AT1870" s="17" t="s">
        <v>200</v>
      </c>
      <c r="AU1870" s="17" t="s">
        <v>93</v>
      </c>
    </row>
    <row r="1871" spans="2:65" s="12" customFormat="1" ht="11.25">
      <c r="B1871" s="149"/>
      <c r="D1871" s="150" t="s">
        <v>202</v>
      </c>
      <c r="E1871" s="151" t="s">
        <v>44</v>
      </c>
      <c r="F1871" s="152" t="s">
        <v>426</v>
      </c>
      <c r="H1871" s="151" t="s">
        <v>44</v>
      </c>
      <c r="I1871" s="153"/>
      <c r="L1871" s="149"/>
      <c r="M1871" s="154"/>
      <c r="T1871" s="155"/>
      <c r="AT1871" s="151" t="s">
        <v>202</v>
      </c>
      <c r="AU1871" s="151" t="s">
        <v>93</v>
      </c>
      <c r="AV1871" s="12" t="s">
        <v>90</v>
      </c>
      <c r="AW1871" s="12" t="s">
        <v>42</v>
      </c>
      <c r="AX1871" s="12" t="s">
        <v>82</v>
      </c>
      <c r="AY1871" s="151" t="s">
        <v>192</v>
      </c>
    </row>
    <row r="1872" spans="2:65" s="12" customFormat="1" ht="11.25">
      <c r="B1872" s="149"/>
      <c r="D1872" s="150" t="s">
        <v>202</v>
      </c>
      <c r="E1872" s="151" t="s">
        <v>44</v>
      </c>
      <c r="F1872" s="152" t="s">
        <v>2139</v>
      </c>
      <c r="H1872" s="151" t="s">
        <v>44</v>
      </c>
      <c r="I1872" s="153"/>
      <c r="L1872" s="149"/>
      <c r="M1872" s="154"/>
      <c r="T1872" s="155"/>
      <c r="AT1872" s="151" t="s">
        <v>202</v>
      </c>
      <c r="AU1872" s="151" t="s">
        <v>93</v>
      </c>
      <c r="AV1872" s="12" t="s">
        <v>90</v>
      </c>
      <c r="AW1872" s="12" t="s">
        <v>42</v>
      </c>
      <c r="AX1872" s="12" t="s">
        <v>82</v>
      </c>
      <c r="AY1872" s="151" t="s">
        <v>192</v>
      </c>
    </row>
    <row r="1873" spans="2:51" s="13" customFormat="1" ht="11.25">
      <c r="B1873" s="156"/>
      <c r="D1873" s="150" t="s">
        <v>202</v>
      </c>
      <c r="E1873" s="157" t="s">
        <v>44</v>
      </c>
      <c r="F1873" s="158" t="s">
        <v>2140</v>
      </c>
      <c r="H1873" s="159">
        <v>6.8</v>
      </c>
      <c r="I1873" s="160"/>
      <c r="L1873" s="156"/>
      <c r="M1873" s="184"/>
      <c r="N1873" s="185"/>
      <c r="O1873" s="185"/>
      <c r="P1873" s="185"/>
      <c r="Q1873" s="185"/>
      <c r="R1873" s="185"/>
      <c r="S1873" s="185"/>
      <c r="T1873" s="186"/>
      <c r="AT1873" s="157" t="s">
        <v>202</v>
      </c>
      <c r="AU1873" s="157" t="s">
        <v>93</v>
      </c>
      <c r="AV1873" s="13" t="s">
        <v>93</v>
      </c>
      <c r="AW1873" s="13" t="s">
        <v>42</v>
      </c>
      <c r="AX1873" s="13" t="s">
        <v>90</v>
      </c>
      <c r="AY1873" s="157" t="s">
        <v>192</v>
      </c>
    </row>
    <row r="1874" spans="2:51" s="1" customFormat="1" ht="6.95" customHeight="1">
      <c r="B1874" s="42"/>
      <c r="C1874" s="43"/>
      <c r="D1874" s="43"/>
      <c r="E1874" s="43"/>
      <c r="F1874" s="43"/>
      <c r="G1874" s="43"/>
      <c r="H1874" s="43"/>
      <c r="I1874" s="43"/>
      <c r="J1874" s="43"/>
      <c r="K1874" s="43"/>
      <c r="L1874" s="33"/>
    </row>
  </sheetData>
  <sheetProtection algorithmName="SHA-512" hashValue="jv1ZhUTn80iIHmtNCoHxuKKeqrux4SmGZhgahTiJQRsAuFaRPdtv/DhafBFadcHhDCthBY0wJ0cA7Urrg4y/GQ==" saltValue="DJJCFLmXYBCPdecWAveA8cVvyeQq9zcVyvgsKW4LcuVth8nyMB/ZH5kxiWfslHx8EftsRdseR8ejkdHXV8K5pA==" spinCount="100000" sheet="1" objects="1" scenarios="1" formatColumns="0" formatRows="0" autoFilter="0"/>
  <autoFilter ref="C90:K1873" xr:uid="{00000000-0009-0000-0000-00000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400-000000000000}"/>
    <hyperlink ref="F104" r:id="rId2" xr:uid="{00000000-0004-0000-0400-000001000000}"/>
    <hyperlink ref="F113" r:id="rId3" xr:uid="{00000000-0004-0000-0400-000002000000}"/>
    <hyperlink ref="F120" r:id="rId4" xr:uid="{00000000-0004-0000-0400-000003000000}"/>
    <hyperlink ref="F129" r:id="rId5" xr:uid="{00000000-0004-0000-0400-000004000000}"/>
    <hyperlink ref="F138" r:id="rId6" xr:uid="{00000000-0004-0000-0400-000005000000}"/>
    <hyperlink ref="F155" r:id="rId7" xr:uid="{00000000-0004-0000-0400-000006000000}"/>
    <hyperlink ref="F160" r:id="rId8" xr:uid="{00000000-0004-0000-0400-000007000000}"/>
    <hyperlink ref="F165" r:id="rId9" xr:uid="{00000000-0004-0000-0400-000008000000}"/>
    <hyperlink ref="F174" r:id="rId10" xr:uid="{00000000-0004-0000-0400-000009000000}"/>
    <hyperlink ref="F183" r:id="rId11" xr:uid="{00000000-0004-0000-0400-00000A000000}"/>
    <hyperlink ref="F194" r:id="rId12" xr:uid="{00000000-0004-0000-0400-00000B000000}"/>
    <hyperlink ref="F201" r:id="rId13" xr:uid="{00000000-0004-0000-0400-00000C000000}"/>
    <hyperlink ref="F212" r:id="rId14" xr:uid="{00000000-0004-0000-0400-00000D000000}"/>
    <hyperlink ref="F221" r:id="rId15" xr:uid="{00000000-0004-0000-0400-00000E000000}"/>
    <hyperlink ref="F232" r:id="rId16" xr:uid="{00000000-0004-0000-0400-00000F000000}"/>
    <hyperlink ref="F243" r:id="rId17" xr:uid="{00000000-0004-0000-0400-000010000000}"/>
    <hyperlink ref="F254" r:id="rId18" xr:uid="{00000000-0004-0000-0400-000011000000}"/>
    <hyperlink ref="F302" r:id="rId19" xr:uid="{00000000-0004-0000-0400-000012000000}"/>
    <hyperlink ref="F346" r:id="rId20" xr:uid="{00000000-0004-0000-0400-000013000000}"/>
    <hyperlink ref="F355" r:id="rId21" xr:uid="{00000000-0004-0000-0400-000014000000}"/>
    <hyperlink ref="F364" r:id="rId22" xr:uid="{00000000-0004-0000-0400-000015000000}"/>
    <hyperlink ref="F373" r:id="rId23" xr:uid="{00000000-0004-0000-0400-000016000000}"/>
    <hyperlink ref="F382" r:id="rId24" xr:uid="{00000000-0004-0000-0400-000017000000}"/>
    <hyperlink ref="F391" r:id="rId25" xr:uid="{00000000-0004-0000-0400-000018000000}"/>
    <hyperlink ref="F401" r:id="rId26" xr:uid="{00000000-0004-0000-0400-000019000000}"/>
    <hyperlink ref="F406" r:id="rId27" xr:uid="{00000000-0004-0000-0400-00001A000000}"/>
    <hyperlink ref="F411" r:id="rId28" xr:uid="{00000000-0004-0000-0400-00001B000000}"/>
    <hyperlink ref="F416" r:id="rId29" xr:uid="{00000000-0004-0000-0400-00001C000000}"/>
    <hyperlink ref="F421" r:id="rId30" xr:uid="{00000000-0004-0000-0400-00001D000000}"/>
    <hyperlink ref="F427" r:id="rId31" xr:uid="{00000000-0004-0000-0400-00001E000000}"/>
    <hyperlink ref="F436" r:id="rId32" xr:uid="{00000000-0004-0000-0400-00001F000000}"/>
    <hyperlink ref="F448" r:id="rId33" xr:uid="{00000000-0004-0000-0400-000020000000}"/>
    <hyperlink ref="F459" r:id="rId34" xr:uid="{00000000-0004-0000-0400-000021000000}"/>
    <hyperlink ref="F480" r:id="rId35" xr:uid="{00000000-0004-0000-0400-000022000000}"/>
    <hyperlink ref="F492" r:id="rId36" xr:uid="{00000000-0004-0000-0400-000023000000}"/>
    <hyperlink ref="F501" r:id="rId37" xr:uid="{00000000-0004-0000-0400-000024000000}"/>
    <hyperlink ref="F506" r:id="rId38" xr:uid="{00000000-0004-0000-0400-000025000000}"/>
    <hyperlink ref="F511" r:id="rId39" xr:uid="{00000000-0004-0000-0400-000026000000}"/>
    <hyperlink ref="F520" r:id="rId40" xr:uid="{00000000-0004-0000-0400-000027000000}"/>
    <hyperlink ref="F529" r:id="rId41" xr:uid="{00000000-0004-0000-0400-000028000000}"/>
    <hyperlink ref="F538" r:id="rId42" xr:uid="{00000000-0004-0000-0400-000029000000}"/>
    <hyperlink ref="F562" r:id="rId43" xr:uid="{00000000-0004-0000-0400-00002A000000}"/>
    <hyperlink ref="F586" r:id="rId44" xr:uid="{00000000-0004-0000-0400-00002B000000}"/>
    <hyperlink ref="F595" r:id="rId45" xr:uid="{00000000-0004-0000-0400-00002C000000}"/>
    <hyperlink ref="F600" r:id="rId46" xr:uid="{00000000-0004-0000-0400-00002D000000}"/>
    <hyperlink ref="F609" r:id="rId47" xr:uid="{00000000-0004-0000-0400-00002E000000}"/>
    <hyperlink ref="F614" r:id="rId48" xr:uid="{00000000-0004-0000-0400-00002F000000}"/>
    <hyperlink ref="F623" r:id="rId49" xr:uid="{00000000-0004-0000-0400-000030000000}"/>
    <hyperlink ref="F628" r:id="rId50" xr:uid="{00000000-0004-0000-0400-000031000000}"/>
    <hyperlink ref="F637" r:id="rId51" xr:uid="{00000000-0004-0000-0400-000032000000}"/>
    <hyperlink ref="F642" r:id="rId52" xr:uid="{00000000-0004-0000-0400-000033000000}"/>
    <hyperlink ref="F651" r:id="rId53" xr:uid="{00000000-0004-0000-0400-000034000000}"/>
    <hyperlink ref="F656" r:id="rId54" xr:uid="{00000000-0004-0000-0400-000035000000}"/>
    <hyperlink ref="F665" r:id="rId55" xr:uid="{00000000-0004-0000-0400-000036000000}"/>
    <hyperlink ref="F670" r:id="rId56" xr:uid="{00000000-0004-0000-0400-000037000000}"/>
    <hyperlink ref="F679" r:id="rId57" xr:uid="{00000000-0004-0000-0400-000038000000}"/>
    <hyperlink ref="F690" r:id="rId58" xr:uid="{00000000-0004-0000-0400-000039000000}"/>
    <hyperlink ref="F697" r:id="rId59" xr:uid="{00000000-0004-0000-0400-00003A000000}"/>
    <hyperlink ref="F706" r:id="rId60" xr:uid="{00000000-0004-0000-0400-00003B000000}"/>
    <hyperlink ref="F742" r:id="rId61" xr:uid="{00000000-0004-0000-0400-00003C000000}"/>
    <hyperlink ref="F754" r:id="rId62" xr:uid="{00000000-0004-0000-0400-00003D000000}"/>
    <hyperlink ref="F782" r:id="rId63" xr:uid="{00000000-0004-0000-0400-00003E000000}"/>
    <hyperlink ref="F829" r:id="rId64" xr:uid="{00000000-0004-0000-0400-00003F000000}"/>
    <hyperlink ref="F851" r:id="rId65" xr:uid="{00000000-0004-0000-0400-000040000000}"/>
    <hyperlink ref="F934" r:id="rId66" xr:uid="{00000000-0004-0000-0400-000041000000}"/>
    <hyperlink ref="F956" r:id="rId67" xr:uid="{00000000-0004-0000-0400-000042000000}"/>
    <hyperlink ref="F1041" r:id="rId68" xr:uid="{00000000-0004-0000-0400-000043000000}"/>
    <hyperlink ref="F1055" r:id="rId69" xr:uid="{00000000-0004-0000-0400-000044000000}"/>
    <hyperlink ref="F1069" r:id="rId70" xr:uid="{00000000-0004-0000-0400-000045000000}"/>
    <hyperlink ref="F1081" r:id="rId71" xr:uid="{00000000-0004-0000-0400-000046000000}"/>
    <hyperlink ref="F1117" r:id="rId72" xr:uid="{00000000-0004-0000-0400-000047000000}"/>
    <hyperlink ref="F1122" r:id="rId73" xr:uid="{00000000-0004-0000-0400-000048000000}"/>
    <hyperlink ref="F1268" r:id="rId74" xr:uid="{00000000-0004-0000-0400-000049000000}"/>
    <hyperlink ref="F1336" r:id="rId75" xr:uid="{00000000-0004-0000-0400-00004A000000}"/>
    <hyperlink ref="F1346" r:id="rId76" xr:uid="{00000000-0004-0000-0400-00004B000000}"/>
    <hyperlink ref="F1367" r:id="rId77" xr:uid="{00000000-0004-0000-0400-00004C000000}"/>
    <hyperlink ref="F1412" r:id="rId78" xr:uid="{00000000-0004-0000-0400-00004D000000}"/>
    <hyperlink ref="F1417" r:id="rId79" xr:uid="{00000000-0004-0000-0400-00004E000000}"/>
    <hyperlink ref="F1439" r:id="rId80" xr:uid="{00000000-0004-0000-0400-00004F000000}"/>
    <hyperlink ref="F1462" r:id="rId81" xr:uid="{00000000-0004-0000-0400-000050000000}"/>
    <hyperlink ref="F1473" r:id="rId82" xr:uid="{00000000-0004-0000-0400-000051000000}"/>
    <hyperlink ref="F1488" r:id="rId83" xr:uid="{00000000-0004-0000-0400-000052000000}"/>
    <hyperlink ref="F1494" r:id="rId84" xr:uid="{00000000-0004-0000-0400-000053000000}"/>
    <hyperlink ref="F1500" r:id="rId85" xr:uid="{00000000-0004-0000-0400-000054000000}"/>
    <hyperlink ref="F1506" r:id="rId86" xr:uid="{00000000-0004-0000-0400-000055000000}"/>
    <hyperlink ref="F1511" r:id="rId87" xr:uid="{00000000-0004-0000-0400-000056000000}"/>
    <hyperlink ref="F1520" r:id="rId88" xr:uid="{00000000-0004-0000-0400-000057000000}"/>
    <hyperlink ref="F1526" r:id="rId89" xr:uid="{00000000-0004-0000-0400-000058000000}"/>
    <hyperlink ref="F1532" r:id="rId90" xr:uid="{00000000-0004-0000-0400-000059000000}"/>
    <hyperlink ref="F1538" r:id="rId91" xr:uid="{00000000-0004-0000-0400-00005A000000}"/>
    <hyperlink ref="F1544" r:id="rId92" xr:uid="{00000000-0004-0000-0400-00005B000000}"/>
    <hyperlink ref="F1548" r:id="rId93" xr:uid="{00000000-0004-0000-0400-00005C000000}"/>
    <hyperlink ref="F1555" r:id="rId94" xr:uid="{00000000-0004-0000-0400-00005D000000}"/>
    <hyperlink ref="F1563" r:id="rId95" xr:uid="{00000000-0004-0000-0400-00005E000000}"/>
    <hyperlink ref="F1568" r:id="rId96" xr:uid="{00000000-0004-0000-0400-00005F000000}"/>
    <hyperlink ref="F1573" r:id="rId97" xr:uid="{00000000-0004-0000-0400-000060000000}"/>
    <hyperlink ref="F1578" r:id="rId98" xr:uid="{00000000-0004-0000-0400-000061000000}"/>
    <hyperlink ref="F1583" r:id="rId99" xr:uid="{00000000-0004-0000-0400-000062000000}"/>
    <hyperlink ref="F1588" r:id="rId100" xr:uid="{00000000-0004-0000-0400-000063000000}"/>
    <hyperlink ref="F1593" r:id="rId101" xr:uid="{00000000-0004-0000-0400-000064000000}"/>
    <hyperlink ref="F1598" r:id="rId102" xr:uid="{00000000-0004-0000-0400-000065000000}"/>
    <hyperlink ref="F1603" r:id="rId103" xr:uid="{00000000-0004-0000-0400-000066000000}"/>
    <hyperlink ref="F1608" r:id="rId104" xr:uid="{00000000-0004-0000-0400-000067000000}"/>
    <hyperlink ref="F1613" r:id="rId105" xr:uid="{00000000-0004-0000-0400-000068000000}"/>
    <hyperlink ref="F1618" r:id="rId106" xr:uid="{00000000-0004-0000-0400-000069000000}"/>
    <hyperlink ref="F1627" r:id="rId107" xr:uid="{00000000-0004-0000-0400-00006A000000}"/>
    <hyperlink ref="F1633" r:id="rId108" xr:uid="{00000000-0004-0000-0400-00006B000000}"/>
    <hyperlink ref="F1643" r:id="rId109" xr:uid="{00000000-0004-0000-0400-00006C000000}"/>
    <hyperlink ref="F1653" r:id="rId110" xr:uid="{00000000-0004-0000-0400-00006D000000}"/>
    <hyperlink ref="F1670" r:id="rId111" xr:uid="{00000000-0004-0000-0400-00006E000000}"/>
    <hyperlink ref="F1675" r:id="rId112" xr:uid="{00000000-0004-0000-0400-00006F000000}"/>
    <hyperlink ref="F1680" r:id="rId113" xr:uid="{00000000-0004-0000-0400-000070000000}"/>
    <hyperlink ref="F1685" r:id="rId114" xr:uid="{00000000-0004-0000-0400-000071000000}"/>
    <hyperlink ref="F1698" r:id="rId115" xr:uid="{00000000-0004-0000-0400-000072000000}"/>
    <hyperlink ref="F1711" r:id="rId116" xr:uid="{00000000-0004-0000-0400-000073000000}"/>
    <hyperlink ref="F1716" r:id="rId117" xr:uid="{00000000-0004-0000-0400-000074000000}"/>
    <hyperlink ref="F1721" r:id="rId118" xr:uid="{00000000-0004-0000-0400-000075000000}"/>
    <hyperlink ref="F1726" r:id="rId119" xr:uid="{00000000-0004-0000-0400-000076000000}"/>
    <hyperlink ref="F1735" r:id="rId120" xr:uid="{00000000-0004-0000-0400-000077000000}"/>
    <hyperlink ref="F1744" r:id="rId121" xr:uid="{00000000-0004-0000-0400-000078000000}"/>
    <hyperlink ref="F1749" r:id="rId122" xr:uid="{00000000-0004-0000-0400-000079000000}"/>
    <hyperlink ref="F1754" r:id="rId123" xr:uid="{00000000-0004-0000-0400-00007A000000}"/>
    <hyperlink ref="F1767" r:id="rId124" xr:uid="{00000000-0004-0000-0400-00007B000000}"/>
    <hyperlink ref="F1777" r:id="rId125" xr:uid="{00000000-0004-0000-0400-00007C000000}"/>
    <hyperlink ref="F1787" r:id="rId126" xr:uid="{00000000-0004-0000-0400-00007D000000}"/>
    <hyperlink ref="F1804" r:id="rId127" xr:uid="{00000000-0004-0000-0400-00007E000000}"/>
    <hyperlink ref="F1821" r:id="rId128" xr:uid="{00000000-0004-0000-0400-00007F000000}"/>
    <hyperlink ref="F1840" r:id="rId129" xr:uid="{00000000-0004-0000-0400-000080000000}"/>
    <hyperlink ref="F1849" r:id="rId130" xr:uid="{00000000-0004-0000-0400-000081000000}"/>
    <hyperlink ref="F1854" r:id="rId131" xr:uid="{00000000-0004-0000-0400-000082000000}"/>
    <hyperlink ref="F1860" r:id="rId132" xr:uid="{00000000-0004-0000-0400-000083000000}"/>
    <hyperlink ref="F1870" r:id="rId133" xr:uid="{00000000-0004-0000-0400-000084000000}"/>
  </hyperlinks>
  <pageMargins left="0.39370078740157483" right="0.39370078740157483" top="0.39370078740157483" bottom="0.39370078740157483" header="0" footer="0"/>
  <pageSetup paperSize="9" scale="76" fitToHeight="100" orientation="portrait" r:id="rId134"/>
  <headerFooter>
    <oddFooter>&amp;CStrana &amp;P z &amp;N</oddFooter>
  </headerFooter>
  <drawing r:id="rId13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414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2141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ROUND((SUM(BE89:BE159)),  2)</f>
        <v>0</v>
      </c>
      <c r="I35" s="94">
        <v>0.21</v>
      </c>
      <c r="J35" s="84">
        <f>ROUND(((SUM(BE89:BE159))*I35),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ROUND((SUM(BF89:BF159)),  2)</f>
        <v>0</v>
      </c>
      <c r="I36" s="94">
        <v>0.12</v>
      </c>
      <c r="J36" s="84">
        <f>ROUND(((SUM(BF89:BF159))*I36),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ROUND((SUM(BG89:BG159)),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ROUND((SUM(BH89:BH159)),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ROUND((SUM(BI89:BI159)),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414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PS451.4 - C2X SSZ nám. Národních hrdinů - soupis dodávek a montážních prací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J89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954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955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956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899999999999999" customHeight="1">
      <c r="B67" s="108"/>
      <c r="D67" s="109" t="s">
        <v>2142</v>
      </c>
      <c r="E67" s="110"/>
      <c r="F67" s="110"/>
      <c r="G67" s="110"/>
      <c r="H67" s="110"/>
      <c r="I67" s="110"/>
      <c r="J67" s="111">
        <f>J109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1" t="s">
        <v>177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16</v>
      </c>
      <c r="L76" s="33"/>
    </row>
    <row r="77" spans="2:12" s="1" customFormat="1" ht="26.25" customHeight="1">
      <c r="B77" s="33"/>
      <c r="E77" s="238" t="str">
        <f>E7</f>
        <v>Nám. Národních hrdinů – Havlíčkova – koordinovaný tah SSZ (2025)</v>
      </c>
      <c r="F77" s="239"/>
      <c r="G77" s="239"/>
      <c r="H77" s="239"/>
      <c r="L77" s="33"/>
    </row>
    <row r="78" spans="2:12" ht="12" customHeight="1">
      <c r="B78" s="20"/>
      <c r="C78" s="27" t="s">
        <v>158</v>
      </c>
      <c r="L78" s="20"/>
    </row>
    <row r="79" spans="2:12" s="1" customFormat="1" ht="16.5" customHeight="1">
      <c r="B79" s="33"/>
      <c r="E79" s="238" t="s">
        <v>414</v>
      </c>
      <c r="F79" s="240"/>
      <c r="G79" s="240"/>
      <c r="H79" s="240"/>
      <c r="L79" s="33"/>
    </row>
    <row r="80" spans="2:12" s="1" customFormat="1" ht="12" customHeight="1">
      <c r="B80" s="33"/>
      <c r="C80" s="27" t="s">
        <v>415</v>
      </c>
      <c r="L80" s="33"/>
    </row>
    <row r="81" spans="2:65" s="1" customFormat="1" ht="30" customHeight="1">
      <c r="B81" s="33"/>
      <c r="E81" s="197" t="str">
        <f>E11</f>
        <v>PS451.4 - C2X SSZ nám. Národních hrdinů - soupis dodávek a montážních prací</v>
      </c>
      <c r="F81" s="240"/>
      <c r="G81" s="240"/>
      <c r="H81" s="240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7" t="s">
        <v>22</v>
      </c>
      <c r="F83" s="25" t="str">
        <f>F14</f>
        <v>Olomouc, třída Svobody</v>
      </c>
      <c r="I83" s="27" t="s">
        <v>24</v>
      </c>
      <c r="J83" s="50" t="str">
        <f>IF(J14="","",J14)</f>
        <v>15. 1. 2025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7" t="s">
        <v>30</v>
      </c>
      <c r="F85" s="25" t="str">
        <f>E17</f>
        <v>Statutární město Olomouc</v>
      </c>
      <c r="I85" s="27" t="s">
        <v>38</v>
      </c>
      <c r="J85" s="31" t="str">
        <f>E23</f>
        <v>PK SSZ Obrdlík, s.r.o.</v>
      </c>
      <c r="L85" s="33"/>
    </row>
    <row r="86" spans="2:65" s="1" customFormat="1" ht="15.2" customHeight="1">
      <c r="B86" s="33"/>
      <c r="C86" s="27" t="s">
        <v>36</v>
      </c>
      <c r="F86" s="25" t="str">
        <f>IF(E20="","",E20)</f>
        <v>Vyplň údaj</v>
      </c>
      <c r="I86" s="27" t="s">
        <v>43</v>
      </c>
      <c r="J86" s="31" t="str">
        <f>E26</f>
        <v>Ing. Luděk Obrdlík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178</v>
      </c>
      <c r="D88" s="114" t="s">
        <v>67</v>
      </c>
      <c r="E88" s="114" t="s">
        <v>63</v>
      </c>
      <c r="F88" s="114" t="s">
        <v>64</v>
      </c>
      <c r="G88" s="114" t="s">
        <v>179</v>
      </c>
      <c r="H88" s="114" t="s">
        <v>180</v>
      </c>
      <c r="I88" s="114" t="s">
        <v>181</v>
      </c>
      <c r="J88" s="114" t="s">
        <v>165</v>
      </c>
      <c r="K88" s="115" t="s">
        <v>182</v>
      </c>
      <c r="L88" s="112"/>
      <c r="M88" s="57" t="s">
        <v>44</v>
      </c>
      <c r="N88" s="58" t="s">
        <v>52</v>
      </c>
      <c r="O88" s="58" t="s">
        <v>183</v>
      </c>
      <c r="P88" s="58" t="s">
        <v>184</v>
      </c>
      <c r="Q88" s="58" t="s">
        <v>185</v>
      </c>
      <c r="R88" s="58" t="s">
        <v>186</v>
      </c>
      <c r="S88" s="58" t="s">
        <v>187</v>
      </c>
      <c r="T88" s="59" t="s">
        <v>188</v>
      </c>
    </row>
    <row r="89" spans="2:65" s="1" customFormat="1" ht="22.9" customHeight="1">
      <c r="B89" s="33"/>
      <c r="C89" s="62" t="s">
        <v>189</v>
      </c>
      <c r="J89" s="116">
        <f>BK89</f>
        <v>0</v>
      </c>
      <c r="L89" s="33"/>
      <c r="M89" s="60"/>
      <c r="N89" s="51"/>
      <c r="O89" s="51"/>
      <c r="P89" s="117">
        <f>P90+P108</f>
        <v>0</v>
      </c>
      <c r="Q89" s="51"/>
      <c r="R89" s="117">
        <f>R90+R108</f>
        <v>2.6075000000000004E-2</v>
      </c>
      <c r="S89" s="51"/>
      <c r="T89" s="118">
        <f>T90+T108</f>
        <v>0</v>
      </c>
      <c r="AT89" s="17" t="s">
        <v>81</v>
      </c>
      <c r="AU89" s="17" t="s">
        <v>166</v>
      </c>
      <c r="BK89" s="119">
        <f>BK90+BK108</f>
        <v>0</v>
      </c>
    </row>
    <row r="90" spans="2:65" s="11" customFormat="1" ht="25.9" customHeight="1">
      <c r="B90" s="120"/>
      <c r="D90" s="121" t="s">
        <v>81</v>
      </c>
      <c r="E90" s="122" t="s">
        <v>960</v>
      </c>
      <c r="F90" s="122" t="s">
        <v>961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2.8000000000000003E-4</v>
      </c>
      <c r="T90" s="127">
        <f>T91</f>
        <v>0</v>
      </c>
      <c r="AR90" s="121" t="s">
        <v>93</v>
      </c>
      <c r="AT90" s="128" t="s">
        <v>81</v>
      </c>
      <c r="AU90" s="128" t="s">
        <v>82</v>
      </c>
      <c r="AY90" s="121" t="s">
        <v>192</v>
      </c>
      <c r="BK90" s="129">
        <f>BK91</f>
        <v>0</v>
      </c>
    </row>
    <row r="91" spans="2:65" s="11" customFormat="1" ht="22.9" customHeight="1">
      <c r="B91" s="120"/>
      <c r="D91" s="121" t="s">
        <v>81</v>
      </c>
      <c r="E91" s="130" t="s">
        <v>962</v>
      </c>
      <c r="F91" s="130" t="s">
        <v>963</v>
      </c>
      <c r="I91" s="123"/>
      <c r="J91" s="131">
        <f>BK91</f>
        <v>0</v>
      </c>
      <c r="L91" s="120"/>
      <c r="M91" s="125"/>
      <c r="P91" s="126">
        <f>SUM(P92:P107)</f>
        <v>0</v>
      </c>
      <c r="R91" s="126">
        <f>SUM(R92:R107)</f>
        <v>2.8000000000000003E-4</v>
      </c>
      <c r="T91" s="127">
        <f>SUM(T92:T107)</f>
        <v>0</v>
      </c>
      <c r="AR91" s="121" t="s">
        <v>93</v>
      </c>
      <c r="AT91" s="128" t="s">
        <v>81</v>
      </c>
      <c r="AU91" s="128" t="s">
        <v>90</v>
      </c>
      <c r="AY91" s="121" t="s">
        <v>192</v>
      </c>
      <c r="BK91" s="129">
        <f>SUM(BK92:BK107)</f>
        <v>0</v>
      </c>
    </row>
    <row r="92" spans="2:65" s="1" customFormat="1" ht="24.2" customHeight="1">
      <c r="B92" s="33"/>
      <c r="C92" s="132" t="s">
        <v>90</v>
      </c>
      <c r="D92" s="132" t="s">
        <v>194</v>
      </c>
      <c r="E92" s="133" t="s">
        <v>964</v>
      </c>
      <c r="F92" s="134" t="s">
        <v>965</v>
      </c>
      <c r="G92" s="135" t="s">
        <v>747</v>
      </c>
      <c r="H92" s="136">
        <v>4</v>
      </c>
      <c r="I92" s="137"/>
      <c r="J92" s="138">
        <f>ROUND(I92*H92,2)</f>
        <v>0</v>
      </c>
      <c r="K92" s="134" t="s">
        <v>198</v>
      </c>
      <c r="L92" s="33"/>
      <c r="M92" s="139" t="s">
        <v>44</v>
      </c>
      <c r="N92" s="140" t="s">
        <v>53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90</v>
      </c>
      <c r="AT92" s="143" t="s">
        <v>194</v>
      </c>
      <c r="AU92" s="143" t="s">
        <v>93</v>
      </c>
      <c r="AY92" s="17" t="s">
        <v>192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90</v>
      </c>
      <c r="BK92" s="144">
        <f>ROUND(I92*H92,2)</f>
        <v>0</v>
      </c>
      <c r="BL92" s="17" t="s">
        <v>90</v>
      </c>
      <c r="BM92" s="143" t="s">
        <v>2143</v>
      </c>
    </row>
    <row r="93" spans="2:65" s="1" customFormat="1" ht="11.25">
      <c r="B93" s="33"/>
      <c r="D93" s="145" t="s">
        <v>200</v>
      </c>
      <c r="F93" s="146" t="s">
        <v>967</v>
      </c>
      <c r="I93" s="147"/>
      <c r="L93" s="33"/>
      <c r="M93" s="148"/>
      <c r="T93" s="54"/>
      <c r="AT93" s="17" t="s">
        <v>200</v>
      </c>
      <c r="AU93" s="17" t="s">
        <v>93</v>
      </c>
    </row>
    <row r="94" spans="2:65" s="12" customFormat="1" ht="11.25">
      <c r="B94" s="149"/>
      <c r="D94" s="150" t="s">
        <v>202</v>
      </c>
      <c r="E94" s="151" t="s">
        <v>44</v>
      </c>
      <c r="F94" s="152" t="s">
        <v>2144</v>
      </c>
      <c r="H94" s="151" t="s">
        <v>44</v>
      </c>
      <c r="I94" s="153"/>
      <c r="L94" s="149"/>
      <c r="M94" s="154"/>
      <c r="T94" s="155"/>
      <c r="AT94" s="151" t="s">
        <v>202</v>
      </c>
      <c r="AU94" s="151" t="s">
        <v>93</v>
      </c>
      <c r="AV94" s="12" t="s">
        <v>90</v>
      </c>
      <c r="AW94" s="12" t="s">
        <v>42</v>
      </c>
      <c r="AX94" s="12" t="s">
        <v>82</v>
      </c>
      <c r="AY94" s="151" t="s">
        <v>192</v>
      </c>
    </row>
    <row r="95" spans="2:65" s="12" customFormat="1" ht="11.25">
      <c r="B95" s="149"/>
      <c r="D95" s="150" t="s">
        <v>202</v>
      </c>
      <c r="E95" s="151" t="s">
        <v>44</v>
      </c>
      <c r="F95" s="152" t="s">
        <v>2145</v>
      </c>
      <c r="H95" s="151" t="s">
        <v>44</v>
      </c>
      <c r="I95" s="153"/>
      <c r="L95" s="149"/>
      <c r="M95" s="154"/>
      <c r="T95" s="155"/>
      <c r="AT95" s="151" t="s">
        <v>202</v>
      </c>
      <c r="AU95" s="151" t="s">
        <v>93</v>
      </c>
      <c r="AV95" s="12" t="s">
        <v>90</v>
      </c>
      <c r="AW95" s="12" t="s">
        <v>42</v>
      </c>
      <c r="AX95" s="12" t="s">
        <v>82</v>
      </c>
      <c r="AY95" s="151" t="s">
        <v>192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2146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3" customFormat="1" ht="11.25">
      <c r="B97" s="156"/>
      <c r="D97" s="150" t="s">
        <v>202</v>
      </c>
      <c r="E97" s="157" t="s">
        <v>44</v>
      </c>
      <c r="F97" s="158" t="s">
        <v>1627</v>
      </c>
      <c r="H97" s="159">
        <v>4</v>
      </c>
      <c r="I97" s="160"/>
      <c r="L97" s="156"/>
      <c r="M97" s="161"/>
      <c r="T97" s="162"/>
      <c r="AT97" s="157" t="s">
        <v>202</v>
      </c>
      <c r="AU97" s="157" t="s">
        <v>93</v>
      </c>
      <c r="AV97" s="13" t="s">
        <v>93</v>
      </c>
      <c r="AW97" s="13" t="s">
        <v>42</v>
      </c>
      <c r="AX97" s="13" t="s">
        <v>90</v>
      </c>
      <c r="AY97" s="157" t="s">
        <v>192</v>
      </c>
    </row>
    <row r="98" spans="2:65" s="1" customFormat="1" ht="24.2" customHeight="1">
      <c r="B98" s="33"/>
      <c r="C98" s="170" t="s">
        <v>93</v>
      </c>
      <c r="D98" s="170" t="s">
        <v>245</v>
      </c>
      <c r="E98" s="171" t="s">
        <v>971</v>
      </c>
      <c r="F98" s="172" t="s">
        <v>972</v>
      </c>
      <c r="G98" s="173" t="s">
        <v>747</v>
      </c>
      <c r="H98" s="174">
        <v>4</v>
      </c>
      <c r="I98" s="175"/>
      <c r="J98" s="176">
        <f>ROUND(I98*H98,2)</f>
        <v>0</v>
      </c>
      <c r="K98" s="172" t="s">
        <v>198</v>
      </c>
      <c r="L98" s="177"/>
      <c r="M98" s="178" t="s">
        <v>44</v>
      </c>
      <c r="N98" s="179" t="s">
        <v>53</v>
      </c>
      <c r="P98" s="141">
        <f>O98*H98</f>
        <v>0</v>
      </c>
      <c r="Q98" s="141">
        <v>5.0000000000000002E-5</v>
      </c>
      <c r="R98" s="141">
        <f>Q98*H98</f>
        <v>2.0000000000000001E-4</v>
      </c>
      <c r="S98" s="141">
        <v>0</v>
      </c>
      <c r="T98" s="142">
        <f>S98*H98</f>
        <v>0</v>
      </c>
      <c r="AR98" s="143" t="s">
        <v>93</v>
      </c>
      <c r="AT98" s="143" t="s">
        <v>245</v>
      </c>
      <c r="AU98" s="143" t="s">
        <v>93</v>
      </c>
      <c r="AY98" s="17" t="s">
        <v>192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90</v>
      </c>
      <c r="BK98" s="144">
        <f>ROUND(I98*H98,2)</f>
        <v>0</v>
      </c>
      <c r="BL98" s="17" t="s">
        <v>90</v>
      </c>
      <c r="BM98" s="143" t="s">
        <v>2147</v>
      </c>
    </row>
    <row r="99" spans="2:65" s="12" customFormat="1" ht="11.25">
      <c r="B99" s="149"/>
      <c r="D99" s="150" t="s">
        <v>202</v>
      </c>
      <c r="E99" s="151" t="s">
        <v>44</v>
      </c>
      <c r="F99" s="152" t="s">
        <v>2144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2" customFormat="1" ht="11.25">
      <c r="B100" s="149"/>
      <c r="D100" s="150" t="s">
        <v>202</v>
      </c>
      <c r="E100" s="151" t="s">
        <v>44</v>
      </c>
      <c r="F100" s="152" t="s">
        <v>2145</v>
      </c>
      <c r="H100" s="151" t="s">
        <v>44</v>
      </c>
      <c r="I100" s="153"/>
      <c r="L100" s="149"/>
      <c r="M100" s="154"/>
      <c r="T100" s="155"/>
      <c r="AT100" s="151" t="s">
        <v>202</v>
      </c>
      <c r="AU100" s="151" t="s">
        <v>93</v>
      </c>
      <c r="AV100" s="12" t="s">
        <v>90</v>
      </c>
      <c r="AW100" s="12" t="s">
        <v>42</v>
      </c>
      <c r="AX100" s="12" t="s">
        <v>82</v>
      </c>
      <c r="AY100" s="151" t="s">
        <v>192</v>
      </c>
    </row>
    <row r="101" spans="2:65" s="12" customFormat="1" ht="22.5">
      <c r="B101" s="149"/>
      <c r="D101" s="150" t="s">
        <v>202</v>
      </c>
      <c r="E101" s="151" t="s">
        <v>44</v>
      </c>
      <c r="F101" s="152" t="s">
        <v>2148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3" customFormat="1" ht="11.25">
      <c r="B102" s="156"/>
      <c r="D102" s="150" t="s">
        <v>202</v>
      </c>
      <c r="E102" s="157" t="s">
        <v>44</v>
      </c>
      <c r="F102" s="158" t="s">
        <v>1627</v>
      </c>
      <c r="H102" s="159">
        <v>4</v>
      </c>
      <c r="I102" s="160"/>
      <c r="L102" s="156"/>
      <c r="M102" s="161"/>
      <c r="T102" s="162"/>
      <c r="AT102" s="157" t="s">
        <v>202</v>
      </c>
      <c r="AU102" s="157" t="s">
        <v>93</v>
      </c>
      <c r="AV102" s="13" t="s">
        <v>93</v>
      </c>
      <c r="AW102" s="13" t="s">
        <v>42</v>
      </c>
      <c r="AX102" s="13" t="s">
        <v>90</v>
      </c>
      <c r="AY102" s="157" t="s">
        <v>192</v>
      </c>
    </row>
    <row r="103" spans="2:65" s="1" customFormat="1" ht="24.2" customHeight="1">
      <c r="B103" s="33"/>
      <c r="C103" s="170" t="s">
        <v>209</v>
      </c>
      <c r="D103" s="170" t="s">
        <v>245</v>
      </c>
      <c r="E103" s="171" t="s">
        <v>2149</v>
      </c>
      <c r="F103" s="172" t="s">
        <v>2150</v>
      </c>
      <c r="G103" s="173" t="s">
        <v>747</v>
      </c>
      <c r="H103" s="174">
        <v>4</v>
      </c>
      <c r="I103" s="175"/>
      <c r="J103" s="176">
        <f>ROUND(I103*H103,2)</f>
        <v>0</v>
      </c>
      <c r="K103" s="172" t="s">
        <v>198</v>
      </c>
      <c r="L103" s="177"/>
      <c r="M103" s="178" t="s">
        <v>44</v>
      </c>
      <c r="N103" s="179" t="s">
        <v>53</v>
      </c>
      <c r="P103" s="141">
        <f>O103*H103</f>
        <v>0</v>
      </c>
      <c r="Q103" s="141">
        <v>2.0000000000000002E-5</v>
      </c>
      <c r="R103" s="141">
        <f>Q103*H103</f>
        <v>8.0000000000000007E-5</v>
      </c>
      <c r="S103" s="141">
        <v>0</v>
      </c>
      <c r="T103" s="142">
        <f>S103*H103</f>
        <v>0</v>
      </c>
      <c r="AR103" s="143" t="s">
        <v>93</v>
      </c>
      <c r="AT103" s="143" t="s">
        <v>245</v>
      </c>
      <c r="AU103" s="143" t="s">
        <v>93</v>
      </c>
      <c r="AY103" s="17" t="s">
        <v>192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90</v>
      </c>
      <c r="BK103" s="144">
        <f>ROUND(I103*H103,2)</f>
        <v>0</v>
      </c>
      <c r="BL103" s="17" t="s">
        <v>90</v>
      </c>
      <c r="BM103" s="143" t="s">
        <v>2151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2144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11.25">
      <c r="B105" s="149"/>
      <c r="D105" s="150" t="s">
        <v>202</v>
      </c>
      <c r="E105" s="151" t="s">
        <v>44</v>
      </c>
      <c r="F105" s="152" t="s">
        <v>2145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2" customFormat="1" ht="11.25">
      <c r="B106" s="149"/>
      <c r="D106" s="150" t="s">
        <v>202</v>
      </c>
      <c r="E106" s="151" t="s">
        <v>44</v>
      </c>
      <c r="F106" s="152" t="s">
        <v>2146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3" customFormat="1" ht="11.25">
      <c r="B107" s="156"/>
      <c r="D107" s="150" t="s">
        <v>202</v>
      </c>
      <c r="E107" s="157" t="s">
        <v>44</v>
      </c>
      <c r="F107" s="158" t="s">
        <v>1627</v>
      </c>
      <c r="H107" s="159">
        <v>4</v>
      </c>
      <c r="I107" s="160"/>
      <c r="L107" s="156"/>
      <c r="M107" s="161"/>
      <c r="T107" s="162"/>
      <c r="AT107" s="157" t="s">
        <v>202</v>
      </c>
      <c r="AU107" s="157" t="s">
        <v>93</v>
      </c>
      <c r="AV107" s="13" t="s">
        <v>93</v>
      </c>
      <c r="AW107" s="13" t="s">
        <v>42</v>
      </c>
      <c r="AX107" s="13" t="s">
        <v>90</v>
      </c>
      <c r="AY107" s="157" t="s">
        <v>192</v>
      </c>
    </row>
    <row r="108" spans="2:65" s="11" customFormat="1" ht="25.9" customHeight="1">
      <c r="B108" s="120"/>
      <c r="D108" s="121" t="s">
        <v>81</v>
      </c>
      <c r="E108" s="122" t="s">
        <v>245</v>
      </c>
      <c r="F108" s="122" t="s">
        <v>991</v>
      </c>
      <c r="I108" s="123"/>
      <c r="J108" s="124">
        <f>BK108</f>
        <v>0</v>
      </c>
      <c r="L108" s="120"/>
      <c r="M108" s="125"/>
      <c r="P108" s="126">
        <f>P109</f>
        <v>0</v>
      </c>
      <c r="R108" s="126">
        <f>R109</f>
        <v>2.5795000000000005E-2</v>
      </c>
      <c r="T108" s="127">
        <f>T109</f>
        <v>0</v>
      </c>
      <c r="AR108" s="121" t="s">
        <v>209</v>
      </c>
      <c r="AT108" s="128" t="s">
        <v>81</v>
      </c>
      <c r="AU108" s="128" t="s">
        <v>82</v>
      </c>
      <c r="AY108" s="121" t="s">
        <v>192</v>
      </c>
      <c r="BK108" s="129">
        <f>BK109</f>
        <v>0</v>
      </c>
    </row>
    <row r="109" spans="2:65" s="11" customFormat="1" ht="22.9" customHeight="1">
      <c r="B109" s="120"/>
      <c r="D109" s="121" t="s">
        <v>81</v>
      </c>
      <c r="E109" s="130" t="s">
        <v>1236</v>
      </c>
      <c r="F109" s="130" t="s">
        <v>2152</v>
      </c>
      <c r="I109" s="123"/>
      <c r="J109" s="131">
        <f>BK109</f>
        <v>0</v>
      </c>
      <c r="L109" s="120"/>
      <c r="M109" s="125"/>
      <c r="P109" s="126">
        <f>SUM(P110:P159)</f>
        <v>0</v>
      </c>
      <c r="R109" s="126">
        <f>SUM(R110:R159)</f>
        <v>2.5795000000000005E-2</v>
      </c>
      <c r="T109" s="127">
        <f>SUM(T110:T159)</f>
        <v>0</v>
      </c>
      <c r="AR109" s="121" t="s">
        <v>209</v>
      </c>
      <c r="AT109" s="128" t="s">
        <v>81</v>
      </c>
      <c r="AU109" s="128" t="s">
        <v>90</v>
      </c>
      <c r="AY109" s="121" t="s">
        <v>192</v>
      </c>
      <c r="BK109" s="129">
        <f>SUM(BK110:BK159)</f>
        <v>0</v>
      </c>
    </row>
    <row r="110" spans="2:65" s="1" customFormat="1" ht="33" customHeight="1">
      <c r="B110" s="33"/>
      <c r="C110" s="132" t="s">
        <v>199</v>
      </c>
      <c r="D110" s="132" t="s">
        <v>194</v>
      </c>
      <c r="E110" s="133" t="s">
        <v>2153</v>
      </c>
      <c r="F110" s="134" t="s">
        <v>2154</v>
      </c>
      <c r="G110" s="135" t="s">
        <v>282</v>
      </c>
      <c r="H110" s="136">
        <v>55</v>
      </c>
      <c r="I110" s="137"/>
      <c r="J110" s="138">
        <f>ROUND(I110*H110,2)</f>
        <v>0</v>
      </c>
      <c r="K110" s="134" t="s">
        <v>198</v>
      </c>
      <c r="L110" s="33"/>
      <c r="M110" s="139" t="s">
        <v>44</v>
      </c>
      <c r="N110" s="140" t="s">
        <v>53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90</v>
      </c>
      <c r="AT110" s="143" t="s">
        <v>194</v>
      </c>
      <c r="AU110" s="143" t="s">
        <v>93</v>
      </c>
      <c r="AY110" s="17" t="s">
        <v>192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90</v>
      </c>
      <c r="BK110" s="144">
        <f>ROUND(I110*H110,2)</f>
        <v>0</v>
      </c>
      <c r="BL110" s="17" t="s">
        <v>90</v>
      </c>
      <c r="BM110" s="143" t="s">
        <v>2155</v>
      </c>
    </row>
    <row r="111" spans="2:65" s="1" customFormat="1" ht="11.25">
      <c r="B111" s="33"/>
      <c r="D111" s="145" t="s">
        <v>200</v>
      </c>
      <c r="F111" s="146" t="s">
        <v>2156</v>
      </c>
      <c r="I111" s="147"/>
      <c r="L111" s="33"/>
      <c r="M111" s="148"/>
      <c r="T111" s="54"/>
      <c r="AT111" s="17" t="s">
        <v>200</v>
      </c>
      <c r="AU111" s="17" t="s">
        <v>93</v>
      </c>
    </row>
    <row r="112" spans="2:65" s="12" customFormat="1" ht="11.25">
      <c r="B112" s="149"/>
      <c r="D112" s="150" t="s">
        <v>202</v>
      </c>
      <c r="E112" s="151" t="s">
        <v>44</v>
      </c>
      <c r="F112" s="152" t="s">
        <v>2144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2" customFormat="1" ht="11.25">
      <c r="B113" s="149"/>
      <c r="D113" s="150" t="s">
        <v>202</v>
      </c>
      <c r="E113" s="151" t="s">
        <v>44</v>
      </c>
      <c r="F113" s="152" t="s">
        <v>2145</v>
      </c>
      <c r="H113" s="151" t="s">
        <v>44</v>
      </c>
      <c r="I113" s="153"/>
      <c r="L113" s="149"/>
      <c r="M113" s="154"/>
      <c r="T113" s="155"/>
      <c r="AT113" s="151" t="s">
        <v>202</v>
      </c>
      <c r="AU113" s="151" t="s">
        <v>93</v>
      </c>
      <c r="AV113" s="12" t="s">
        <v>90</v>
      </c>
      <c r="AW113" s="12" t="s">
        <v>42</v>
      </c>
      <c r="AX113" s="12" t="s">
        <v>82</v>
      </c>
      <c r="AY113" s="151" t="s">
        <v>192</v>
      </c>
    </row>
    <row r="114" spans="2:65" s="12" customFormat="1" ht="22.5">
      <c r="B114" s="149"/>
      <c r="D114" s="150" t="s">
        <v>202</v>
      </c>
      <c r="E114" s="151" t="s">
        <v>44</v>
      </c>
      <c r="F114" s="152" t="s">
        <v>2157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3" customFormat="1" ht="11.25">
      <c r="B115" s="156"/>
      <c r="D115" s="150" t="s">
        <v>202</v>
      </c>
      <c r="E115" s="157" t="s">
        <v>44</v>
      </c>
      <c r="F115" s="158" t="s">
        <v>804</v>
      </c>
      <c r="H115" s="159">
        <v>55</v>
      </c>
      <c r="I115" s="160"/>
      <c r="L115" s="156"/>
      <c r="M115" s="161"/>
      <c r="T115" s="162"/>
      <c r="AT115" s="157" t="s">
        <v>202</v>
      </c>
      <c r="AU115" s="157" t="s">
        <v>93</v>
      </c>
      <c r="AV115" s="13" t="s">
        <v>93</v>
      </c>
      <c r="AW115" s="13" t="s">
        <v>42</v>
      </c>
      <c r="AX115" s="13" t="s">
        <v>90</v>
      </c>
      <c r="AY115" s="157" t="s">
        <v>192</v>
      </c>
    </row>
    <row r="116" spans="2:65" s="1" customFormat="1" ht="21.75" customHeight="1">
      <c r="B116" s="33"/>
      <c r="C116" s="132" t="s">
        <v>222</v>
      </c>
      <c r="D116" s="132" t="s">
        <v>194</v>
      </c>
      <c r="E116" s="133" t="s">
        <v>1304</v>
      </c>
      <c r="F116" s="134" t="s">
        <v>1305</v>
      </c>
      <c r="G116" s="135" t="s">
        <v>747</v>
      </c>
      <c r="H116" s="136">
        <v>1</v>
      </c>
      <c r="I116" s="137"/>
      <c r="J116" s="138">
        <f>ROUND(I116*H116,2)</f>
        <v>0</v>
      </c>
      <c r="K116" s="134" t="s">
        <v>198</v>
      </c>
      <c r="L116" s="33"/>
      <c r="M116" s="139" t="s">
        <v>44</v>
      </c>
      <c r="N116" s="140" t="s">
        <v>53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90</v>
      </c>
      <c r="AT116" s="143" t="s">
        <v>194</v>
      </c>
      <c r="AU116" s="143" t="s">
        <v>93</v>
      </c>
      <c r="AY116" s="17" t="s">
        <v>192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90</v>
      </c>
      <c r="BK116" s="144">
        <f>ROUND(I116*H116,2)</f>
        <v>0</v>
      </c>
      <c r="BL116" s="17" t="s">
        <v>90</v>
      </c>
      <c r="BM116" s="143" t="s">
        <v>2158</v>
      </c>
    </row>
    <row r="117" spans="2:65" s="1" customFormat="1" ht="11.25">
      <c r="B117" s="33"/>
      <c r="D117" s="145" t="s">
        <v>200</v>
      </c>
      <c r="F117" s="146" t="s">
        <v>1307</v>
      </c>
      <c r="I117" s="147"/>
      <c r="L117" s="33"/>
      <c r="M117" s="148"/>
      <c r="T117" s="54"/>
      <c r="AT117" s="17" t="s">
        <v>200</v>
      </c>
      <c r="AU117" s="17" t="s">
        <v>93</v>
      </c>
    </row>
    <row r="118" spans="2:65" s="12" customFormat="1" ht="11.25">
      <c r="B118" s="149"/>
      <c r="D118" s="150" t="s">
        <v>202</v>
      </c>
      <c r="E118" s="151" t="s">
        <v>44</v>
      </c>
      <c r="F118" s="152" t="s">
        <v>2144</v>
      </c>
      <c r="H118" s="151" t="s">
        <v>44</v>
      </c>
      <c r="I118" s="153"/>
      <c r="L118" s="149"/>
      <c r="M118" s="154"/>
      <c r="T118" s="155"/>
      <c r="AT118" s="151" t="s">
        <v>202</v>
      </c>
      <c r="AU118" s="151" t="s">
        <v>93</v>
      </c>
      <c r="AV118" s="12" t="s">
        <v>90</v>
      </c>
      <c r="AW118" s="12" t="s">
        <v>42</v>
      </c>
      <c r="AX118" s="12" t="s">
        <v>82</v>
      </c>
      <c r="AY118" s="151" t="s">
        <v>192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2145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2" customFormat="1" ht="22.5">
      <c r="B120" s="149"/>
      <c r="D120" s="150" t="s">
        <v>202</v>
      </c>
      <c r="E120" s="151" t="s">
        <v>44</v>
      </c>
      <c r="F120" s="152" t="s">
        <v>2159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3" customFormat="1" ht="11.25">
      <c r="B121" s="156"/>
      <c r="D121" s="150" t="s">
        <v>202</v>
      </c>
      <c r="E121" s="157" t="s">
        <v>44</v>
      </c>
      <c r="F121" s="158" t="s">
        <v>90</v>
      </c>
      <c r="H121" s="159">
        <v>1</v>
      </c>
      <c r="I121" s="160"/>
      <c r="L121" s="156"/>
      <c r="M121" s="161"/>
      <c r="T121" s="162"/>
      <c r="AT121" s="157" t="s">
        <v>202</v>
      </c>
      <c r="AU121" s="157" t="s">
        <v>93</v>
      </c>
      <c r="AV121" s="13" t="s">
        <v>93</v>
      </c>
      <c r="AW121" s="13" t="s">
        <v>42</v>
      </c>
      <c r="AX121" s="13" t="s">
        <v>90</v>
      </c>
      <c r="AY121" s="157" t="s">
        <v>192</v>
      </c>
    </row>
    <row r="122" spans="2:65" s="1" customFormat="1" ht="21.75" customHeight="1">
      <c r="B122" s="33"/>
      <c r="C122" s="132" t="s">
        <v>212</v>
      </c>
      <c r="D122" s="132" t="s">
        <v>194</v>
      </c>
      <c r="E122" s="133" t="s">
        <v>1310</v>
      </c>
      <c r="F122" s="134" t="s">
        <v>1311</v>
      </c>
      <c r="G122" s="135" t="s">
        <v>1312</v>
      </c>
      <c r="H122" s="136">
        <v>5.5E-2</v>
      </c>
      <c r="I122" s="137"/>
      <c r="J122" s="138">
        <f>ROUND(I122*H122,2)</f>
        <v>0</v>
      </c>
      <c r="K122" s="134" t="s">
        <v>198</v>
      </c>
      <c r="L122" s="33"/>
      <c r="M122" s="139" t="s">
        <v>44</v>
      </c>
      <c r="N122" s="140" t="s">
        <v>53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90</v>
      </c>
      <c r="AT122" s="143" t="s">
        <v>194</v>
      </c>
      <c r="AU122" s="143" t="s">
        <v>93</v>
      </c>
      <c r="AY122" s="17" t="s">
        <v>192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90</v>
      </c>
      <c r="BK122" s="144">
        <f>ROUND(I122*H122,2)</f>
        <v>0</v>
      </c>
      <c r="BL122" s="17" t="s">
        <v>90</v>
      </c>
      <c r="BM122" s="143" t="s">
        <v>2160</v>
      </c>
    </row>
    <row r="123" spans="2:65" s="1" customFormat="1" ht="11.25">
      <c r="B123" s="33"/>
      <c r="D123" s="145" t="s">
        <v>200</v>
      </c>
      <c r="F123" s="146" t="s">
        <v>1314</v>
      </c>
      <c r="I123" s="147"/>
      <c r="L123" s="33"/>
      <c r="M123" s="148"/>
      <c r="T123" s="54"/>
      <c r="AT123" s="17" t="s">
        <v>200</v>
      </c>
      <c r="AU123" s="17" t="s">
        <v>93</v>
      </c>
    </row>
    <row r="124" spans="2:65" s="12" customFormat="1" ht="11.25">
      <c r="B124" s="149"/>
      <c r="D124" s="150" t="s">
        <v>202</v>
      </c>
      <c r="E124" s="151" t="s">
        <v>44</v>
      </c>
      <c r="F124" s="152" t="s">
        <v>2144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2" customFormat="1" ht="22.5">
      <c r="B125" s="149"/>
      <c r="D125" s="150" t="s">
        <v>202</v>
      </c>
      <c r="E125" s="151" t="s">
        <v>44</v>
      </c>
      <c r="F125" s="152" t="s">
        <v>2157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3" customFormat="1" ht="11.25">
      <c r="B126" s="156"/>
      <c r="D126" s="150" t="s">
        <v>202</v>
      </c>
      <c r="E126" s="157" t="s">
        <v>44</v>
      </c>
      <c r="F126" s="158" t="s">
        <v>2161</v>
      </c>
      <c r="H126" s="159">
        <v>5.5E-2</v>
      </c>
      <c r="I126" s="160"/>
      <c r="L126" s="156"/>
      <c r="M126" s="161"/>
      <c r="T126" s="162"/>
      <c r="AT126" s="157" t="s">
        <v>202</v>
      </c>
      <c r="AU126" s="157" t="s">
        <v>93</v>
      </c>
      <c r="AV126" s="13" t="s">
        <v>93</v>
      </c>
      <c r="AW126" s="13" t="s">
        <v>42</v>
      </c>
      <c r="AX126" s="13" t="s">
        <v>90</v>
      </c>
      <c r="AY126" s="157" t="s">
        <v>192</v>
      </c>
    </row>
    <row r="127" spans="2:65" s="1" customFormat="1" ht="24.2" customHeight="1">
      <c r="B127" s="33"/>
      <c r="C127" s="170" t="s">
        <v>238</v>
      </c>
      <c r="D127" s="170" t="s">
        <v>245</v>
      </c>
      <c r="E127" s="171" t="s">
        <v>1316</v>
      </c>
      <c r="F127" s="172" t="s">
        <v>1317</v>
      </c>
      <c r="G127" s="173" t="s">
        <v>282</v>
      </c>
      <c r="H127" s="174">
        <v>55</v>
      </c>
      <c r="I127" s="175"/>
      <c r="J127" s="176">
        <f>ROUND(I127*H127,2)</f>
        <v>0</v>
      </c>
      <c r="K127" s="172" t="s">
        <v>198</v>
      </c>
      <c r="L127" s="177"/>
      <c r="M127" s="178" t="s">
        <v>44</v>
      </c>
      <c r="N127" s="179" t="s">
        <v>53</v>
      </c>
      <c r="P127" s="141">
        <f>O127*H127</f>
        <v>0</v>
      </c>
      <c r="Q127" s="141">
        <v>3.6000000000000002E-4</v>
      </c>
      <c r="R127" s="141">
        <f>Q127*H127</f>
        <v>1.9800000000000002E-2</v>
      </c>
      <c r="S127" s="141">
        <v>0</v>
      </c>
      <c r="T127" s="142">
        <f>S127*H127</f>
        <v>0</v>
      </c>
      <c r="AR127" s="143" t="s">
        <v>93</v>
      </c>
      <c r="AT127" s="143" t="s">
        <v>245</v>
      </c>
      <c r="AU127" s="143" t="s">
        <v>93</v>
      </c>
      <c r="AY127" s="17" t="s">
        <v>192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90</v>
      </c>
      <c r="BK127" s="144">
        <f>ROUND(I127*H127,2)</f>
        <v>0</v>
      </c>
      <c r="BL127" s="17" t="s">
        <v>90</v>
      </c>
      <c r="BM127" s="143" t="s">
        <v>2162</v>
      </c>
    </row>
    <row r="128" spans="2:65" s="12" customFormat="1" ht="11.25">
      <c r="B128" s="149"/>
      <c r="D128" s="150" t="s">
        <v>202</v>
      </c>
      <c r="E128" s="151" t="s">
        <v>44</v>
      </c>
      <c r="F128" s="152" t="s">
        <v>2144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2" customFormat="1" ht="11.25">
      <c r="B129" s="149"/>
      <c r="D129" s="150" t="s">
        <v>202</v>
      </c>
      <c r="E129" s="151" t="s">
        <v>44</v>
      </c>
      <c r="F129" s="152" t="s">
        <v>1319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804</v>
      </c>
      <c r="H130" s="159">
        <v>55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90</v>
      </c>
      <c r="AY130" s="157" t="s">
        <v>192</v>
      </c>
    </row>
    <row r="131" spans="2:65" s="1" customFormat="1" ht="24.2" customHeight="1">
      <c r="B131" s="33"/>
      <c r="C131" s="132" t="s">
        <v>219</v>
      </c>
      <c r="D131" s="132" t="s">
        <v>194</v>
      </c>
      <c r="E131" s="133" t="s">
        <v>1321</v>
      </c>
      <c r="F131" s="134" t="s">
        <v>1322</v>
      </c>
      <c r="G131" s="135" t="s">
        <v>747</v>
      </c>
      <c r="H131" s="136">
        <v>2</v>
      </c>
      <c r="I131" s="137"/>
      <c r="J131" s="138">
        <f>ROUND(I131*H131,2)</f>
        <v>0</v>
      </c>
      <c r="K131" s="134" t="s">
        <v>198</v>
      </c>
      <c r="L131" s="33"/>
      <c r="M131" s="139" t="s">
        <v>44</v>
      </c>
      <c r="N131" s="140" t="s">
        <v>53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90</v>
      </c>
      <c r="AT131" s="143" t="s">
        <v>194</v>
      </c>
      <c r="AU131" s="143" t="s">
        <v>93</v>
      </c>
      <c r="AY131" s="17" t="s">
        <v>192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90</v>
      </c>
      <c r="BK131" s="144">
        <f>ROUND(I131*H131,2)</f>
        <v>0</v>
      </c>
      <c r="BL131" s="17" t="s">
        <v>90</v>
      </c>
      <c r="BM131" s="143" t="s">
        <v>2163</v>
      </c>
    </row>
    <row r="132" spans="2:65" s="1" customFormat="1" ht="11.25">
      <c r="B132" s="33"/>
      <c r="D132" s="145" t="s">
        <v>200</v>
      </c>
      <c r="F132" s="146" t="s">
        <v>1324</v>
      </c>
      <c r="I132" s="147"/>
      <c r="L132" s="33"/>
      <c r="M132" s="148"/>
      <c r="T132" s="54"/>
      <c r="AT132" s="17" t="s">
        <v>200</v>
      </c>
      <c r="AU132" s="17" t="s">
        <v>93</v>
      </c>
    </row>
    <row r="133" spans="2:65" s="12" customFormat="1" ht="11.25">
      <c r="B133" s="149"/>
      <c r="D133" s="150" t="s">
        <v>202</v>
      </c>
      <c r="E133" s="151" t="s">
        <v>44</v>
      </c>
      <c r="F133" s="152" t="s">
        <v>2144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2" customFormat="1" ht="11.25">
      <c r="B134" s="149"/>
      <c r="D134" s="150" t="s">
        <v>202</v>
      </c>
      <c r="E134" s="151" t="s">
        <v>44</v>
      </c>
      <c r="F134" s="152" t="s">
        <v>2145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2" customFormat="1" ht="11.25">
      <c r="B135" s="149"/>
      <c r="D135" s="150" t="s">
        <v>202</v>
      </c>
      <c r="E135" s="151" t="s">
        <v>44</v>
      </c>
      <c r="F135" s="152" t="s">
        <v>1325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766</v>
      </c>
      <c r="H136" s="159">
        <v>2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90</v>
      </c>
      <c r="AY136" s="157" t="s">
        <v>192</v>
      </c>
    </row>
    <row r="137" spans="2:65" s="1" customFormat="1" ht="16.5" customHeight="1">
      <c r="B137" s="33"/>
      <c r="C137" s="170" t="s">
        <v>250</v>
      </c>
      <c r="D137" s="170" t="s">
        <v>245</v>
      </c>
      <c r="E137" s="171" t="s">
        <v>2164</v>
      </c>
      <c r="F137" s="172" t="s">
        <v>1328</v>
      </c>
      <c r="G137" s="173" t="s">
        <v>747</v>
      </c>
      <c r="H137" s="174">
        <v>2</v>
      </c>
      <c r="I137" s="175"/>
      <c r="J137" s="176">
        <f>ROUND(I137*H137,2)</f>
        <v>0</v>
      </c>
      <c r="K137" s="172" t="s">
        <v>259</v>
      </c>
      <c r="L137" s="177"/>
      <c r="M137" s="178" t="s">
        <v>44</v>
      </c>
      <c r="N137" s="179" t="s">
        <v>53</v>
      </c>
      <c r="P137" s="141">
        <f>O137*H137</f>
        <v>0</v>
      </c>
      <c r="Q137" s="141">
        <v>1.1E-4</v>
      </c>
      <c r="R137" s="141">
        <f>Q137*H137</f>
        <v>2.2000000000000001E-4</v>
      </c>
      <c r="S137" s="141">
        <v>0</v>
      </c>
      <c r="T137" s="142">
        <f>S137*H137</f>
        <v>0</v>
      </c>
      <c r="AR137" s="143" t="s">
        <v>93</v>
      </c>
      <c r="AT137" s="143" t="s">
        <v>245</v>
      </c>
      <c r="AU137" s="143" t="s">
        <v>93</v>
      </c>
      <c r="AY137" s="17" t="s">
        <v>192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90</v>
      </c>
      <c r="BK137" s="144">
        <f>ROUND(I137*H137,2)</f>
        <v>0</v>
      </c>
      <c r="BL137" s="17" t="s">
        <v>90</v>
      </c>
      <c r="BM137" s="143" t="s">
        <v>2165</v>
      </c>
    </row>
    <row r="138" spans="2:65" s="12" customFormat="1" ht="11.25">
      <c r="B138" s="149"/>
      <c r="D138" s="150" t="s">
        <v>202</v>
      </c>
      <c r="E138" s="151" t="s">
        <v>44</v>
      </c>
      <c r="F138" s="152" t="s">
        <v>2144</v>
      </c>
      <c r="H138" s="151" t="s">
        <v>44</v>
      </c>
      <c r="I138" s="153"/>
      <c r="L138" s="149"/>
      <c r="M138" s="154"/>
      <c r="T138" s="155"/>
      <c r="AT138" s="151" t="s">
        <v>202</v>
      </c>
      <c r="AU138" s="151" t="s">
        <v>93</v>
      </c>
      <c r="AV138" s="12" t="s">
        <v>90</v>
      </c>
      <c r="AW138" s="12" t="s">
        <v>42</v>
      </c>
      <c r="AX138" s="12" t="s">
        <v>82</v>
      </c>
      <c r="AY138" s="151" t="s">
        <v>192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2145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11.25">
      <c r="B140" s="149"/>
      <c r="D140" s="150" t="s">
        <v>202</v>
      </c>
      <c r="E140" s="151" t="s">
        <v>44</v>
      </c>
      <c r="F140" s="152" t="s">
        <v>2166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3" customFormat="1" ht="11.25">
      <c r="B141" s="156"/>
      <c r="D141" s="150" t="s">
        <v>202</v>
      </c>
      <c r="E141" s="157" t="s">
        <v>44</v>
      </c>
      <c r="F141" s="158" t="s">
        <v>766</v>
      </c>
      <c r="H141" s="159">
        <v>2</v>
      </c>
      <c r="I141" s="160"/>
      <c r="L141" s="156"/>
      <c r="M141" s="161"/>
      <c r="T141" s="162"/>
      <c r="AT141" s="157" t="s">
        <v>202</v>
      </c>
      <c r="AU141" s="157" t="s">
        <v>93</v>
      </c>
      <c r="AV141" s="13" t="s">
        <v>93</v>
      </c>
      <c r="AW141" s="13" t="s">
        <v>42</v>
      </c>
      <c r="AX141" s="13" t="s">
        <v>90</v>
      </c>
      <c r="AY141" s="157" t="s">
        <v>192</v>
      </c>
    </row>
    <row r="142" spans="2:65" s="1" customFormat="1" ht="16.5" customHeight="1">
      <c r="B142" s="33"/>
      <c r="C142" s="132" t="s">
        <v>226</v>
      </c>
      <c r="D142" s="132" t="s">
        <v>194</v>
      </c>
      <c r="E142" s="133" t="s">
        <v>2167</v>
      </c>
      <c r="F142" s="134" t="s">
        <v>2168</v>
      </c>
      <c r="G142" s="135" t="s">
        <v>282</v>
      </c>
      <c r="H142" s="136">
        <v>110</v>
      </c>
      <c r="I142" s="137"/>
      <c r="J142" s="138">
        <f>ROUND(I142*H142,2)</f>
        <v>0</v>
      </c>
      <c r="K142" s="134" t="s">
        <v>259</v>
      </c>
      <c r="L142" s="33"/>
      <c r="M142" s="139" t="s">
        <v>44</v>
      </c>
      <c r="N142" s="140" t="s">
        <v>53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90</v>
      </c>
      <c r="AT142" s="143" t="s">
        <v>194</v>
      </c>
      <c r="AU142" s="143" t="s">
        <v>93</v>
      </c>
      <c r="AY142" s="17" t="s">
        <v>192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90</v>
      </c>
      <c r="BK142" s="144">
        <f>ROUND(I142*H142,2)</f>
        <v>0</v>
      </c>
      <c r="BL142" s="17" t="s">
        <v>90</v>
      </c>
      <c r="BM142" s="143" t="s">
        <v>2169</v>
      </c>
    </row>
    <row r="143" spans="2:65" s="12" customFormat="1" ht="11.25">
      <c r="B143" s="149"/>
      <c r="D143" s="150" t="s">
        <v>202</v>
      </c>
      <c r="E143" s="151" t="s">
        <v>44</v>
      </c>
      <c r="F143" s="152" t="s">
        <v>2144</v>
      </c>
      <c r="H143" s="151" t="s">
        <v>44</v>
      </c>
      <c r="I143" s="153"/>
      <c r="L143" s="149"/>
      <c r="M143" s="154"/>
      <c r="T143" s="155"/>
      <c r="AT143" s="151" t="s">
        <v>202</v>
      </c>
      <c r="AU143" s="151" t="s">
        <v>93</v>
      </c>
      <c r="AV143" s="12" t="s">
        <v>90</v>
      </c>
      <c r="AW143" s="12" t="s">
        <v>42</v>
      </c>
      <c r="AX143" s="12" t="s">
        <v>82</v>
      </c>
      <c r="AY143" s="151" t="s">
        <v>192</v>
      </c>
    </row>
    <row r="144" spans="2:65" s="12" customFormat="1" ht="22.5">
      <c r="B144" s="149"/>
      <c r="D144" s="150" t="s">
        <v>202</v>
      </c>
      <c r="E144" s="151" t="s">
        <v>44</v>
      </c>
      <c r="F144" s="152" t="s">
        <v>2170</v>
      </c>
      <c r="H144" s="151" t="s">
        <v>44</v>
      </c>
      <c r="I144" s="153"/>
      <c r="L144" s="149"/>
      <c r="M144" s="154"/>
      <c r="T144" s="155"/>
      <c r="AT144" s="151" t="s">
        <v>202</v>
      </c>
      <c r="AU144" s="151" t="s">
        <v>93</v>
      </c>
      <c r="AV144" s="12" t="s">
        <v>90</v>
      </c>
      <c r="AW144" s="12" t="s">
        <v>42</v>
      </c>
      <c r="AX144" s="12" t="s">
        <v>82</v>
      </c>
      <c r="AY144" s="151" t="s">
        <v>192</v>
      </c>
    </row>
    <row r="145" spans="2:65" s="13" customFormat="1" ht="11.25">
      <c r="B145" s="156"/>
      <c r="D145" s="150" t="s">
        <v>202</v>
      </c>
      <c r="E145" s="157" t="s">
        <v>44</v>
      </c>
      <c r="F145" s="158" t="s">
        <v>2171</v>
      </c>
      <c r="H145" s="159">
        <v>110</v>
      </c>
      <c r="I145" s="160"/>
      <c r="L145" s="156"/>
      <c r="M145" s="161"/>
      <c r="T145" s="162"/>
      <c r="AT145" s="157" t="s">
        <v>202</v>
      </c>
      <c r="AU145" s="157" t="s">
        <v>93</v>
      </c>
      <c r="AV145" s="13" t="s">
        <v>93</v>
      </c>
      <c r="AW145" s="13" t="s">
        <v>42</v>
      </c>
      <c r="AX145" s="13" t="s">
        <v>90</v>
      </c>
      <c r="AY145" s="157" t="s">
        <v>192</v>
      </c>
    </row>
    <row r="146" spans="2:65" s="1" customFormat="1" ht="24.2" customHeight="1">
      <c r="B146" s="33"/>
      <c r="C146" s="170" t="s">
        <v>263</v>
      </c>
      <c r="D146" s="170" t="s">
        <v>245</v>
      </c>
      <c r="E146" s="171" t="s">
        <v>981</v>
      </c>
      <c r="F146" s="172" t="s">
        <v>982</v>
      </c>
      <c r="G146" s="173" t="s">
        <v>282</v>
      </c>
      <c r="H146" s="174">
        <v>115.5</v>
      </c>
      <c r="I146" s="175"/>
      <c r="J146" s="176">
        <f>ROUND(I146*H146,2)</f>
        <v>0</v>
      </c>
      <c r="K146" s="172" t="s">
        <v>198</v>
      </c>
      <c r="L146" s="177"/>
      <c r="M146" s="178" t="s">
        <v>44</v>
      </c>
      <c r="N146" s="179" t="s">
        <v>53</v>
      </c>
      <c r="P146" s="141">
        <f>O146*H146</f>
        <v>0</v>
      </c>
      <c r="Q146" s="141">
        <v>5.0000000000000002E-5</v>
      </c>
      <c r="R146" s="141">
        <f>Q146*H146</f>
        <v>5.7750000000000006E-3</v>
      </c>
      <c r="S146" s="141">
        <v>0</v>
      </c>
      <c r="T146" s="142">
        <f>S146*H146</f>
        <v>0</v>
      </c>
      <c r="AR146" s="143" t="s">
        <v>93</v>
      </c>
      <c r="AT146" s="143" t="s">
        <v>245</v>
      </c>
      <c r="AU146" s="143" t="s">
        <v>93</v>
      </c>
      <c r="AY146" s="17" t="s">
        <v>192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90</v>
      </c>
      <c r="BK146" s="144">
        <f>ROUND(I146*H146,2)</f>
        <v>0</v>
      </c>
      <c r="BL146" s="17" t="s">
        <v>90</v>
      </c>
      <c r="BM146" s="143" t="s">
        <v>2172</v>
      </c>
    </row>
    <row r="147" spans="2:65" s="12" customFormat="1" ht="11.25">
      <c r="B147" s="149"/>
      <c r="D147" s="150" t="s">
        <v>202</v>
      </c>
      <c r="E147" s="151" t="s">
        <v>44</v>
      </c>
      <c r="F147" s="152" t="s">
        <v>2144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2" customFormat="1" ht="22.5">
      <c r="B148" s="149"/>
      <c r="D148" s="150" t="s">
        <v>202</v>
      </c>
      <c r="E148" s="151" t="s">
        <v>44</v>
      </c>
      <c r="F148" s="152" t="s">
        <v>2173</v>
      </c>
      <c r="H148" s="151" t="s">
        <v>44</v>
      </c>
      <c r="I148" s="153"/>
      <c r="L148" s="149"/>
      <c r="M148" s="154"/>
      <c r="T148" s="155"/>
      <c r="AT148" s="151" t="s">
        <v>202</v>
      </c>
      <c r="AU148" s="151" t="s">
        <v>93</v>
      </c>
      <c r="AV148" s="12" t="s">
        <v>90</v>
      </c>
      <c r="AW148" s="12" t="s">
        <v>42</v>
      </c>
      <c r="AX148" s="12" t="s">
        <v>82</v>
      </c>
      <c r="AY148" s="151" t="s">
        <v>192</v>
      </c>
    </row>
    <row r="149" spans="2:65" s="13" customFormat="1" ht="11.25">
      <c r="B149" s="156"/>
      <c r="D149" s="150" t="s">
        <v>202</v>
      </c>
      <c r="E149" s="157" t="s">
        <v>44</v>
      </c>
      <c r="F149" s="158" t="s">
        <v>2174</v>
      </c>
      <c r="H149" s="159">
        <v>115.5</v>
      </c>
      <c r="I149" s="160"/>
      <c r="L149" s="156"/>
      <c r="M149" s="161"/>
      <c r="T149" s="162"/>
      <c r="AT149" s="157" t="s">
        <v>202</v>
      </c>
      <c r="AU149" s="157" t="s">
        <v>93</v>
      </c>
      <c r="AV149" s="13" t="s">
        <v>93</v>
      </c>
      <c r="AW149" s="13" t="s">
        <v>42</v>
      </c>
      <c r="AX149" s="13" t="s">
        <v>90</v>
      </c>
      <c r="AY149" s="157" t="s">
        <v>192</v>
      </c>
    </row>
    <row r="150" spans="2:65" s="1" customFormat="1" ht="24.2" customHeight="1">
      <c r="B150" s="33"/>
      <c r="C150" s="132" t="s">
        <v>8</v>
      </c>
      <c r="D150" s="132" t="s">
        <v>194</v>
      </c>
      <c r="E150" s="133" t="s">
        <v>2175</v>
      </c>
      <c r="F150" s="134" t="s">
        <v>2176</v>
      </c>
      <c r="G150" s="135" t="s">
        <v>747</v>
      </c>
      <c r="H150" s="136">
        <v>1</v>
      </c>
      <c r="I150" s="137"/>
      <c r="J150" s="138">
        <f>ROUND(I150*H150,2)</f>
        <v>0</v>
      </c>
      <c r="K150" s="134" t="s">
        <v>259</v>
      </c>
      <c r="L150" s="33"/>
      <c r="M150" s="139" t="s">
        <v>44</v>
      </c>
      <c r="N150" s="140" t="s">
        <v>53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90</v>
      </c>
      <c r="AT150" s="143" t="s">
        <v>194</v>
      </c>
      <c r="AU150" s="143" t="s">
        <v>93</v>
      </c>
      <c r="AY150" s="17" t="s">
        <v>192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90</v>
      </c>
      <c r="BK150" s="144">
        <f>ROUND(I150*H150,2)</f>
        <v>0</v>
      </c>
      <c r="BL150" s="17" t="s">
        <v>90</v>
      </c>
      <c r="BM150" s="143" t="s">
        <v>2177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2178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2144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2" customFormat="1" ht="11.25">
      <c r="B153" s="149"/>
      <c r="D153" s="150" t="s">
        <v>202</v>
      </c>
      <c r="E153" s="151" t="s">
        <v>44</v>
      </c>
      <c r="F153" s="152" t="s">
        <v>2179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65" s="13" customFormat="1" ht="11.25">
      <c r="B154" s="156"/>
      <c r="D154" s="150" t="s">
        <v>202</v>
      </c>
      <c r="E154" s="157" t="s">
        <v>44</v>
      </c>
      <c r="F154" s="158" t="s">
        <v>90</v>
      </c>
      <c r="H154" s="159">
        <v>1</v>
      </c>
      <c r="I154" s="160"/>
      <c r="L154" s="156"/>
      <c r="M154" s="161"/>
      <c r="T154" s="162"/>
      <c r="AT154" s="157" t="s">
        <v>202</v>
      </c>
      <c r="AU154" s="157" t="s">
        <v>93</v>
      </c>
      <c r="AV154" s="13" t="s">
        <v>93</v>
      </c>
      <c r="AW154" s="13" t="s">
        <v>42</v>
      </c>
      <c r="AX154" s="13" t="s">
        <v>90</v>
      </c>
      <c r="AY154" s="157" t="s">
        <v>192</v>
      </c>
    </row>
    <row r="155" spans="2:65" s="1" customFormat="1" ht="33" customHeight="1">
      <c r="B155" s="33"/>
      <c r="C155" s="170" t="s">
        <v>273</v>
      </c>
      <c r="D155" s="170" t="s">
        <v>245</v>
      </c>
      <c r="E155" s="171" t="s">
        <v>2180</v>
      </c>
      <c r="F155" s="172" t="s">
        <v>2181</v>
      </c>
      <c r="G155" s="173" t="s">
        <v>747</v>
      </c>
      <c r="H155" s="174">
        <v>1</v>
      </c>
      <c r="I155" s="175"/>
      <c r="J155" s="176">
        <f>ROUND(I155*H155,2)</f>
        <v>0</v>
      </c>
      <c r="K155" s="172" t="s">
        <v>259</v>
      </c>
      <c r="L155" s="177"/>
      <c r="M155" s="178" t="s">
        <v>44</v>
      </c>
      <c r="N155" s="179" t="s">
        <v>53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93</v>
      </c>
      <c r="AT155" s="143" t="s">
        <v>245</v>
      </c>
      <c r="AU155" s="143" t="s">
        <v>93</v>
      </c>
      <c r="AY155" s="17" t="s">
        <v>192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90</v>
      </c>
      <c r="BK155" s="144">
        <f>ROUND(I155*H155,2)</f>
        <v>0</v>
      </c>
      <c r="BL155" s="17" t="s">
        <v>90</v>
      </c>
      <c r="BM155" s="143" t="s">
        <v>2182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2178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2144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2" customFormat="1" ht="11.25">
      <c r="B158" s="149"/>
      <c r="D158" s="150" t="s">
        <v>202</v>
      </c>
      <c r="E158" s="151" t="s">
        <v>44</v>
      </c>
      <c r="F158" s="152" t="s">
        <v>2183</v>
      </c>
      <c r="H158" s="151" t="s">
        <v>44</v>
      </c>
      <c r="I158" s="153"/>
      <c r="L158" s="149"/>
      <c r="M158" s="154"/>
      <c r="T158" s="155"/>
      <c r="AT158" s="151" t="s">
        <v>202</v>
      </c>
      <c r="AU158" s="151" t="s">
        <v>93</v>
      </c>
      <c r="AV158" s="12" t="s">
        <v>90</v>
      </c>
      <c r="AW158" s="12" t="s">
        <v>42</v>
      </c>
      <c r="AX158" s="12" t="s">
        <v>82</v>
      </c>
      <c r="AY158" s="151" t="s">
        <v>192</v>
      </c>
    </row>
    <row r="159" spans="2:65" s="13" customFormat="1" ht="11.25">
      <c r="B159" s="156"/>
      <c r="D159" s="150" t="s">
        <v>202</v>
      </c>
      <c r="E159" s="157" t="s">
        <v>44</v>
      </c>
      <c r="F159" s="158" t="s">
        <v>90</v>
      </c>
      <c r="H159" s="159">
        <v>1</v>
      </c>
      <c r="I159" s="160"/>
      <c r="L159" s="156"/>
      <c r="M159" s="184"/>
      <c r="N159" s="185"/>
      <c r="O159" s="185"/>
      <c r="P159" s="185"/>
      <c r="Q159" s="185"/>
      <c r="R159" s="185"/>
      <c r="S159" s="185"/>
      <c r="T159" s="186"/>
      <c r="AT159" s="157" t="s">
        <v>202</v>
      </c>
      <c r="AU159" s="157" t="s">
        <v>93</v>
      </c>
      <c r="AV159" s="13" t="s">
        <v>93</v>
      </c>
      <c r="AW159" s="13" t="s">
        <v>42</v>
      </c>
      <c r="AX159" s="13" t="s">
        <v>90</v>
      </c>
      <c r="AY159" s="157" t="s">
        <v>192</v>
      </c>
    </row>
    <row r="160" spans="2:65" s="1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3"/>
    </row>
  </sheetData>
  <sheetProtection algorithmName="SHA-512" hashValue="CWbQbDBPuG9nv17uZB7LKWFKNOa2ss4X+S5v1tF3oLuhSvyQSeqGgpCVcidLN4niKl1glhcvy/BeuvavaZdEwg==" saltValue="Q5zG1sldq+aPi0jSq1ljUuAFLa1Eoy9uirPKUFyNR9WHOJ4tm/CvogRzQQKc9hqvH4yU1ezB4Sv2MmLIhLF+ww==" spinCount="100000" sheet="1" objects="1" scenarios="1" formatColumns="0" formatRows="0" autoFilter="0"/>
  <autoFilter ref="C88:K159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500-000000000000}"/>
    <hyperlink ref="F111" r:id="rId2" xr:uid="{00000000-0004-0000-0500-000001000000}"/>
    <hyperlink ref="F117" r:id="rId3" xr:uid="{00000000-0004-0000-0500-000002000000}"/>
    <hyperlink ref="F123" r:id="rId4" xr:uid="{00000000-0004-0000-0500-000003000000}"/>
    <hyperlink ref="F132" r:id="rId5" xr:uid="{00000000-0004-0000-0500-000004000000}"/>
  </hyperlinks>
  <pageMargins left="0.39370078740157483" right="0.39370078740157483" top="0.39370078740157483" bottom="0.39370078740157483" header="0" footer="0"/>
  <pageSetup paperSize="9" scale="76" fitToHeight="100" orientation="portrait" r:id="rId6"/>
  <headerFooter>
    <oddFooter>&amp;CStrana &amp;P z &amp;N</oddFooter>
  </headerFooter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6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2184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2185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ROUND((SUM(BE91:BE669)),  2)</f>
        <v>0</v>
      </c>
      <c r="I35" s="94">
        <v>0.21</v>
      </c>
      <c r="J35" s="84">
        <f>ROUND(((SUM(BE91:BE669))*I35),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ROUND((SUM(BF91:BF669)),  2)</f>
        <v>0</v>
      </c>
      <c r="I36" s="94">
        <v>0.12</v>
      </c>
      <c r="J36" s="84">
        <f>ROUND(((SUM(BF91:BF669))*I36),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ROUND((SUM(BG91:BG669)),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ROUND((SUM(BH91:BH669)),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ROUND((SUM(BI91:BI669)),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2184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PS452.1 - Soupis stavebních prací - obnova po výkopech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417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168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418</v>
      </c>
      <c r="E66" s="110"/>
      <c r="F66" s="110"/>
      <c r="G66" s="110"/>
      <c r="H66" s="110"/>
      <c r="I66" s="110"/>
      <c r="J66" s="111">
        <f>J323</f>
        <v>0</v>
      </c>
      <c r="L66" s="108"/>
    </row>
    <row r="67" spans="2:12" s="9" customFormat="1" ht="19.899999999999999" customHeight="1">
      <c r="B67" s="108"/>
      <c r="D67" s="109" t="s">
        <v>172</v>
      </c>
      <c r="E67" s="110"/>
      <c r="F67" s="110"/>
      <c r="G67" s="110"/>
      <c r="H67" s="110"/>
      <c r="I67" s="110"/>
      <c r="J67" s="111">
        <f>J426</f>
        <v>0</v>
      </c>
      <c r="L67" s="108"/>
    </row>
    <row r="68" spans="2:12" s="9" customFormat="1" ht="14.85" customHeight="1">
      <c r="B68" s="108"/>
      <c r="D68" s="109" t="s">
        <v>847</v>
      </c>
      <c r="E68" s="110"/>
      <c r="F68" s="110"/>
      <c r="G68" s="110"/>
      <c r="H68" s="110"/>
      <c r="I68" s="110"/>
      <c r="J68" s="111">
        <f>J513</f>
        <v>0</v>
      </c>
      <c r="L68" s="108"/>
    </row>
    <row r="69" spans="2:12" s="9" customFormat="1" ht="14.85" customHeight="1">
      <c r="B69" s="108"/>
      <c r="D69" s="109" t="s">
        <v>176</v>
      </c>
      <c r="E69" s="110"/>
      <c r="F69" s="110"/>
      <c r="G69" s="110"/>
      <c r="H69" s="110"/>
      <c r="I69" s="110"/>
      <c r="J69" s="111">
        <f>J667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2184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16.5" customHeight="1">
      <c r="B83" s="33"/>
      <c r="E83" s="197" t="str">
        <f>E11</f>
        <v>PS452.1 - Soupis stavebních prací - obnova po výkopech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87.678435360000023</v>
      </c>
      <c r="S91" s="51"/>
      <c r="T91" s="118">
        <f>T92</f>
        <v>122.39581799999999</v>
      </c>
      <c r="AT91" s="17" t="s">
        <v>81</v>
      </c>
      <c r="AU91" s="17" t="s">
        <v>166</v>
      </c>
      <c r="BK91" s="119">
        <f>BK92</f>
        <v>0</v>
      </c>
    </row>
    <row r="92" spans="2:65" s="11" customFormat="1" ht="25.9" customHeight="1">
      <c r="B92" s="120"/>
      <c r="D92" s="121" t="s">
        <v>81</v>
      </c>
      <c r="E92" s="122" t="s">
        <v>190</v>
      </c>
      <c r="F92" s="122" t="s">
        <v>421</v>
      </c>
      <c r="I92" s="123"/>
      <c r="J92" s="124">
        <f>BK92</f>
        <v>0</v>
      </c>
      <c r="L92" s="120"/>
      <c r="M92" s="125"/>
      <c r="P92" s="126">
        <f>P93+P323+P426</f>
        <v>0</v>
      </c>
      <c r="R92" s="126">
        <f>R93+R323+R426</f>
        <v>87.678435360000023</v>
      </c>
      <c r="T92" s="127">
        <f>T93+T323+T426</f>
        <v>122.39581799999999</v>
      </c>
      <c r="AR92" s="121" t="s">
        <v>90</v>
      </c>
      <c r="AT92" s="128" t="s">
        <v>81</v>
      </c>
      <c r="AU92" s="128" t="s">
        <v>82</v>
      </c>
      <c r="AY92" s="121" t="s">
        <v>192</v>
      </c>
      <c r="BK92" s="129">
        <f>BK93+BK323+BK426</f>
        <v>0</v>
      </c>
    </row>
    <row r="93" spans="2:65" s="11" customFormat="1" ht="22.9" customHeight="1">
      <c r="B93" s="120"/>
      <c r="D93" s="121" t="s">
        <v>81</v>
      </c>
      <c r="E93" s="130" t="s">
        <v>90</v>
      </c>
      <c r="F93" s="130" t="s">
        <v>193</v>
      </c>
      <c r="I93" s="123"/>
      <c r="J93" s="131">
        <f>BK93</f>
        <v>0</v>
      </c>
      <c r="L93" s="120"/>
      <c r="M93" s="125"/>
      <c r="P93" s="126">
        <f>SUM(P94:P322)</f>
        <v>0</v>
      </c>
      <c r="R93" s="126">
        <f>SUM(R94:R322)</f>
        <v>4.3382430000000003</v>
      </c>
      <c r="T93" s="127">
        <f>SUM(T94:T322)</f>
        <v>122.37981799999999</v>
      </c>
      <c r="AR93" s="121" t="s">
        <v>90</v>
      </c>
      <c r="AT93" s="128" t="s">
        <v>81</v>
      </c>
      <c r="AU93" s="128" t="s">
        <v>90</v>
      </c>
      <c r="AY93" s="121" t="s">
        <v>192</v>
      </c>
      <c r="BK93" s="129">
        <f>SUM(BK94:BK322)</f>
        <v>0</v>
      </c>
    </row>
    <row r="94" spans="2:65" s="1" customFormat="1" ht="78" customHeight="1">
      <c r="B94" s="33"/>
      <c r="C94" s="132" t="s">
        <v>90</v>
      </c>
      <c r="D94" s="132" t="s">
        <v>194</v>
      </c>
      <c r="E94" s="133" t="s">
        <v>422</v>
      </c>
      <c r="F94" s="134" t="s">
        <v>423</v>
      </c>
      <c r="G94" s="135" t="s">
        <v>225</v>
      </c>
      <c r="H94" s="136">
        <v>170.89099999999999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0.255</v>
      </c>
      <c r="T94" s="142">
        <f>S94*H94</f>
        <v>43.577204999999999</v>
      </c>
      <c r="AR94" s="143" t="s">
        <v>199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199</v>
      </c>
      <c r="BM94" s="143" t="s">
        <v>2186</v>
      </c>
    </row>
    <row r="95" spans="2:65" s="1" customFormat="1" ht="11.25">
      <c r="B95" s="33"/>
      <c r="D95" s="145" t="s">
        <v>200</v>
      </c>
      <c r="F95" s="146" t="s">
        <v>425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2187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464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2188</v>
      </c>
      <c r="H98" s="159">
        <v>161.102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82</v>
      </c>
      <c r="AY98" s="157" t="s">
        <v>192</v>
      </c>
    </row>
    <row r="99" spans="2:65" s="12" customFormat="1" ht="22.5">
      <c r="B99" s="149"/>
      <c r="D99" s="150" t="s">
        <v>202</v>
      </c>
      <c r="E99" s="151" t="s">
        <v>44</v>
      </c>
      <c r="F99" s="152" t="s">
        <v>2189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3" customFormat="1" ht="11.25">
      <c r="B100" s="156"/>
      <c r="D100" s="150" t="s">
        <v>202</v>
      </c>
      <c r="E100" s="157" t="s">
        <v>44</v>
      </c>
      <c r="F100" s="158" t="s">
        <v>2190</v>
      </c>
      <c r="H100" s="159">
        <v>9.7889999999999997</v>
      </c>
      <c r="I100" s="160"/>
      <c r="L100" s="156"/>
      <c r="M100" s="161"/>
      <c r="T100" s="162"/>
      <c r="AT100" s="157" t="s">
        <v>202</v>
      </c>
      <c r="AU100" s="157" t="s">
        <v>93</v>
      </c>
      <c r="AV100" s="13" t="s">
        <v>93</v>
      </c>
      <c r="AW100" s="13" t="s">
        <v>42</v>
      </c>
      <c r="AX100" s="13" t="s">
        <v>82</v>
      </c>
      <c r="AY100" s="157" t="s">
        <v>192</v>
      </c>
    </row>
    <row r="101" spans="2:65" s="14" customFormat="1" ht="11.25">
      <c r="B101" s="163"/>
      <c r="D101" s="150" t="s">
        <v>202</v>
      </c>
      <c r="E101" s="164" t="s">
        <v>44</v>
      </c>
      <c r="F101" s="165" t="s">
        <v>205</v>
      </c>
      <c r="H101" s="166">
        <v>170.89099999999999</v>
      </c>
      <c r="I101" s="167"/>
      <c r="L101" s="163"/>
      <c r="M101" s="168"/>
      <c r="T101" s="169"/>
      <c r="AT101" s="164" t="s">
        <v>202</v>
      </c>
      <c r="AU101" s="164" t="s">
        <v>93</v>
      </c>
      <c r="AV101" s="14" t="s">
        <v>199</v>
      </c>
      <c r="AW101" s="14" t="s">
        <v>42</v>
      </c>
      <c r="AX101" s="14" t="s">
        <v>90</v>
      </c>
      <c r="AY101" s="164" t="s">
        <v>192</v>
      </c>
    </row>
    <row r="102" spans="2:65" s="1" customFormat="1" ht="78" customHeight="1">
      <c r="B102" s="33"/>
      <c r="C102" s="132" t="s">
        <v>93</v>
      </c>
      <c r="D102" s="132" t="s">
        <v>194</v>
      </c>
      <c r="E102" s="133" t="s">
        <v>422</v>
      </c>
      <c r="F102" s="134" t="s">
        <v>423</v>
      </c>
      <c r="G102" s="135" t="s">
        <v>225</v>
      </c>
      <c r="H102" s="136">
        <v>268.21499999999997</v>
      </c>
      <c r="I102" s="137"/>
      <c r="J102" s="138">
        <f>ROUND(I102*H102,2)</f>
        <v>0</v>
      </c>
      <c r="K102" s="134" t="s">
        <v>198</v>
      </c>
      <c r="L102" s="33"/>
      <c r="M102" s="139" t="s">
        <v>44</v>
      </c>
      <c r="N102" s="140" t="s">
        <v>53</v>
      </c>
      <c r="P102" s="141">
        <f>O102*H102</f>
        <v>0</v>
      </c>
      <c r="Q102" s="141">
        <v>0</v>
      </c>
      <c r="R102" s="141">
        <f>Q102*H102</f>
        <v>0</v>
      </c>
      <c r="S102" s="141">
        <v>0.255</v>
      </c>
      <c r="T102" s="142">
        <f>S102*H102</f>
        <v>68.394824999999997</v>
      </c>
      <c r="AR102" s="143" t="s">
        <v>199</v>
      </c>
      <c r="AT102" s="143" t="s">
        <v>194</v>
      </c>
      <c r="AU102" s="143" t="s">
        <v>93</v>
      </c>
      <c r="AY102" s="17" t="s">
        <v>192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90</v>
      </c>
      <c r="BK102" s="144">
        <f>ROUND(I102*H102,2)</f>
        <v>0</v>
      </c>
      <c r="BL102" s="17" t="s">
        <v>199</v>
      </c>
      <c r="BM102" s="143" t="s">
        <v>2191</v>
      </c>
    </row>
    <row r="103" spans="2:65" s="1" customFormat="1" ht="11.25">
      <c r="B103" s="33"/>
      <c r="D103" s="145" t="s">
        <v>200</v>
      </c>
      <c r="F103" s="146" t="s">
        <v>425</v>
      </c>
      <c r="I103" s="147"/>
      <c r="L103" s="33"/>
      <c r="M103" s="148"/>
      <c r="T103" s="54"/>
      <c r="AT103" s="17" t="s">
        <v>200</v>
      </c>
      <c r="AU103" s="17" t="s">
        <v>93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2187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33.75">
      <c r="B105" s="149"/>
      <c r="D105" s="150" t="s">
        <v>202</v>
      </c>
      <c r="E105" s="151" t="s">
        <v>44</v>
      </c>
      <c r="F105" s="152" t="s">
        <v>2192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2193</v>
      </c>
      <c r="H106" s="159">
        <v>268.21499999999997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90</v>
      </c>
      <c r="AY106" s="157" t="s">
        <v>192</v>
      </c>
    </row>
    <row r="107" spans="2:65" s="1" customFormat="1" ht="66.75" customHeight="1">
      <c r="B107" s="33"/>
      <c r="C107" s="132" t="s">
        <v>209</v>
      </c>
      <c r="D107" s="132" t="s">
        <v>194</v>
      </c>
      <c r="E107" s="133" t="s">
        <v>437</v>
      </c>
      <c r="F107" s="134" t="s">
        <v>438</v>
      </c>
      <c r="G107" s="135" t="s">
        <v>225</v>
      </c>
      <c r="H107" s="136">
        <v>24.783999999999999</v>
      </c>
      <c r="I107" s="137"/>
      <c r="J107" s="138">
        <f>ROUND(I107*H107,2)</f>
        <v>0</v>
      </c>
      <c r="K107" s="134" t="s">
        <v>198</v>
      </c>
      <c r="L107" s="33"/>
      <c r="M107" s="139" t="s">
        <v>44</v>
      </c>
      <c r="N107" s="140" t="s">
        <v>53</v>
      </c>
      <c r="P107" s="141">
        <f>O107*H107</f>
        <v>0</v>
      </c>
      <c r="Q107" s="141">
        <v>0</v>
      </c>
      <c r="R107" s="141">
        <f>Q107*H107</f>
        <v>0</v>
      </c>
      <c r="S107" s="141">
        <v>0.26</v>
      </c>
      <c r="T107" s="142">
        <f>S107*H107</f>
        <v>6.4438399999999998</v>
      </c>
      <c r="AR107" s="143" t="s">
        <v>199</v>
      </c>
      <c r="AT107" s="143" t="s">
        <v>194</v>
      </c>
      <c r="AU107" s="143" t="s">
        <v>93</v>
      </c>
      <c r="AY107" s="17" t="s">
        <v>192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90</v>
      </c>
      <c r="BK107" s="144">
        <f>ROUND(I107*H107,2)</f>
        <v>0</v>
      </c>
      <c r="BL107" s="17" t="s">
        <v>199</v>
      </c>
      <c r="BM107" s="143" t="s">
        <v>2194</v>
      </c>
    </row>
    <row r="108" spans="2:65" s="1" customFormat="1" ht="11.25">
      <c r="B108" s="33"/>
      <c r="D108" s="145" t="s">
        <v>200</v>
      </c>
      <c r="F108" s="146" t="s">
        <v>440</v>
      </c>
      <c r="I108" s="147"/>
      <c r="L108" s="33"/>
      <c r="M108" s="148"/>
      <c r="T108" s="54"/>
      <c r="AT108" s="17" t="s">
        <v>200</v>
      </c>
      <c r="AU108" s="17" t="s">
        <v>93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2195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22.5">
      <c r="B110" s="149"/>
      <c r="D110" s="150" t="s">
        <v>202</v>
      </c>
      <c r="E110" s="151" t="s">
        <v>44</v>
      </c>
      <c r="F110" s="152" t="s">
        <v>2196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2197</v>
      </c>
      <c r="H111" s="159">
        <v>24.783999999999999</v>
      </c>
      <c r="I111" s="160"/>
      <c r="L111" s="156"/>
      <c r="M111" s="161"/>
      <c r="T111" s="162"/>
      <c r="AT111" s="157" t="s">
        <v>202</v>
      </c>
      <c r="AU111" s="157" t="s">
        <v>93</v>
      </c>
      <c r="AV111" s="13" t="s">
        <v>93</v>
      </c>
      <c r="AW111" s="13" t="s">
        <v>42</v>
      </c>
      <c r="AX111" s="13" t="s">
        <v>90</v>
      </c>
      <c r="AY111" s="157" t="s">
        <v>192</v>
      </c>
    </row>
    <row r="112" spans="2:65" s="1" customFormat="1" ht="66.75" customHeight="1">
      <c r="B112" s="33"/>
      <c r="C112" s="132" t="s">
        <v>199</v>
      </c>
      <c r="D112" s="132" t="s">
        <v>194</v>
      </c>
      <c r="E112" s="133" t="s">
        <v>445</v>
      </c>
      <c r="F112" s="134" t="s">
        <v>446</v>
      </c>
      <c r="G112" s="135" t="s">
        <v>225</v>
      </c>
      <c r="H112" s="136">
        <v>4.8440000000000003</v>
      </c>
      <c r="I112" s="137"/>
      <c r="J112" s="138">
        <f>ROUND(I112*H112,2)</f>
        <v>0</v>
      </c>
      <c r="K112" s="134" t="s">
        <v>198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0.41699999999999998</v>
      </c>
      <c r="T112" s="142">
        <f>S112*H112</f>
        <v>2.0199479999999999</v>
      </c>
      <c r="AR112" s="143" t="s">
        <v>199</v>
      </c>
      <c r="AT112" s="143" t="s">
        <v>194</v>
      </c>
      <c r="AU112" s="143" t="s">
        <v>93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199</v>
      </c>
      <c r="BM112" s="143" t="s">
        <v>2198</v>
      </c>
    </row>
    <row r="113" spans="2:65" s="1" customFormat="1" ht="11.25">
      <c r="B113" s="33"/>
      <c r="D113" s="145" t="s">
        <v>200</v>
      </c>
      <c r="F113" s="146" t="s">
        <v>448</v>
      </c>
      <c r="I113" s="147"/>
      <c r="L113" s="33"/>
      <c r="M113" s="148"/>
      <c r="T113" s="54"/>
      <c r="AT113" s="17" t="s">
        <v>200</v>
      </c>
      <c r="AU113" s="17" t="s">
        <v>93</v>
      </c>
    </row>
    <row r="114" spans="2:65" s="12" customFormat="1" ht="11.25">
      <c r="B114" s="149"/>
      <c r="D114" s="150" t="s">
        <v>202</v>
      </c>
      <c r="E114" s="151" t="s">
        <v>44</v>
      </c>
      <c r="F114" s="152" t="s">
        <v>2195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2" customFormat="1" ht="22.5">
      <c r="B115" s="149"/>
      <c r="D115" s="150" t="s">
        <v>202</v>
      </c>
      <c r="E115" s="151" t="s">
        <v>44</v>
      </c>
      <c r="F115" s="152" t="s">
        <v>2199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2200</v>
      </c>
      <c r="H116" s="159">
        <v>3.1640000000000001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82</v>
      </c>
      <c r="AY116" s="157" t="s">
        <v>192</v>
      </c>
    </row>
    <row r="117" spans="2:65" s="12" customFormat="1" ht="22.5">
      <c r="B117" s="149"/>
      <c r="D117" s="150" t="s">
        <v>202</v>
      </c>
      <c r="E117" s="151" t="s">
        <v>44</v>
      </c>
      <c r="F117" s="152" t="s">
        <v>2201</v>
      </c>
      <c r="H117" s="151" t="s">
        <v>44</v>
      </c>
      <c r="I117" s="153"/>
      <c r="L117" s="149"/>
      <c r="M117" s="154"/>
      <c r="T117" s="155"/>
      <c r="AT117" s="151" t="s">
        <v>202</v>
      </c>
      <c r="AU117" s="151" t="s">
        <v>93</v>
      </c>
      <c r="AV117" s="12" t="s">
        <v>90</v>
      </c>
      <c r="AW117" s="12" t="s">
        <v>42</v>
      </c>
      <c r="AX117" s="12" t="s">
        <v>82</v>
      </c>
      <c r="AY117" s="151" t="s">
        <v>192</v>
      </c>
    </row>
    <row r="118" spans="2:65" s="13" customFormat="1" ht="11.25">
      <c r="B118" s="156"/>
      <c r="D118" s="150" t="s">
        <v>202</v>
      </c>
      <c r="E118" s="157" t="s">
        <v>44</v>
      </c>
      <c r="F118" s="158" t="s">
        <v>2202</v>
      </c>
      <c r="H118" s="159">
        <v>1.68</v>
      </c>
      <c r="I118" s="160"/>
      <c r="L118" s="156"/>
      <c r="M118" s="161"/>
      <c r="T118" s="162"/>
      <c r="AT118" s="157" t="s">
        <v>202</v>
      </c>
      <c r="AU118" s="157" t="s">
        <v>93</v>
      </c>
      <c r="AV118" s="13" t="s">
        <v>93</v>
      </c>
      <c r="AW118" s="13" t="s">
        <v>42</v>
      </c>
      <c r="AX118" s="13" t="s">
        <v>82</v>
      </c>
      <c r="AY118" s="157" t="s">
        <v>192</v>
      </c>
    </row>
    <row r="119" spans="2:65" s="14" customFormat="1" ht="11.25">
      <c r="B119" s="163"/>
      <c r="D119" s="150" t="s">
        <v>202</v>
      </c>
      <c r="E119" s="164" t="s">
        <v>44</v>
      </c>
      <c r="F119" s="165" t="s">
        <v>205</v>
      </c>
      <c r="H119" s="166">
        <v>4.8440000000000003</v>
      </c>
      <c r="I119" s="167"/>
      <c r="L119" s="163"/>
      <c r="M119" s="168"/>
      <c r="T119" s="169"/>
      <c r="AT119" s="164" t="s">
        <v>202</v>
      </c>
      <c r="AU119" s="164" t="s">
        <v>93</v>
      </c>
      <c r="AV119" s="14" t="s">
        <v>199</v>
      </c>
      <c r="AW119" s="14" t="s">
        <v>42</v>
      </c>
      <c r="AX119" s="14" t="s">
        <v>90</v>
      </c>
      <c r="AY119" s="164" t="s">
        <v>192</v>
      </c>
    </row>
    <row r="120" spans="2:65" s="1" customFormat="1" ht="44.25" customHeight="1">
      <c r="B120" s="33"/>
      <c r="C120" s="132" t="s">
        <v>222</v>
      </c>
      <c r="D120" s="132" t="s">
        <v>194</v>
      </c>
      <c r="E120" s="133" t="s">
        <v>2203</v>
      </c>
      <c r="F120" s="134" t="s">
        <v>2204</v>
      </c>
      <c r="G120" s="135" t="s">
        <v>282</v>
      </c>
      <c r="H120" s="136">
        <v>4.8</v>
      </c>
      <c r="I120" s="137"/>
      <c r="J120" s="138">
        <f>ROUND(I120*H120,2)</f>
        <v>0</v>
      </c>
      <c r="K120" s="134" t="s">
        <v>198</v>
      </c>
      <c r="L120" s="33"/>
      <c r="M120" s="139" t="s">
        <v>44</v>
      </c>
      <c r="N120" s="140" t="s">
        <v>53</v>
      </c>
      <c r="P120" s="141">
        <f>O120*H120</f>
        <v>0</v>
      </c>
      <c r="Q120" s="141">
        <v>0</v>
      </c>
      <c r="R120" s="141">
        <f>Q120*H120</f>
        <v>0</v>
      </c>
      <c r="S120" s="141">
        <v>0.28999999999999998</v>
      </c>
      <c r="T120" s="142">
        <f>S120*H120</f>
        <v>1.3919999999999999</v>
      </c>
      <c r="AR120" s="143" t="s">
        <v>90</v>
      </c>
      <c r="AT120" s="143" t="s">
        <v>194</v>
      </c>
      <c r="AU120" s="143" t="s">
        <v>93</v>
      </c>
      <c r="AY120" s="17" t="s">
        <v>192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90</v>
      </c>
      <c r="BK120" s="144">
        <f>ROUND(I120*H120,2)</f>
        <v>0</v>
      </c>
      <c r="BL120" s="17" t="s">
        <v>90</v>
      </c>
      <c r="BM120" s="143" t="s">
        <v>2205</v>
      </c>
    </row>
    <row r="121" spans="2:65" s="1" customFormat="1" ht="11.25">
      <c r="B121" s="33"/>
      <c r="D121" s="145" t="s">
        <v>200</v>
      </c>
      <c r="F121" s="146" t="s">
        <v>2206</v>
      </c>
      <c r="I121" s="147"/>
      <c r="L121" s="33"/>
      <c r="M121" s="148"/>
      <c r="T121" s="54"/>
      <c r="AT121" s="17" t="s">
        <v>200</v>
      </c>
      <c r="AU121" s="17" t="s">
        <v>93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2195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2" customFormat="1" ht="22.5">
      <c r="B123" s="149"/>
      <c r="D123" s="150" t="s">
        <v>202</v>
      </c>
      <c r="E123" s="151" t="s">
        <v>44</v>
      </c>
      <c r="F123" s="152" t="s">
        <v>2207</v>
      </c>
      <c r="H123" s="151" t="s">
        <v>44</v>
      </c>
      <c r="I123" s="153"/>
      <c r="L123" s="149"/>
      <c r="M123" s="154"/>
      <c r="T123" s="155"/>
      <c r="AT123" s="151" t="s">
        <v>202</v>
      </c>
      <c r="AU123" s="151" t="s">
        <v>93</v>
      </c>
      <c r="AV123" s="12" t="s">
        <v>90</v>
      </c>
      <c r="AW123" s="12" t="s">
        <v>42</v>
      </c>
      <c r="AX123" s="12" t="s">
        <v>82</v>
      </c>
      <c r="AY123" s="151" t="s">
        <v>192</v>
      </c>
    </row>
    <row r="124" spans="2:65" s="13" customFormat="1" ht="11.25">
      <c r="B124" s="156"/>
      <c r="D124" s="150" t="s">
        <v>202</v>
      </c>
      <c r="E124" s="157" t="s">
        <v>44</v>
      </c>
      <c r="F124" s="158" t="s">
        <v>2208</v>
      </c>
      <c r="H124" s="159">
        <v>4.8</v>
      </c>
      <c r="I124" s="160"/>
      <c r="L124" s="156"/>
      <c r="M124" s="161"/>
      <c r="T124" s="162"/>
      <c r="AT124" s="157" t="s">
        <v>202</v>
      </c>
      <c r="AU124" s="157" t="s">
        <v>93</v>
      </c>
      <c r="AV124" s="13" t="s">
        <v>93</v>
      </c>
      <c r="AW124" s="13" t="s">
        <v>42</v>
      </c>
      <c r="AX124" s="13" t="s">
        <v>90</v>
      </c>
      <c r="AY124" s="157" t="s">
        <v>192</v>
      </c>
    </row>
    <row r="125" spans="2:65" s="1" customFormat="1" ht="44.25" customHeight="1">
      <c r="B125" s="33"/>
      <c r="C125" s="132" t="s">
        <v>212</v>
      </c>
      <c r="D125" s="132" t="s">
        <v>194</v>
      </c>
      <c r="E125" s="133" t="s">
        <v>2209</v>
      </c>
      <c r="F125" s="134" t="s">
        <v>2210</v>
      </c>
      <c r="G125" s="135" t="s">
        <v>282</v>
      </c>
      <c r="H125" s="136">
        <v>4.8</v>
      </c>
      <c r="I125" s="137"/>
      <c r="J125" s="138">
        <f>ROUND(I125*H125,2)</f>
        <v>0</v>
      </c>
      <c r="K125" s="134" t="s">
        <v>198</v>
      </c>
      <c r="L125" s="33"/>
      <c r="M125" s="139" t="s">
        <v>44</v>
      </c>
      <c r="N125" s="140" t="s">
        <v>53</v>
      </c>
      <c r="P125" s="141">
        <f>O125*H125</f>
        <v>0</v>
      </c>
      <c r="Q125" s="141">
        <v>0</v>
      </c>
      <c r="R125" s="141">
        <f>Q125*H125</f>
        <v>0</v>
      </c>
      <c r="S125" s="141">
        <v>0.115</v>
      </c>
      <c r="T125" s="142">
        <f>S125*H125</f>
        <v>0.55200000000000005</v>
      </c>
      <c r="AR125" s="143" t="s">
        <v>90</v>
      </c>
      <c r="AT125" s="143" t="s">
        <v>194</v>
      </c>
      <c r="AU125" s="143" t="s">
        <v>93</v>
      </c>
      <c r="AY125" s="17" t="s">
        <v>192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90</v>
      </c>
      <c r="BK125" s="144">
        <f>ROUND(I125*H125,2)</f>
        <v>0</v>
      </c>
      <c r="BL125" s="17" t="s">
        <v>90</v>
      </c>
      <c r="BM125" s="143" t="s">
        <v>2211</v>
      </c>
    </row>
    <row r="126" spans="2:65" s="1" customFormat="1" ht="11.25">
      <c r="B126" s="33"/>
      <c r="D126" s="145" t="s">
        <v>200</v>
      </c>
      <c r="F126" s="146" t="s">
        <v>2212</v>
      </c>
      <c r="I126" s="147"/>
      <c r="L126" s="33"/>
      <c r="M126" s="148"/>
      <c r="T126" s="54"/>
      <c r="AT126" s="17" t="s">
        <v>200</v>
      </c>
      <c r="AU126" s="17" t="s">
        <v>93</v>
      </c>
    </row>
    <row r="127" spans="2:65" s="12" customFormat="1" ht="11.25">
      <c r="B127" s="149"/>
      <c r="D127" s="150" t="s">
        <v>202</v>
      </c>
      <c r="E127" s="151" t="s">
        <v>44</v>
      </c>
      <c r="F127" s="152" t="s">
        <v>2195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2" customFormat="1" ht="22.5">
      <c r="B128" s="149"/>
      <c r="D128" s="150" t="s">
        <v>202</v>
      </c>
      <c r="E128" s="151" t="s">
        <v>44</v>
      </c>
      <c r="F128" s="152" t="s">
        <v>2213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3" customFormat="1" ht="11.25">
      <c r="B129" s="156"/>
      <c r="D129" s="150" t="s">
        <v>202</v>
      </c>
      <c r="E129" s="157" t="s">
        <v>44</v>
      </c>
      <c r="F129" s="158" t="s">
        <v>2208</v>
      </c>
      <c r="H129" s="159">
        <v>4.8</v>
      </c>
      <c r="I129" s="160"/>
      <c r="L129" s="156"/>
      <c r="M129" s="161"/>
      <c r="T129" s="162"/>
      <c r="AT129" s="157" t="s">
        <v>202</v>
      </c>
      <c r="AU129" s="157" t="s">
        <v>93</v>
      </c>
      <c r="AV129" s="13" t="s">
        <v>93</v>
      </c>
      <c r="AW129" s="13" t="s">
        <v>42</v>
      </c>
      <c r="AX129" s="13" t="s">
        <v>90</v>
      </c>
      <c r="AY129" s="157" t="s">
        <v>192</v>
      </c>
    </row>
    <row r="130" spans="2:65" s="1" customFormat="1" ht="44.25" customHeight="1">
      <c r="B130" s="33"/>
      <c r="C130" s="132" t="s">
        <v>238</v>
      </c>
      <c r="D130" s="132" t="s">
        <v>194</v>
      </c>
      <c r="E130" s="133" t="s">
        <v>458</v>
      </c>
      <c r="F130" s="134" t="s">
        <v>459</v>
      </c>
      <c r="G130" s="135" t="s">
        <v>197</v>
      </c>
      <c r="H130" s="136">
        <v>10.803000000000001</v>
      </c>
      <c r="I130" s="137"/>
      <c r="J130" s="138">
        <f>ROUND(I130*H130,2)</f>
        <v>0</v>
      </c>
      <c r="K130" s="134" t="s">
        <v>198</v>
      </c>
      <c r="L130" s="33"/>
      <c r="M130" s="139" t="s">
        <v>44</v>
      </c>
      <c r="N130" s="140" t="s">
        <v>53</v>
      </c>
      <c r="P130" s="141">
        <f>O130*H130</f>
        <v>0</v>
      </c>
      <c r="Q130" s="141">
        <v>0.4</v>
      </c>
      <c r="R130" s="141">
        <f>Q130*H130</f>
        <v>4.3212000000000002</v>
      </c>
      <c r="S130" s="141">
        <v>0</v>
      </c>
      <c r="T130" s="142">
        <f>S130*H130</f>
        <v>0</v>
      </c>
      <c r="AR130" s="143" t="s">
        <v>199</v>
      </c>
      <c r="AT130" s="143" t="s">
        <v>194</v>
      </c>
      <c r="AU130" s="143" t="s">
        <v>93</v>
      </c>
      <c r="AY130" s="17" t="s">
        <v>192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90</v>
      </c>
      <c r="BK130" s="144">
        <f>ROUND(I130*H130,2)</f>
        <v>0</v>
      </c>
      <c r="BL130" s="17" t="s">
        <v>199</v>
      </c>
      <c r="BM130" s="143" t="s">
        <v>2214</v>
      </c>
    </row>
    <row r="131" spans="2:65" s="1" customFormat="1" ht="11.25">
      <c r="B131" s="33"/>
      <c r="D131" s="145" t="s">
        <v>200</v>
      </c>
      <c r="F131" s="146" t="s">
        <v>461</v>
      </c>
      <c r="I131" s="147"/>
      <c r="L131" s="33"/>
      <c r="M131" s="148"/>
      <c r="T131" s="54"/>
      <c r="AT131" s="17" t="s">
        <v>200</v>
      </c>
      <c r="AU131" s="17" t="s">
        <v>93</v>
      </c>
    </row>
    <row r="132" spans="2:65" s="12" customFormat="1" ht="11.25">
      <c r="B132" s="149"/>
      <c r="D132" s="150" t="s">
        <v>202</v>
      </c>
      <c r="E132" s="151" t="s">
        <v>44</v>
      </c>
      <c r="F132" s="152" t="s">
        <v>2187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93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2" customFormat="1" ht="22.5">
      <c r="B133" s="149"/>
      <c r="D133" s="150" t="s">
        <v>202</v>
      </c>
      <c r="E133" s="151" t="s">
        <v>44</v>
      </c>
      <c r="F133" s="152" t="s">
        <v>464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3" customFormat="1" ht="11.25">
      <c r="B134" s="156"/>
      <c r="D134" s="150" t="s">
        <v>202</v>
      </c>
      <c r="E134" s="157" t="s">
        <v>44</v>
      </c>
      <c r="F134" s="158" t="s">
        <v>2215</v>
      </c>
      <c r="H134" s="159">
        <v>9.6660000000000004</v>
      </c>
      <c r="I134" s="160"/>
      <c r="L134" s="156"/>
      <c r="M134" s="161"/>
      <c r="T134" s="162"/>
      <c r="AT134" s="157" t="s">
        <v>202</v>
      </c>
      <c r="AU134" s="157" t="s">
        <v>93</v>
      </c>
      <c r="AV134" s="13" t="s">
        <v>93</v>
      </c>
      <c r="AW134" s="13" t="s">
        <v>42</v>
      </c>
      <c r="AX134" s="13" t="s">
        <v>82</v>
      </c>
      <c r="AY134" s="157" t="s">
        <v>192</v>
      </c>
    </row>
    <row r="135" spans="2:65" s="12" customFormat="1" ht="22.5">
      <c r="B135" s="149"/>
      <c r="D135" s="150" t="s">
        <v>202</v>
      </c>
      <c r="E135" s="151" t="s">
        <v>44</v>
      </c>
      <c r="F135" s="152" t="s">
        <v>2189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2216</v>
      </c>
      <c r="H136" s="159">
        <v>0.58699999999999997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82</v>
      </c>
      <c r="AY136" s="157" t="s">
        <v>192</v>
      </c>
    </row>
    <row r="137" spans="2:65" s="12" customFormat="1" ht="22.5">
      <c r="B137" s="149"/>
      <c r="D137" s="150" t="s">
        <v>202</v>
      </c>
      <c r="E137" s="151" t="s">
        <v>44</v>
      </c>
      <c r="F137" s="152" t="s">
        <v>2196</v>
      </c>
      <c r="H137" s="151" t="s">
        <v>44</v>
      </c>
      <c r="I137" s="153"/>
      <c r="L137" s="149"/>
      <c r="M137" s="154"/>
      <c r="T137" s="155"/>
      <c r="AT137" s="151" t="s">
        <v>202</v>
      </c>
      <c r="AU137" s="151" t="s">
        <v>93</v>
      </c>
      <c r="AV137" s="12" t="s">
        <v>90</v>
      </c>
      <c r="AW137" s="12" t="s">
        <v>42</v>
      </c>
      <c r="AX137" s="12" t="s">
        <v>82</v>
      </c>
      <c r="AY137" s="151" t="s">
        <v>192</v>
      </c>
    </row>
    <row r="138" spans="2:65" s="13" customFormat="1" ht="11.25">
      <c r="B138" s="156"/>
      <c r="D138" s="150" t="s">
        <v>202</v>
      </c>
      <c r="E138" s="157" t="s">
        <v>44</v>
      </c>
      <c r="F138" s="158" t="s">
        <v>2217</v>
      </c>
      <c r="H138" s="159">
        <v>0.224</v>
      </c>
      <c r="I138" s="160"/>
      <c r="L138" s="156"/>
      <c r="M138" s="161"/>
      <c r="T138" s="162"/>
      <c r="AT138" s="157" t="s">
        <v>202</v>
      </c>
      <c r="AU138" s="157" t="s">
        <v>93</v>
      </c>
      <c r="AV138" s="13" t="s">
        <v>93</v>
      </c>
      <c r="AW138" s="13" t="s">
        <v>42</v>
      </c>
      <c r="AX138" s="13" t="s">
        <v>82</v>
      </c>
      <c r="AY138" s="157" t="s">
        <v>192</v>
      </c>
    </row>
    <row r="139" spans="2:65" s="12" customFormat="1" ht="22.5">
      <c r="B139" s="149"/>
      <c r="D139" s="150" t="s">
        <v>202</v>
      </c>
      <c r="E139" s="151" t="s">
        <v>44</v>
      </c>
      <c r="F139" s="152" t="s">
        <v>2199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3" customFormat="1" ht="11.25">
      <c r="B140" s="156"/>
      <c r="D140" s="150" t="s">
        <v>202</v>
      </c>
      <c r="E140" s="157" t="s">
        <v>44</v>
      </c>
      <c r="F140" s="158" t="s">
        <v>2218</v>
      </c>
      <c r="H140" s="159">
        <v>0.158</v>
      </c>
      <c r="I140" s="160"/>
      <c r="L140" s="156"/>
      <c r="M140" s="161"/>
      <c r="T140" s="162"/>
      <c r="AT140" s="157" t="s">
        <v>202</v>
      </c>
      <c r="AU140" s="157" t="s">
        <v>93</v>
      </c>
      <c r="AV140" s="13" t="s">
        <v>93</v>
      </c>
      <c r="AW140" s="13" t="s">
        <v>42</v>
      </c>
      <c r="AX140" s="13" t="s">
        <v>82</v>
      </c>
      <c r="AY140" s="157" t="s">
        <v>192</v>
      </c>
    </row>
    <row r="141" spans="2:65" s="12" customFormat="1" ht="22.5">
      <c r="B141" s="149"/>
      <c r="D141" s="150" t="s">
        <v>202</v>
      </c>
      <c r="E141" s="151" t="s">
        <v>44</v>
      </c>
      <c r="F141" s="152" t="s">
        <v>2201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2219</v>
      </c>
      <c r="H142" s="159">
        <v>0.16800000000000001</v>
      </c>
      <c r="I142" s="160"/>
      <c r="L142" s="156"/>
      <c r="M142" s="161"/>
      <c r="T142" s="162"/>
      <c r="AT142" s="157" t="s">
        <v>202</v>
      </c>
      <c r="AU142" s="157" t="s">
        <v>93</v>
      </c>
      <c r="AV142" s="13" t="s">
        <v>93</v>
      </c>
      <c r="AW142" s="13" t="s">
        <v>42</v>
      </c>
      <c r="AX142" s="13" t="s">
        <v>82</v>
      </c>
      <c r="AY142" s="157" t="s">
        <v>192</v>
      </c>
    </row>
    <row r="143" spans="2:65" s="14" customFormat="1" ht="11.25">
      <c r="B143" s="163"/>
      <c r="D143" s="150" t="s">
        <v>202</v>
      </c>
      <c r="E143" s="164" t="s">
        <v>44</v>
      </c>
      <c r="F143" s="165" t="s">
        <v>205</v>
      </c>
      <c r="H143" s="166">
        <v>10.802999999999999</v>
      </c>
      <c r="I143" s="167"/>
      <c r="L143" s="163"/>
      <c r="M143" s="168"/>
      <c r="T143" s="169"/>
      <c r="AT143" s="164" t="s">
        <v>202</v>
      </c>
      <c r="AU143" s="164" t="s">
        <v>93</v>
      </c>
      <c r="AV143" s="14" t="s">
        <v>199</v>
      </c>
      <c r="AW143" s="14" t="s">
        <v>42</v>
      </c>
      <c r="AX143" s="14" t="s">
        <v>90</v>
      </c>
      <c r="AY143" s="164" t="s">
        <v>192</v>
      </c>
    </row>
    <row r="144" spans="2:65" s="1" customFormat="1" ht="24.2" customHeight="1">
      <c r="B144" s="33"/>
      <c r="C144" s="132" t="s">
        <v>219</v>
      </c>
      <c r="D144" s="132" t="s">
        <v>194</v>
      </c>
      <c r="E144" s="133" t="s">
        <v>476</v>
      </c>
      <c r="F144" s="134" t="s">
        <v>477</v>
      </c>
      <c r="G144" s="135" t="s">
        <v>225</v>
      </c>
      <c r="H144" s="136">
        <v>2.125</v>
      </c>
      <c r="I144" s="137"/>
      <c r="J144" s="138">
        <f>ROUND(I144*H144,2)</f>
        <v>0</v>
      </c>
      <c r="K144" s="134" t="s">
        <v>198</v>
      </c>
      <c r="L144" s="33"/>
      <c r="M144" s="139" t="s">
        <v>44</v>
      </c>
      <c r="N144" s="140" t="s">
        <v>53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199</v>
      </c>
      <c r="AT144" s="143" t="s">
        <v>194</v>
      </c>
      <c r="AU144" s="143" t="s">
        <v>93</v>
      </c>
      <c r="AY144" s="17" t="s">
        <v>192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90</v>
      </c>
      <c r="BK144" s="144">
        <f>ROUND(I144*H144,2)</f>
        <v>0</v>
      </c>
      <c r="BL144" s="17" t="s">
        <v>199</v>
      </c>
      <c r="BM144" s="143" t="s">
        <v>2220</v>
      </c>
    </row>
    <row r="145" spans="2:65" s="1" customFormat="1" ht="11.25">
      <c r="B145" s="33"/>
      <c r="D145" s="145" t="s">
        <v>200</v>
      </c>
      <c r="F145" s="146" t="s">
        <v>479</v>
      </c>
      <c r="I145" s="147"/>
      <c r="L145" s="33"/>
      <c r="M145" s="148"/>
      <c r="T145" s="54"/>
      <c r="AT145" s="17" t="s">
        <v>200</v>
      </c>
      <c r="AU145" s="17" t="s">
        <v>93</v>
      </c>
    </row>
    <row r="146" spans="2:65" s="12" customFormat="1" ht="11.25">
      <c r="B146" s="149"/>
      <c r="D146" s="150" t="s">
        <v>202</v>
      </c>
      <c r="E146" s="151" t="s">
        <v>44</v>
      </c>
      <c r="F146" s="152" t="s">
        <v>2195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65" s="12" customFormat="1" ht="22.5">
      <c r="B147" s="149"/>
      <c r="D147" s="150" t="s">
        <v>202</v>
      </c>
      <c r="E147" s="151" t="s">
        <v>44</v>
      </c>
      <c r="F147" s="152" t="s">
        <v>480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3" customFormat="1" ht="11.25">
      <c r="B148" s="156"/>
      <c r="D148" s="150" t="s">
        <v>202</v>
      </c>
      <c r="E148" s="157" t="s">
        <v>44</v>
      </c>
      <c r="F148" s="158" t="s">
        <v>2221</v>
      </c>
      <c r="H148" s="159">
        <v>2.125</v>
      </c>
      <c r="I148" s="160"/>
      <c r="L148" s="156"/>
      <c r="M148" s="161"/>
      <c r="T148" s="162"/>
      <c r="AT148" s="157" t="s">
        <v>202</v>
      </c>
      <c r="AU148" s="157" t="s">
        <v>93</v>
      </c>
      <c r="AV148" s="13" t="s">
        <v>93</v>
      </c>
      <c r="AW148" s="13" t="s">
        <v>42</v>
      </c>
      <c r="AX148" s="13" t="s">
        <v>90</v>
      </c>
      <c r="AY148" s="157" t="s">
        <v>192</v>
      </c>
    </row>
    <row r="149" spans="2:65" s="1" customFormat="1" ht="55.5" customHeight="1">
      <c r="B149" s="33"/>
      <c r="C149" s="132" t="s">
        <v>250</v>
      </c>
      <c r="D149" s="132" t="s">
        <v>194</v>
      </c>
      <c r="E149" s="133" t="s">
        <v>482</v>
      </c>
      <c r="F149" s="134" t="s">
        <v>483</v>
      </c>
      <c r="G149" s="135" t="s">
        <v>225</v>
      </c>
      <c r="H149" s="136">
        <v>2.125</v>
      </c>
      <c r="I149" s="137"/>
      <c r="J149" s="138">
        <f>ROUND(I149*H149,2)</f>
        <v>0</v>
      </c>
      <c r="K149" s="134" t="s">
        <v>198</v>
      </c>
      <c r="L149" s="33"/>
      <c r="M149" s="139" t="s">
        <v>44</v>
      </c>
      <c r="N149" s="140" t="s">
        <v>53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199</v>
      </c>
      <c r="AT149" s="143" t="s">
        <v>194</v>
      </c>
      <c r="AU149" s="143" t="s">
        <v>93</v>
      </c>
      <c r="AY149" s="17" t="s">
        <v>192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90</v>
      </c>
      <c r="BK149" s="144">
        <f>ROUND(I149*H149,2)</f>
        <v>0</v>
      </c>
      <c r="BL149" s="17" t="s">
        <v>199</v>
      </c>
      <c r="BM149" s="143" t="s">
        <v>2222</v>
      </c>
    </row>
    <row r="150" spans="2:65" s="1" customFormat="1" ht="11.25">
      <c r="B150" s="33"/>
      <c r="D150" s="145" t="s">
        <v>200</v>
      </c>
      <c r="F150" s="146" t="s">
        <v>485</v>
      </c>
      <c r="I150" s="147"/>
      <c r="L150" s="33"/>
      <c r="M150" s="148"/>
      <c r="T150" s="54"/>
      <c r="AT150" s="17" t="s">
        <v>200</v>
      </c>
      <c r="AU150" s="17" t="s">
        <v>93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2195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22.5">
      <c r="B152" s="149"/>
      <c r="D152" s="150" t="s">
        <v>202</v>
      </c>
      <c r="E152" s="151" t="s">
        <v>44</v>
      </c>
      <c r="F152" s="152" t="s">
        <v>486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3" customFormat="1" ht="11.25">
      <c r="B153" s="156"/>
      <c r="D153" s="150" t="s">
        <v>202</v>
      </c>
      <c r="E153" s="157" t="s">
        <v>44</v>
      </c>
      <c r="F153" s="158" t="s">
        <v>2221</v>
      </c>
      <c r="H153" s="159">
        <v>2.125</v>
      </c>
      <c r="I153" s="160"/>
      <c r="L153" s="156"/>
      <c r="M153" s="161"/>
      <c r="T153" s="162"/>
      <c r="AT153" s="157" t="s">
        <v>202</v>
      </c>
      <c r="AU153" s="157" t="s">
        <v>93</v>
      </c>
      <c r="AV153" s="13" t="s">
        <v>93</v>
      </c>
      <c r="AW153" s="13" t="s">
        <v>42</v>
      </c>
      <c r="AX153" s="13" t="s">
        <v>90</v>
      </c>
      <c r="AY153" s="157" t="s">
        <v>192</v>
      </c>
    </row>
    <row r="154" spans="2:65" s="1" customFormat="1" ht="37.9" customHeight="1">
      <c r="B154" s="33"/>
      <c r="C154" s="132" t="s">
        <v>226</v>
      </c>
      <c r="D154" s="132" t="s">
        <v>194</v>
      </c>
      <c r="E154" s="133" t="s">
        <v>487</v>
      </c>
      <c r="F154" s="134" t="s">
        <v>488</v>
      </c>
      <c r="G154" s="135" t="s">
        <v>225</v>
      </c>
      <c r="H154" s="136">
        <v>2.125</v>
      </c>
      <c r="I154" s="137"/>
      <c r="J154" s="138">
        <f>ROUND(I154*H154,2)</f>
        <v>0</v>
      </c>
      <c r="K154" s="134" t="s">
        <v>198</v>
      </c>
      <c r="L154" s="33"/>
      <c r="M154" s="139" t="s">
        <v>44</v>
      </c>
      <c r="N154" s="140" t="s">
        <v>53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199</v>
      </c>
      <c r="AT154" s="143" t="s">
        <v>194</v>
      </c>
      <c r="AU154" s="143" t="s">
        <v>93</v>
      </c>
      <c r="AY154" s="17" t="s">
        <v>192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90</v>
      </c>
      <c r="BK154" s="144">
        <f>ROUND(I154*H154,2)</f>
        <v>0</v>
      </c>
      <c r="BL154" s="17" t="s">
        <v>199</v>
      </c>
      <c r="BM154" s="143" t="s">
        <v>2223</v>
      </c>
    </row>
    <row r="155" spans="2:65" s="1" customFormat="1" ht="11.25">
      <c r="B155" s="33"/>
      <c r="D155" s="145" t="s">
        <v>200</v>
      </c>
      <c r="F155" s="146" t="s">
        <v>490</v>
      </c>
      <c r="I155" s="147"/>
      <c r="L155" s="33"/>
      <c r="M155" s="148"/>
      <c r="T155" s="54"/>
      <c r="AT155" s="17" t="s">
        <v>200</v>
      </c>
      <c r="AU155" s="17" t="s">
        <v>93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2195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22.5">
      <c r="B157" s="149"/>
      <c r="D157" s="150" t="s">
        <v>202</v>
      </c>
      <c r="E157" s="151" t="s">
        <v>44</v>
      </c>
      <c r="F157" s="152" t="s">
        <v>486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3" customFormat="1" ht="11.25">
      <c r="B158" s="156"/>
      <c r="D158" s="150" t="s">
        <v>202</v>
      </c>
      <c r="E158" s="157" t="s">
        <v>44</v>
      </c>
      <c r="F158" s="158" t="s">
        <v>2221</v>
      </c>
      <c r="H158" s="159">
        <v>2.125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90</v>
      </c>
      <c r="AY158" s="157" t="s">
        <v>192</v>
      </c>
    </row>
    <row r="159" spans="2:65" s="1" customFormat="1" ht="37.9" customHeight="1">
      <c r="B159" s="33"/>
      <c r="C159" s="132" t="s">
        <v>263</v>
      </c>
      <c r="D159" s="132" t="s">
        <v>194</v>
      </c>
      <c r="E159" s="133" t="s">
        <v>491</v>
      </c>
      <c r="F159" s="134" t="s">
        <v>492</v>
      </c>
      <c r="G159" s="135" t="s">
        <v>225</v>
      </c>
      <c r="H159" s="136">
        <v>2.125</v>
      </c>
      <c r="I159" s="137"/>
      <c r="J159" s="138">
        <f>ROUND(I159*H159,2)</f>
        <v>0</v>
      </c>
      <c r="K159" s="134" t="s">
        <v>198</v>
      </c>
      <c r="L159" s="33"/>
      <c r="M159" s="139" t="s">
        <v>44</v>
      </c>
      <c r="N159" s="140" t="s">
        <v>53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199</v>
      </c>
      <c r="AT159" s="143" t="s">
        <v>194</v>
      </c>
      <c r="AU159" s="143" t="s">
        <v>93</v>
      </c>
      <c r="AY159" s="17" t="s">
        <v>192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90</v>
      </c>
      <c r="BK159" s="144">
        <f>ROUND(I159*H159,2)</f>
        <v>0</v>
      </c>
      <c r="BL159" s="17" t="s">
        <v>199</v>
      </c>
      <c r="BM159" s="143" t="s">
        <v>2224</v>
      </c>
    </row>
    <row r="160" spans="2:65" s="1" customFormat="1" ht="11.25">
      <c r="B160" s="33"/>
      <c r="D160" s="145" t="s">
        <v>200</v>
      </c>
      <c r="F160" s="146" t="s">
        <v>494</v>
      </c>
      <c r="I160" s="147"/>
      <c r="L160" s="33"/>
      <c r="M160" s="148"/>
      <c r="T160" s="54"/>
      <c r="AT160" s="17" t="s">
        <v>200</v>
      </c>
      <c r="AU160" s="17" t="s">
        <v>93</v>
      </c>
    </row>
    <row r="161" spans="2:65" s="12" customFormat="1" ht="11.25">
      <c r="B161" s="149"/>
      <c r="D161" s="150" t="s">
        <v>202</v>
      </c>
      <c r="E161" s="151" t="s">
        <v>44</v>
      </c>
      <c r="F161" s="152" t="s">
        <v>2195</v>
      </c>
      <c r="H161" s="151" t="s">
        <v>44</v>
      </c>
      <c r="I161" s="153"/>
      <c r="L161" s="149"/>
      <c r="M161" s="154"/>
      <c r="T161" s="155"/>
      <c r="AT161" s="151" t="s">
        <v>202</v>
      </c>
      <c r="AU161" s="151" t="s">
        <v>93</v>
      </c>
      <c r="AV161" s="12" t="s">
        <v>90</v>
      </c>
      <c r="AW161" s="12" t="s">
        <v>42</v>
      </c>
      <c r="AX161" s="12" t="s">
        <v>82</v>
      </c>
      <c r="AY161" s="151" t="s">
        <v>192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495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2221</v>
      </c>
      <c r="H163" s="159">
        <v>2.125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90</v>
      </c>
      <c r="AY163" s="157" t="s">
        <v>192</v>
      </c>
    </row>
    <row r="164" spans="2:65" s="1" customFormat="1" ht="16.5" customHeight="1">
      <c r="B164" s="33"/>
      <c r="C164" s="170" t="s">
        <v>8</v>
      </c>
      <c r="D164" s="170" t="s">
        <v>245</v>
      </c>
      <c r="E164" s="171" t="s">
        <v>496</v>
      </c>
      <c r="F164" s="172" t="s">
        <v>497</v>
      </c>
      <c r="G164" s="173" t="s">
        <v>498</v>
      </c>
      <c r="H164" s="174">
        <v>4.2999999999999997E-2</v>
      </c>
      <c r="I164" s="175"/>
      <c r="J164" s="176">
        <f>ROUND(I164*H164,2)</f>
        <v>0</v>
      </c>
      <c r="K164" s="172" t="s">
        <v>198</v>
      </c>
      <c r="L164" s="177"/>
      <c r="M164" s="178" t="s">
        <v>44</v>
      </c>
      <c r="N164" s="179" t="s">
        <v>53</v>
      </c>
      <c r="P164" s="141">
        <f>O164*H164</f>
        <v>0</v>
      </c>
      <c r="Q164" s="141">
        <v>1E-3</v>
      </c>
      <c r="R164" s="141">
        <f>Q164*H164</f>
        <v>4.2999999999999995E-5</v>
      </c>
      <c r="S164" s="141">
        <v>0</v>
      </c>
      <c r="T164" s="142">
        <f>S164*H164</f>
        <v>0</v>
      </c>
      <c r="AR164" s="143" t="s">
        <v>219</v>
      </c>
      <c r="AT164" s="143" t="s">
        <v>245</v>
      </c>
      <c r="AU164" s="143" t="s">
        <v>93</v>
      </c>
      <c r="AY164" s="17" t="s">
        <v>192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90</v>
      </c>
      <c r="BK164" s="144">
        <f>ROUND(I164*H164,2)</f>
        <v>0</v>
      </c>
      <c r="BL164" s="17" t="s">
        <v>199</v>
      </c>
      <c r="BM164" s="143" t="s">
        <v>2225</v>
      </c>
    </row>
    <row r="165" spans="2:65" s="12" customFormat="1" ht="11.25">
      <c r="B165" s="149"/>
      <c r="D165" s="150" t="s">
        <v>202</v>
      </c>
      <c r="E165" s="151" t="s">
        <v>44</v>
      </c>
      <c r="F165" s="152" t="s">
        <v>2195</v>
      </c>
      <c r="H165" s="151" t="s">
        <v>44</v>
      </c>
      <c r="I165" s="153"/>
      <c r="L165" s="149"/>
      <c r="M165" s="154"/>
      <c r="T165" s="155"/>
      <c r="AT165" s="151" t="s">
        <v>202</v>
      </c>
      <c r="AU165" s="151" t="s">
        <v>93</v>
      </c>
      <c r="AV165" s="12" t="s">
        <v>90</v>
      </c>
      <c r="AW165" s="12" t="s">
        <v>42</v>
      </c>
      <c r="AX165" s="12" t="s">
        <v>82</v>
      </c>
      <c r="AY165" s="151" t="s">
        <v>192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495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2" customFormat="1" ht="11.25">
      <c r="B167" s="149"/>
      <c r="D167" s="150" t="s">
        <v>202</v>
      </c>
      <c r="E167" s="151" t="s">
        <v>44</v>
      </c>
      <c r="F167" s="152" t="s">
        <v>500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3" customFormat="1" ht="11.25">
      <c r="B168" s="156"/>
      <c r="D168" s="150" t="s">
        <v>202</v>
      </c>
      <c r="E168" s="157" t="s">
        <v>44</v>
      </c>
      <c r="F168" s="158" t="s">
        <v>2226</v>
      </c>
      <c r="H168" s="159">
        <v>4.2999999999999997E-2</v>
      </c>
      <c r="I168" s="160"/>
      <c r="L168" s="156"/>
      <c r="M168" s="161"/>
      <c r="T168" s="162"/>
      <c r="AT168" s="157" t="s">
        <v>202</v>
      </c>
      <c r="AU168" s="157" t="s">
        <v>93</v>
      </c>
      <c r="AV168" s="13" t="s">
        <v>93</v>
      </c>
      <c r="AW168" s="13" t="s">
        <v>42</v>
      </c>
      <c r="AX168" s="13" t="s">
        <v>90</v>
      </c>
      <c r="AY168" s="157" t="s">
        <v>192</v>
      </c>
    </row>
    <row r="169" spans="2:65" s="1" customFormat="1" ht="33" customHeight="1">
      <c r="B169" s="33"/>
      <c r="C169" s="132" t="s">
        <v>273</v>
      </c>
      <c r="D169" s="132" t="s">
        <v>194</v>
      </c>
      <c r="E169" s="133" t="s">
        <v>502</v>
      </c>
      <c r="F169" s="134" t="s">
        <v>503</v>
      </c>
      <c r="G169" s="135" t="s">
        <v>225</v>
      </c>
      <c r="H169" s="136">
        <v>2.125</v>
      </c>
      <c r="I169" s="137"/>
      <c r="J169" s="138">
        <f>ROUND(I169*H169,2)</f>
        <v>0</v>
      </c>
      <c r="K169" s="134" t="s">
        <v>198</v>
      </c>
      <c r="L169" s="33"/>
      <c r="M169" s="139" t="s">
        <v>44</v>
      </c>
      <c r="N169" s="140" t="s">
        <v>53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199</v>
      </c>
      <c r="AT169" s="143" t="s">
        <v>194</v>
      </c>
      <c r="AU169" s="143" t="s">
        <v>93</v>
      </c>
      <c r="AY169" s="17" t="s">
        <v>192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90</v>
      </c>
      <c r="BK169" s="144">
        <f>ROUND(I169*H169,2)</f>
        <v>0</v>
      </c>
      <c r="BL169" s="17" t="s">
        <v>199</v>
      </c>
      <c r="BM169" s="143" t="s">
        <v>2227</v>
      </c>
    </row>
    <row r="170" spans="2:65" s="1" customFormat="1" ht="11.25">
      <c r="B170" s="33"/>
      <c r="D170" s="145" t="s">
        <v>200</v>
      </c>
      <c r="F170" s="146" t="s">
        <v>505</v>
      </c>
      <c r="I170" s="147"/>
      <c r="L170" s="33"/>
      <c r="M170" s="148"/>
      <c r="T170" s="54"/>
      <c r="AT170" s="17" t="s">
        <v>200</v>
      </c>
      <c r="AU170" s="17" t="s">
        <v>93</v>
      </c>
    </row>
    <row r="171" spans="2:65" s="12" customFormat="1" ht="11.25">
      <c r="B171" s="149"/>
      <c r="D171" s="150" t="s">
        <v>202</v>
      </c>
      <c r="E171" s="151" t="s">
        <v>44</v>
      </c>
      <c r="F171" s="152" t="s">
        <v>2195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2" customFormat="1" ht="22.5">
      <c r="B172" s="149"/>
      <c r="D172" s="150" t="s">
        <v>202</v>
      </c>
      <c r="E172" s="151" t="s">
        <v>44</v>
      </c>
      <c r="F172" s="152" t="s">
        <v>486</v>
      </c>
      <c r="H172" s="151" t="s">
        <v>44</v>
      </c>
      <c r="I172" s="153"/>
      <c r="L172" s="149"/>
      <c r="M172" s="154"/>
      <c r="T172" s="155"/>
      <c r="AT172" s="151" t="s">
        <v>202</v>
      </c>
      <c r="AU172" s="151" t="s">
        <v>93</v>
      </c>
      <c r="AV172" s="12" t="s">
        <v>90</v>
      </c>
      <c r="AW172" s="12" t="s">
        <v>42</v>
      </c>
      <c r="AX172" s="12" t="s">
        <v>82</v>
      </c>
      <c r="AY172" s="151" t="s">
        <v>192</v>
      </c>
    </row>
    <row r="173" spans="2:65" s="13" customFormat="1" ht="11.25">
      <c r="B173" s="156"/>
      <c r="D173" s="150" t="s">
        <v>202</v>
      </c>
      <c r="E173" s="157" t="s">
        <v>44</v>
      </c>
      <c r="F173" s="158" t="s">
        <v>2221</v>
      </c>
      <c r="H173" s="159">
        <v>2.125</v>
      </c>
      <c r="I173" s="160"/>
      <c r="L173" s="156"/>
      <c r="M173" s="161"/>
      <c r="T173" s="162"/>
      <c r="AT173" s="157" t="s">
        <v>202</v>
      </c>
      <c r="AU173" s="157" t="s">
        <v>93</v>
      </c>
      <c r="AV173" s="13" t="s">
        <v>93</v>
      </c>
      <c r="AW173" s="13" t="s">
        <v>42</v>
      </c>
      <c r="AX173" s="13" t="s">
        <v>90</v>
      </c>
      <c r="AY173" s="157" t="s">
        <v>192</v>
      </c>
    </row>
    <row r="174" spans="2:65" s="1" customFormat="1" ht="24.2" customHeight="1">
      <c r="B174" s="33"/>
      <c r="C174" s="132" t="s">
        <v>241</v>
      </c>
      <c r="D174" s="132" t="s">
        <v>194</v>
      </c>
      <c r="E174" s="133" t="s">
        <v>506</v>
      </c>
      <c r="F174" s="134" t="s">
        <v>507</v>
      </c>
      <c r="G174" s="135" t="s">
        <v>225</v>
      </c>
      <c r="H174" s="136">
        <v>2.125</v>
      </c>
      <c r="I174" s="137"/>
      <c r="J174" s="138">
        <f>ROUND(I174*H174,2)</f>
        <v>0</v>
      </c>
      <c r="K174" s="134" t="s">
        <v>198</v>
      </c>
      <c r="L174" s="33"/>
      <c r="M174" s="139" t="s">
        <v>44</v>
      </c>
      <c r="N174" s="140" t="s">
        <v>53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199</v>
      </c>
      <c r="AT174" s="143" t="s">
        <v>194</v>
      </c>
      <c r="AU174" s="143" t="s">
        <v>93</v>
      </c>
      <c r="AY174" s="17" t="s">
        <v>192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90</v>
      </c>
      <c r="BK174" s="144">
        <f>ROUND(I174*H174,2)</f>
        <v>0</v>
      </c>
      <c r="BL174" s="17" t="s">
        <v>199</v>
      </c>
      <c r="BM174" s="143" t="s">
        <v>2228</v>
      </c>
    </row>
    <row r="175" spans="2:65" s="1" customFormat="1" ht="11.25">
      <c r="B175" s="33"/>
      <c r="D175" s="145" t="s">
        <v>200</v>
      </c>
      <c r="F175" s="146" t="s">
        <v>509</v>
      </c>
      <c r="I175" s="147"/>
      <c r="L175" s="33"/>
      <c r="M175" s="148"/>
      <c r="T175" s="54"/>
      <c r="AT175" s="17" t="s">
        <v>200</v>
      </c>
      <c r="AU175" s="17" t="s">
        <v>93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2195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2" customFormat="1" ht="22.5">
      <c r="B177" s="149"/>
      <c r="D177" s="150" t="s">
        <v>202</v>
      </c>
      <c r="E177" s="151" t="s">
        <v>44</v>
      </c>
      <c r="F177" s="152" t="s">
        <v>486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3" customFormat="1" ht="11.25">
      <c r="B178" s="156"/>
      <c r="D178" s="150" t="s">
        <v>202</v>
      </c>
      <c r="E178" s="157" t="s">
        <v>44</v>
      </c>
      <c r="F178" s="158" t="s">
        <v>2221</v>
      </c>
      <c r="H178" s="159">
        <v>2.125</v>
      </c>
      <c r="I178" s="160"/>
      <c r="L178" s="156"/>
      <c r="M178" s="161"/>
      <c r="T178" s="162"/>
      <c r="AT178" s="157" t="s">
        <v>202</v>
      </c>
      <c r="AU178" s="157" t="s">
        <v>93</v>
      </c>
      <c r="AV178" s="13" t="s">
        <v>93</v>
      </c>
      <c r="AW178" s="13" t="s">
        <v>42</v>
      </c>
      <c r="AX178" s="13" t="s">
        <v>90</v>
      </c>
      <c r="AY178" s="157" t="s">
        <v>192</v>
      </c>
    </row>
    <row r="179" spans="2:65" s="1" customFormat="1" ht="21.75" customHeight="1">
      <c r="B179" s="33"/>
      <c r="C179" s="132" t="s">
        <v>291</v>
      </c>
      <c r="D179" s="132" t="s">
        <v>194</v>
      </c>
      <c r="E179" s="133" t="s">
        <v>510</v>
      </c>
      <c r="F179" s="134" t="s">
        <v>511</v>
      </c>
      <c r="G179" s="135" t="s">
        <v>225</v>
      </c>
      <c r="H179" s="136">
        <v>2.125</v>
      </c>
      <c r="I179" s="137"/>
      <c r="J179" s="138">
        <f>ROUND(I179*H179,2)</f>
        <v>0</v>
      </c>
      <c r="K179" s="134" t="s">
        <v>198</v>
      </c>
      <c r="L179" s="33"/>
      <c r="M179" s="139" t="s">
        <v>44</v>
      </c>
      <c r="N179" s="140" t="s">
        <v>53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199</v>
      </c>
      <c r="AT179" s="143" t="s">
        <v>194</v>
      </c>
      <c r="AU179" s="143" t="s">
        <v>93</v>
      </c>
      <c r="AY179" s="17" t="s">
        <v>192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90</v>
      </c>
      <c r="BK179" s="144">
        <f>ROUND(I179*H179,2)</f>
        <v>0</v>
      </c>
      <c r="BL179" s="17" t="s">
        <v>199</v>
      </c>
      <c r="BM179" s="143" t="s">
        <v>2229</v>
      </c>
    </row>
    <row r="180" spans="2:65" s="1" customFormat="1" ht="11.25">
      <c r="B180" s="33"/>
      <c r="D180" s="145" t="s">
        <v>200</v>
      </c>
      <c r="F180" s="146" t="s">
        <v>513</v>
      </c>
      <c r="I180" s="147"/>
      <c r="L180" s="33"/>
      <c r="M180" s="148"/>
      <c r="T180" s="54"/>
      <c r="AT180" s="17" t="s">
        <v>200</v>
      </c>
      <c r="AU180" s="17" t="s">
        <v>93</v>
      </c>
    </row>
    <row r="181" spans="2:65" s="12" customFormat="1" ht="11.25">
      <c r="B181" s="149"/>
      <c r="D181" s="150" t="s">
        <v>202</v>
      </c>
      <c r="E181" s="151" t="s">
        <v>44</v>
      </c>
      <c r="F181" s="152" t="s">
        <v>2195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2" customFormat="1" ht="22.5">
      <c r="B182" s="149"/>
      <c r="D182" s="150" t="s">
        <v>202</v>
      </c>
      <c r="E182" s="151" t="s">
        <v>44</v>
      </c>
      <c r="F182" s="152" t="s">
        <v>486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2221</v>
      </c>
      <c r="H183" s="159">
        <v>2.125</v>
      </c>
      <c r="I183" s="160"/>
      <c r="L183" s="156"/>
      <c r="M183" s="161"/>
      <c r="T183" s="162"/>
      <c r="AT183" s="157" t="s">
        <v>202</v>
      </c>
      <c r="AU183" s="157" t="s">
        <v>93</v>
      </c>
      <c r="AV183" s="13" t="s">
        <v>93</v>
      </c>
      <c r="AW183" s="13" t="s">
        <v>42</v>
      </c>
      <c r="AX183" s="13" t="s">
        <v>90</v>
      </c>
      <c r="AY183" s="157" t="s">
        <v>192</v>
      </c>
    </row>
    <row r="184" spans="2:65" s="1" customFormat="1" ht="21.75" customHeight="1">
      <c r="B184" s="33"/>
      <c r="C184" s="132" t="s">
        <v>300</v>
      </c>
      <c r="D184" s="132" t="s">
        <v>194</v>
      </c>
      <c r="E184" s="133" t="s">
        <v>514</v>
      </c>
      <c r="F184" s="134" t="s">
        <v>515</v>
      </c>
      <c r="G184" s="135" t="s">
        <v>225</v>
      </c>
      <c r="H184" s="136">
        <v>2.125</v>
      </c>
      <c r="I184" s="137"/>
      <c r="J184" s="138">
        <f>ROUND(I184*H184,2)</f>
        <v>0</v>
      </c>
      <c r="K184" s="134" t="s">
        <v>198</v>
      </c>
      <c r="L184" s="33"/>
      <c r="M184" s="139" t="s">
        <v>44</v>
      </c>
      <c r="N184" s="140" t="s">
        <v>53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199</v>
      </c>
      <c r="AT184" s="143" t="s">
        <v>194</v>
      </c>
      <c r="AU184" s="143" t="s">
        <v>93</v>
      </c>
      <c r="AY184" s="17" t="s">
        <v>192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90</v>
      </c>
      <c r="BK184" s="144">
        <f>ROUND(I184*H184,2)</f>
        <v>0</v>
      </c>
      <c r="BL184" s="17" t="s">
        <v>199</v>
      </c>
      <c r="BM184" s="143" t="s">
        <v>2230</v>
      </c>
    </row>
    <row r="185" spans="2:65" s="1" customFormat="1" ht="11.25">
      <c r="B185" s="33"/>
      <c r="D185" s="145" t="s">
        <v>200</v>
      </c>
      <c r="F185" s="146" t="s">
        <v>517</v>
      </c>
      <c r="I185" s="147"/>
      <c r="L185" s="33"/>
      <c r="M185" s="148"/>
      <c r="T185" s="54"/>
      <c r="AT185" s="17" t="s">
        <v>200</v>
      </c>
      <c r="AU185" s="17" t="s">
        <v>93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2195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2" customFormat="1" ht="22.5">
      <c r="B187" s="149"/>
      <c r="D187" s="150" t="s">
        <v>202</v>
      </c>
      <c r="E187" s="151" t="s">
        <v>44</v>
      </c>
      <c r="F187" s="152" t="s">
        <v>486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3" customFormat="1" ht="11.25">
      <c r="B188" s="156"/>
      <c r="D188" s="150" t="s">
        <v>202</v>
      </c>
      <c r="E188" s="157" t="s">
        <v>44</v>
      </c>
      <c r="F188" s="158" t="s">
        <v>2221</v>
      </c>
      <c r="H188" s="159">
        <v>2.125</v>
      </c>
      <c r="I188" s="160"/>
      <c r="L188" s="156"/>
      <c r="M188" s="161"/>
      <c r="T188" s="162"/>
      <c r="AT188" s="157" t="s">
        <v>202</v>
      </c>
      <c r="AU188" s="157" t="s">
        <v>93</v>
      </c>
      <c r="AV188" s="13" t="s">
        <v>93</v>
      </c>
      <c r="AW188" s="13" t="s">
        <v>42</v>
      </c>
      <c r="AX188" s="13" t="s">
        <v>90</v>
      </c>
      <c r="AY188" s="157" t="s">
        <v>192</v>
      </c>
    </row>
    <row r="189" spans="2:65" s="1" customFormat="1" ht="49.15" customHeight="1">
      <c r="B189" s="33"/>
      <c r="C189" s="132" t="s">
        <v>279</v>
      </c>
      <c r="D189" s="132" t="s">
        <v>194</v>
      </c>
      <c r="E189" s="133" t="s">
        <v>518</v>
      </c>
      <c r="F189" s="134" t="s">
        <v>519</v>
      </c>
      <c r="G189" s="135" t="s">
        <v>225</v>
      </c>
      <c r="H189" s="136">
        <v>2.125</v>
      </c>
      <c r="I189" s="137"/>
      <c r="J189" s="138">
        <f>ROUND(I189*H189,2)</f>
        <v>0</v>
      </c>
      <c r="K189" s="134" t="s">
        <v>198</v>
      </c>
      <c r="L189" s="33"/>
      <c r="M189" s="139" t="s">
        <v>44</v>
      </c>
      <c r="N189" s="140" t="s">
        <v>53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199</v>
      </c>
      <c r="AT189" s="143" t="s">
        <v>194</v>
      </c>
      <c r="AU189" s="143" t="s">
        <v>93</v>
      </c>
      <c r="AY189" s="17" t="s">
        <v>192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90</v>
      </c>
      <c r="BK189" s="144">
        <f>ROUND(I189*H189,2)</f>
        <v>0</v>
      </c>
      <c r="BL189" s="17" t="s">
        <v>199</v>
      </c>
      <c r="BM189" s="143" t="s">
        <v>2231</v>
      </c>
    </row>
    <row r="190" spans="2:65" s="1" customFormat="1" ht="11.25">
      <c r="B190" s="33"/>
      <c r="D190" s="145" t="s">
        <v>200</v>
      </c>
      <c r="F190" s="146" t="s">
        <v>521</v>
      </c>
      <c r="I190" s="147"/>
      <c r="L190" s="33"/>
      <c r="M190" s="148"/>
      <c r="T190" s="54"/>
      <c r="AT190" s="17" t="s">
        <v>200</v>
      </c>
      <c r="AU190" s="17" t="s">
        <v>93</v>
      </c>
    </row>
    <row r="191" spans="2:65" s="12" customFormat="1" ht="11.25">
      <c r="B191" s="149"/>
      <c r="D191" s="150" t="s">
        <v>202</v>
      </c>
      <c r="E191" s="151" t="s">
        <v>44</v>
      </c>
      <c r="F191" s="152" t="s">
        <v>2195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93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2" customFormat="1" ht="22.5">
      <c r="B192" s="149"/>
      <c r="D192" s="150" t="s">
        <v>202</v>
      </c>
      <c r="E192" s="151" t="s">
        <v>44</v>
      </c>
      <c r="F192" s="152" t="s">
        <v>486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3" customFormat="1" ht="11.25">
      <c r="B193" s="156"/>
      <c r="D193" s="150" t="s">
        <v>202</v>
      </c>
      <c r="E193" s="157" t="s">
        <v>44</v>
      </c>
      <c r="F193" s="158" t="s">
        <v>2221</v>
      </c>
      <c r="H193" s="159">
        <v>2.125</v>
      </c>
      <c r="I193" s="160"/>
      <c r="L193" s="156"/>
      <c r="M193" s="161"/>
      <c r="T193" s="162"/>
      <c r="AT193" s="157" t="s">
        <v>202</v>
      </c>
      <c r="AU193" s="157" t="s">
        <v>93</v>
      </c>
      <c r="AV193" s="13" t="s">
        <v>93</v>
      </c>
      <c r="AW193" s="13" t="s">
        <v>42</v>
      </c>
      <c r="AX193" s="13" t="s">
        <v>90</v>
      </c>
      <c r="AY193" s="157" t="s">
        <v>192</v>
      </c>
    </row>
    <row r="194" spans="2:65" s="1" customFormat="1" ht="33" customHeight="1">
      <c r="B194" s="33"/>
      <c r="C194" s="132" t="s">
        <v>253</v>
      </c>
      <c r="D194" s="132" t="s">
        <v>194</v>
      </c>
      <c r="E194" s="133" t="s">
        <v>522</v>
      </c>
      <c r="F194" s="134" t="s">
        <v>523</v>
      </c>
      <c r="G194" s="135" t="s">
        <v>225</v>
      </c>
      <c r="H194" s="136">
        <v>2.125</v>
      </c>
      <c r="I194" s="137"/>
      <c r="J194" s="138">
        <f>ROUND(I194*H194,2)</f>
        <v>0</v>
      </c>
      <c r="K194" s="134" t="s">
        <v>198</v>
      </c>
      <c r="L194" s="33"/>
      <c r="M194" s="139" t="s">
        <v>44</v>
      </c>
      <c r="N194" s="140" t="s">
        <v>53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199</v>
      </c>
      <c r="AT194" s="143" t="s">
        <v>194</v>
      </c>
      <c r="AU194" s="143" t="s">
        <v>93</v>
      </c>
      <c r="AY194" s="17" t="s">
        <v>192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90</v>
      </c>
      <c r="BK194" s="144">
        <f>ROUND(I194*H194,2)</f>
        <v>0</v>
      </c>
      <c r="BL194" s="17" t="s">
        <v>199</v>
      </c>
      <c r="BM194" s="143" t="s">
        <v>2232</v>
      </c>
    </row>
    <row r="195" spans="2:65" s="1" customFormat="1" ht="11.25">
      <c r="B195" s="33"/>
      <c r="D195" s="145" t="s">
        <v>200</v>
      </c>
      <c r="F195" s="146" t="s">
        <v>525</v>
      </c>
      <c r="I195" s="147"/>
      <c r="L195" s="33"/>
      <c r="M195" s="148"/>
      <c r="T195" s="54"/>
      <c r="AT195" s="17" t="s">
        <v>200</v>
      </c>
      <c r="AU195" s="17" t="s">
        <v>93</v>
      </c>
    </row>
    <row r="196" spans="2:65" s="12" customFormat="1" ht="11.25">
      <c r="B196" s="149"/>
      <c r="D196" s="150" t="s">
        <v>202</v>
      </c>
      <c r="E196" s="151" t="s">
        <v>44</v>
      </c>
      <c r="F196" s="152" t="s">
        <v>2195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65" s="12" customFormat="1" ht="22.5">
      <c r="B197" s="149"/>
      <c r="D197" s="150" t="s">
        <v>202</v>
      </c>
      <c r="E197" s="151" t="s">
        <v>44</v>
      </c>
      <c r="F197" s="152" t="s">
        <v>486</v>
      </c>
      <c r="H197" s="151" t="s">
        <v>44</v>
      </c>
      <c r="I197" s="153"/>
      <c r="L197" s="149"/>
      <c r="M197" s="154"/>
      <c r="T197" s="155"/>
      <c r="AT197" s="151" t="s">
        <v>202</v>
      </c>
      <c r="AU197" s="151" t="s">
        <v>93</v>
      </c>
      <c r="AV197" s="12" t="s">
        <v>90</v>
      </c>
      <c r="AW197" s="12" t="s">
        <v>42</v>
      </c>
      <c r="AX197" s="12" t="s">
        <v>82</v>
      </c>
      <c r="AY197" s="151" t="s">
        <v>192</v>
      </c>
    </row>
    <row r="198" spans="2:65" s="13" customFormat="1" ht="11.25">
      <c r="B198" s="156"/>
      <c r="D198" s="150" t="s">
        <v>202</v>
      </c>
      <c r="E198" s="157" t="s">
        <v>44</v>
      </c>
      <c r="F198" s="158" t="s">
        <v>2221</v>
      </c>
      <c r="H198" s="159">
        <v>2.125</v>
      </c>
      <c r="I198" s="160"/>
      <c r="L198" s="156"/>
      <c r="M198" s="161"/>
      <c r="T198" s="162"/>
      <c r="AT198" s="157" t="s">
        <v>202</v>
      </c>
      <c r="AU198" s="157" t="s">
        <v>93</v>
      </c>
      <c r="AV198" s="13" t="s">
        <v>93</v>
      </c>
      <c r="AW198" s="13" t="s">
        <v>42</v>
      </c>
      <c r="AX198" s="13" t="s">
        <v>90</v>
      </c>
      <c r="AY198" s="157" t="s">
        <v>192</v>
      </c>
    </row>
    <row r="199" spans="2:65" s="1" customFormat="1" ht="24.2" customHeight="1">
      <c r="B199" s="33"/>
      <c r="C199" s="132" t="s">
        <v>315</v>
      </c>
      <c r="D199" s="132" t="s">
        <v>194</v>
      </c>
      <c r="E199" s="133" t="s">
        <v>526</v>
      </c>
      <c r="F199" s="134" t="s">
        <v>527</v>
      </c>
      <c r="G199" s="135" t="s">
        <v>225</v>
      </c>
      <c r="H199" s="136">
        <v>2.125</v>
      </c>
      <c r="I199" s="137"/>
      <c r="J199" s="138">
        <f>ROUND(I199*H199,2)</f>
        <v>0</v>
      </c>
      <c r="K199" s="134" t="s">
        <v>198</v>
      </c>
      <c r="L199" s="33"/>
      <c r="M199" s="139" t="s">
        <v>44</v>
      </c>
      <c r="N199" s="140" t="s">
        <v>53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199</v>
      </c>
      <c r="AT199" s="143" t="s">
        <v>194</v>
      </c>
      <c r="AU199" s="143" t="s">
        <v>93</v>
      </c>
      <c r="AY199" s="17" t="s">
        <v>192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90</v>
      </c>
      <c r="BK199" s="144">
        <f>ROUND(I199*H199,2)</f>
        <v>0</v>
      </c>
      <c r="BL199" s="17" t="s">
        <v>199</v>
      </c>
      <c r="BM199" s="143" t="s">
        <v>2233</v>
      </c>
    </row>
    <row r="200" spans="2:65" s="1" customFormat="1" ht="11.25">
      <c r="B200" s="33"/>
      <c r="D200" s="145" t="s">
        <v>200</v>
      </c>
      <c r="F200" s="146" t="s">
        <v>529</v>
      </c>
      <c r="I200" s="147"/>
      <c r="L200" s="33"/>
      <c r="M200" s="148"/>
      <c r="T200" s="54"/>
      <c r="AT200" s="17" t="s">
        <v>200</v>
      </c>
      <c r="AU200" s="17" t="s">
        <v>93</v>
      </c>
    </row>
    <row r="201" spans="2:65" s="12" customFormat="1" ht="11.25">
      <c r="B201" s="149"/>
      <c r="D201" s="150" t="s">
        <v>202</v>
      </c>
      <c r="E201" s="151" t="s">
        <v>44</v>
      </c>
      <c r="F201" s="152" t="s">
        <v>2195</v>
      </c>
      <c r="H201" s="151" t="s">
        <v>44</v>
      </c>
      <c r="I201" s="153"/>
      <c r="L201" s="149"/>
      <c r="M201" s="154"/>
      <c r="T201" s="155"/>
      <c r="AT201" s="151" t="s">
        <v>202</v>
      </c>
      <c r="AU201" s="151" t="s">
        <v>93</v>
      </c>
      <c r="AV201" s="12" t="s">
        <v>90</v>
      </c>
      <c r="AW201" s="12" t="s">
        <v>42</v>
      </c>
      <c r="AX201" s="12" t="s">
        <v>82</v>
      </c>
      <c r="AY201" s="151" t="s">
        <v>192</v>
      </c>
    </row>
    <row r="202" spans="2:65" s="12" customFormat="1" ht="22.5">
      <c r="B202" s="149"/>
      <c r="D202" s="150" t="s">
        <v>202</v>
      </c>
      <c r="E202" s="151" t="s">
        <v>44</v>
      </c>
      <c r="F202" s="152" t="s">
        <v>530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3" customFormat="1" ht="11.25">
      <c r="B203" s="156"/>
      <c r="D203" s="150" t="s">
        <v>202</v>
      </c>
      <c r="E203" s="157" t="s">
        <v>44</v>
      </c>
      <c r="F203" s="158" t="s">
        <v>2221</v>
      </c>
      <c r="H203" s="159">
        <v>2.125</v>
      </c>
      <c r="I203" s="160"/>
      <c r="L203" s="156"/>
      <c r="M203" s="161"/>
      <c r="T203" s="162"/>
      <c r="AT203" s="157" t="s">
        <v>202</v>
      </c>
      <c r="AU203" s="157" t="s">
        <v>93</v>
      </c>
      <c r="AV203" s="13" t="s">
        <v>93</v>
      </c>
      <c r="AW203" s="13" t="s">
        <v>42</v>
      </c>
      <c r="AX203" s="13" t="s">
        <v>90</v>
      </c>
      <c r="AY203" s="157" t="s">
        <v>192</v>
      </c>
    </row>
    <row r="204" spans="2:65" s="1" customFormat="1" ht="21.75" customHeight="1">
      <c r="B204" s="33"/>
      <c r="C204" s="132" t="s">
        <v>324</v>
      </c>
      <c r="D204" s="132" t="s">
        <v>194</v>
      </c>
      <c r="E204" s="133" t="s">
        <v>531</v>
      </c>
      <c r="F204" s="134" t="s">
        <v>532</v>
      </c>
      <c r="G204" s="135" t="s">
        <v>197</v>
      </c>
      <c r="H204" s="136">
        <v>1.7000000000000001E-2</v>
      </c>
      <c r="I204" s="137"/>
      <c r="J204" s="138">
        <f>ROUND(I204*H204,2)</f>
        <v>0</v>
      </c>
      <c r="K204" s="134" t="s">
        <v>198</v>
      </c>
      <c r="L204" s="33"/>
      <c r="M204" s="139" t="s">
        <v>44</v>
      </c>
      <c r="N204" s="140" t="s">
        <v>53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199</v>
      </c>
      <c r="AT204" s="143" t="s">
        <v>194</v>
      </c>
      <c r="AU204" s="143" t="s">
        <v>93</v>
      </c>
      <c r="AY204" s="17" t="s">
        <v>192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90</v>
      </c>
      <c r="BK204" s="144">
        <f>ROUND(I204*H204,2)</f>
        <v>0</v>
      </c>
      <c r="BL204" s="17" t="s">
        <v>199</v>
      </c>
      <c r="BM204" s="143" t="s">
        <v>2234</v>
      </c>
    </row>
    <row r="205" spans="2:65" s="1" customFormat="1" ht="11.25">
      <c r="B205" s="33"/>
      <c r="D205" s="145" t="s">
        <v>200</v>
      </c>
      <c r="F205" s="146" t="s">
        <v>534</v>
      </c>
      <c r="I205" s="147"/>
      <c r="L205" s="33"/>
      <c r="M205" s="148"/>
      <c r="T205" s="54"/>
      <c r="AT205" s="17" t="s">
        <v>200</v>
      </c>
      <c r="AU205" s="17" t="s">
        <v>93</v>
      </c>
    </row>
    <row r="206" spans="2:65" s="12" customFormat="1" ht="11.25">
      <c r="B206" s="149"/>
      <c r="D206" s="150" t="s">
        <v>202</v>
      </c>
      <c r="E206" s="151" t="s">
        <v>44</v>
      </c>
      <c r="F206" s="152" t="s">
        <v>2195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93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65" s="12" customFormat="1" ht="22.5">
      <c r="B207" s="149"/>
      <c r="D207" s="150" t="s">
        <v>202</v>
      </c>
      <c r="E207" s="151" t="s">
        <v>44</v>
      </c>
      <c r="F207" s="152" t="s">
        <v>535</v>
      </c>
      <c r="H207" s="151" t="s">
        <v>44</v>
      </c>
      <c r="I207" s="153"/>
      <c r="L207" s="149"/>
      <c r="M207" s="154"/>
      <c r="T207" s="155"/>
      <c r="AT207" s="151" t="s">
        <v>202</v>
      </c>
      <c r="AU207" s="151" t="s">
        <v>93</v>
      </c>
      <c r="AV207" s="12" t="s">
        <v>90</v>
      </c>
      <c r="AW207" s="12" t="s">
        <v>42</v>
      </c>
      <c r="AX207" s="12" t="s">
        <v>82</v>
      </c>
      <c r="AY207" s="151" t="s">
        <v>192</v>
      </c>
    </row>
    <row r="208" spans="2:65" s="12" customFormat="1" ht="11.25">
      <c r="B208" s="149"/>
      <c r="D208" s="150" t="s">
        <v>202</v>
      </c>
      <c r="E208" s="151" t="s">
        <v>44</v>
      </c>
      <c r="F208" s="152" t="s">
        <v>536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2235</v>
      </c>
      <c r="H209" s="159">
        <v>1.7000000000000001E-2</v>
      </c>
      <c r="I209" s="160"/>
      <c r="L209" s="156"/>
      <c r="M209" s="161"/>
      <c r="T209" s="162"/>
      <c r="AT209" s="157" t="s">
        <v>202</v>
      </c>
      <c r="AU209" s="157" t="s">
        <v>93</v>
      </c>
      <c r="AV209" s="13" t="s">
        <v>93</v>
      </c>
      <c r="AW209" s="13" t="s">
        <v>42</v>
      </c>
      <c r="AX209" s="13" t="s">
        <v>90</v>
      </c>
      <c r="AY209" s="157" t="s">
        <v>192</v>
      </c>
    </row>
    <row r="210" spans="2:65" s="1" customFormat="1" ht="16.5" customHeight="1">
      <c r="B210" s="33"/>
      <c r="C210" s="170" t="s">
        <v>7</v>
      </c>
      <c r="D210" s="170" t="s">
        <v>245</v>
      </c>
      <c r="E210" s="171" t="s">
        <v>538</v>
      </c>
      <c r="F210" s="172" t="s">
        <v>539</v>
      </c>
      <c r="G210" s="173" t="s">
        <v>197</v>
      </c>
      <c r="H210" s="174">
        <v>1.7000000000000001E-2</v>
      </c>
      <c r="I210" s="175"/>
      <c r="J210" s="176">
        <f>ROUND(I210*H210,2)</f>
        <v>0</v>
      </c>
      <c r="K210" s="172" t="s">
        <v>198</v>
      </c>
      <c r="L210" s="177"/>
      <c r="M210" s="178" t="s">
        <v>44</v>
      </c>
      <c r="N210" s="179" t="s">
        <v>53</v>
      </c>
      <c r="P210" s="141">
        <f>O210*H210</f>
        <v>0</v>
      </c>
      <c r="Q210" s="141">
        <v>1</v>
      </c>
      <c r="R210" s="141">
        <f>Q210*H210</f>
        <v>1.7000000000000001E-2</v>
      </c>
      <c r="S210" s="141">
        <v>0</v>
      </c>
      <c r="T210" s="142">
        <f>S210*H210</f>
        <v>0</v>
      </c>
      <c r="AR210" s="143" t="s">
        <v>219</v>
      </c>
      <c r="AT210" s="143" t="s">
        <v>245</v>
      </c>
      <c r="AU210" s="143" t="s">
        <v>93</v>
      </c>
      <c r="AY210" s="17" t="s">
        <v>192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90</v>
      </c>
      <c r="BK210" s="144">
        <f>ROUND(I210*H210,2)</f>
        <v>0</v>
      </c>
      <c r="BL210" s="17" t="s">
        <v>199</v>
      </c>
      <c r="BM210" s="143" t="s">
        <v>2236</v>
      </c>
    </row>
    <row r="211" spans="2:65" s="12" customFormat="1" ht="11.25">
      <c r="B211" s="149"/>
      <c r="D211" s="150" t="s">
        <v>202</v>
      </c>
      <c r="E211" s="151" t="s">
        <v>44</v>
      </c>
      <c r="F211" s="152" t="s">
        <v>2195</v>
      </c>
      <c r="H211" s="151" t="s">
        <v>44</v>
      </c>
      <c r="I211" s="153"/>
      <c r="L211" s="149"/>
      <c r="M211" s="154"/>
      <c r="T211" s="155"/>
      <c r="AT211" s="151" t="s">
        <v>202</v>
      </c>
      <c r="AU211" s="151" t="s">
        <v>93</v>
      </c>
      <c r="AV211" s="12" t="s">
        <v>90</v>
      </c>
      <c r="AW211" s="12" t="s">
        <v>42</v>
      </c>
      <c r="AX211" s="12" t="s">
        <v>82</v>
      </c>
      <c r="AY211" s="151" t="s">
        <v>192</v>
      </c>
    </row>
    <row r="212" spans="2:65" s="12" customFormat="1" ht="22.5">
      <c r="B212" s="149"/>
      <c r="D212" s="150" t="s">
        <v>202</v>
      </c>
      <c r="E212" s="151" t="s">
        <v>44</v>
      </c>
      <c r="F212" s="152" t="s">
        <v>535</v>
      </c>
      <c r="H212" s="151" t="s">
        <v>44</v>
      </c>
      <c r="I212" s="153"/>
      <c r="L212" s="149"/>
      <c r="M212" s="154"/>
      <c r="T212" s="155"/>
      <c r="AT212" s="151" t="s">
        <v>202</v>
      </c>
      <c r="AU212" s="151" t="s">
        <v>93</v>
      </c>
      <c r="AV212" s="12" t="s">
        <v>90</v>
      </c>
      <c r="AW212" s="12" t="s">
        <v>42</v>
      </c>
      <c r="AX212" s="12" t="s">
        <v>82</v>
      </c>
      <c r="AY212" s="151" t="s">
        <v>192</v>
      </c>
    </row>
    <row r="213" spans="2:65" s="12" customFormat="1" ht="11.25">
      <c r="B213" s="149"/>
      <c r="D213" s="150" t="s">
        <v>202</v>
      </c>
      <c r="E213" s="151" t="s">
        <v>44</v>
      </c>
      <c r="F213" s="152" t="s">
        <v>536</v>
      </c>
      <c r="H213" s="151" t="s">
        <v>44</v>
      </c>
      <c r="I213" s="153"/>
      <c r="L213" s="149"/>
      <c r="M213" s="154"/>
      <c r="T213" s="155"/>
      <c r="AT213" s="151" t="s">
        <v>202</v>
      </c>
      <c r="AU213" s="151" t="s">
        <v>93</v>
      </c>
      <c r="AV213" s="12" t="s">
        <v>90</v>
      </c>
      <c r="AW213" s="12" t="s">
        <v>42</v>
      </c>
      <c r="AX213" s="12" t="s">
        <v>82</v>
      </c>
      <c r="AY213" s="151" t="s">
        <v>192</v>
      </c>
    </row>
    <row r="214" spans="2:65" s="13" customFormat="1" ht="11.25">
      <c r="B214" s="156"/>
      <c r="D214" s="150" t="s">
        <v>202</v>
      </c>
      <c r="E214" s="157" t="s">
        <v>44</v>
      </c>
      <c r="F214" s="158" t="s">
        <v>2235</v>
      </c>
      <c r="H214" s="159">
        <v>1.7000000000000001E-2</v>
      </c>
      <c r="I214" s="160"/>
      <c r="L214" s="156"/>
      <c r="M214" s="161"/>
      <c r="T214" s="162"/>
      <c r="AT214" s="157" t="s">
        <v>202</v>
      </c>
      <c r="AU214" s="157" t="s">
        <v>93</v>
      </c>
      <c r="AV214" s="13" t="s">
        <v>93</v>
      </c>
      <c r="AW214" s="13" t="s">
        <v>42</v>
      </c>
      <c r="AX214" s="13" t="s">
        <v>90</v>
      </c>
      <c r="AY214" s="157" t="s">
        <v>192</v>
      </c>
    </row>
    <row r="215" spans="2:65" s="1" customFormat="1" ht="21.75" customHeight="1">
      <c r="B215" s="33"/>
      <c r="C215" s="132" t="s">
        <v>266</v>
      </c>
      <c r="D215" s="132" t="s">
        <v>194</v>
      </c>
      <c r="E215" s="133" t="s">
        <v>541</v>
      </c>
      <c r="F215" s="134" t="s">
        <v>542</v>
      </c>
      <c r="G215" s="135" t="s">
        <v>197</v>
      </c>
      <c r="H215" s="136">
        <v>1.7000000000000001E-2</v>
      </c>
      <c r="I215" s="137"/>
      <c r="J215" s="138">
        <f>ROUND(I215*H215,2)</f>
        <v>0</v>
      </c>
      <c r="K215" s="134" t="s">
        <v>198</v>
      </c>
      <c r="L215" s="33"/>
      <c r="M215" s="139" t="s">
        <v>44</v>
      </c>
      <c r="N215" s="140" t="s">
        <v>53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199</v>
      </c>
      <c r="AT215" s="143" t="s">
        <v>194</v>
      </c>
      <c r="AU215" s="143" t="s">
        <v>93</v>
      </c>
      <c r="AY215" s="17" t="s">
        <v>192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90</v>
      </c>
      <c r="BK215" s="144">
        <f>ROUND(I215*H215,2)</f>
        <v>0</v>
      </c>
      <c r="BL215" s="17" t="s">
        <v>199</v>
      </c>
      <c r="BM215" s="143" t="s">
        <v>2237</v>
      </c>
    </row>
    <row r="216" spans="2:65" s="1" customFormat="1" ht="11.25">
      <c r="B216" s="33"/>
      <c r="D216" s="145" t="s">
        <v>200</v>
      </c>
      <c r="F216" s="146" t="s">
        <v>544</v>
      </c>
      <c r="I216" s="147"/>
      <c r="L216" s="33"/>
      <c r="M216" s="148"/>
      <c r="T216" s="54"/>
      <c r="AT216" s="17" t="s">
        <v>200</v>
      </c>
      <c r="AU216" s="17" t="s">
        <v>93</v>
      </c>
    </row>
    <row r="217" spans="2:65" s="12" customFormat="1" ht="11.25">
      <c r="B217" s="149"/>
      <c r="D217" s="150" t="s">
        <v>202</v>
      </c>
      <c r="E217" s="151" t="s">
        <v>44</v>
      </c>
      <c r="F217" s="152" t="s">
        <v>2195</v>
      </c>
      <c r="H217" s="151" t="s">
        <v>44</v>
      </c>
      <c r="I217" s="153"/>
      <c r="L217" s="149"/>
      <c r="M217" s="154"/>
      <c r="T217" s="155"/>
      <c r="AT217" s="151" t="s">
        <v>202</v>
      </c>
      <c r="AU217" s="151" t="s">
        <v>93</v>
      </c>
      <c r="AV217" s="12" t="s">
        <v>90</v>
      </c>
      <c r="AW217" s="12" t="s">
        <v>42</v>
      </c>
      <c r="AX217" s="12" t="s">
        <v>82</v>
      </c>
      <c r="AY217" s="151" t="s">
        <v>192</v>
      </c>
    </row>
    <row r="218" spans="2:65" s="12" customFormat="1" ht="22.5">
      <c r="B218" s="149"/>
      <c r="D218" s="150" t="s">
        <v>202</v>
      </c>
      <c r="E218" s="151" t="s">
        <v>44</v>
      </c>
      <c r="F218" s="152" t="s">
        <v>535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2" customFormat="1" ht="11.25">
      <c r="B219" s="149"/>
      <c r="D219" s="150" t="s">
        <v>202</v>
      </c>
      <c r="E219" s="151" t="s">
        <v>44</v>
      </c>
      <c r="F219" s="152" t="s">
        <v>536</v>
      </c>
      <c r="H219" s="151" t="s">
        <v>44</v>
      </c>
      <c r="I219" s="153"/>
      <c r="L219" s="149"/>
      <c r="M219" s="154"/>
      <c r="T219" s="155"/>
      <c r="AT219" s="151" t="s">
        <v>202</v>
      </c>
      <c r="AU219" s="151" t="s">
        <v>93</v>
      </c>
      <c r="AV219" s="12" t="s">
        <v>90</v>
      </c>
      <c r="AW219" s="12" t="s">
        <v>42</v>
      </c>
      <c r="AX219" s="12" t="s">
        <v>82</v>
      </c>
      <c r="AY219" s="151" t="s">
        <v>192</v>
      </c>
    </row>
    <row r="220" spans="2:65" s="13" customFormat="1" ht="11.25">
      <c r="B220" s="156"/>
      <c r="D220" s="150" t="s">
        <v>202</v>
      </c>
      <c r="E220" s="157" t="s">
        <v>44</v>
      </c>
      <c r="F220" s="158" t="s">
        <v>2235</v>
      </c>
      <c r="H220" s="159">
        <v>1.7000000000000001E-2</v>
      </c>
      <c r="I220" s="160"/>
      <c r="L220" s="156"/>
      <c r="M220" s="161"/>
      <c r="T220" s="162"/>
      <c r="AT220" s="157" t="s">
        <v>202</v>
      </c>
      <c r="AU220" s="157" t="s">
        <v>93</v>
      </c>
      <c r="AV220" s="13" t="s">
        <v>93</v>
      </c>
      <c r="AW220" s="13" t="s">
        <v>42</v>
      </c>
      <c r="AX220" s="13" t="s">
        <v>90</v>
      </c>
      <c r="AY220" s="157" t="s">
        <v>192</v>
      </c>
    </row>
    <row r="221" spans="2:65" s="1" customFormat="1" ht="24.2" customHeight="1">
      <c r="B221" s="33"/>
      <c r="C221" s="132" t="s">
        <v>345</v>
      </c>
      <c r="D221" s="132" t="s">
        <v>194</v>
      </c>
      <c r="E221" s="133" t="s">
        <v>545</v>
      </c>
      <c r="F221" s="134" t="s">
        <v>546</v>
      </c>
      <c r="G221" s="135" t="s">
        <v>197</v>
      </c>
      <c r="H221" s="136">
        <v>6.8000000000000005E-2</v>
      </c>
      <c r="I221" s="137"/>
      <c r="J221" s="138">
        <f>ROUND(I221*H221,2)</f>
        <v>0</v>
      </c>
      <c r="K221" s="134" t="s">
        <v>198</v>
      </c>
      <c r="L221" s="33"/>
      <c r="M221" s="139" t="s">
        <v>44</v>
      </c>
      <c r="N221" s="140" t="s">
        <v>53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199</v>
      </c>
      <c r="AT221" s="143" t="s">
        <v>194</v>
      </c>
      <c r="AU221" s="143" t="s">
        <v>93</v>
      </c>
      <c r="AY221" s="17" t="s">
        <v>192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90</v>
      </c>
      <c r="BK221" s="144">
        <f>ROUND(I221*H221,2)</f>
        <v>0</v>
      </c>
      <c r="BL221" s="17" t="s">
        <v>199</v>
      </c>
      <c r="BM221" s="143" t="s">
        <v>2238</v>
      </c>
    </row>
    <row r="222" spans="2:65" s="1" customFormat="1" ht="11.25">
      <c r="B222" s="33"/>
      <c r="D222" s="145" t="s">
        <v>200</v>
      </c>
      <c r="F222" s="146" t="s">
        <v>548</v>
      </c>
      <c r="I222" s="147"/>
      <c r="L222" s="33"/>
      <c r="M222" s="148"/>
      <c r="T222" s="54"/>
      <c r="AT222" s="17" t="s">
        <v>200</v>
      </c>
      <c r="AU222" s="17" t="s">
        <v>93</v>
      </c>
    </row>
    <row r="223" spans="2:65" s="12" customFormat="1" ht="11.25">
      <c r="B223" s="149"/>
      <c r="D223" s="150" t="s">
        <v>202</v>
      </c>
      <c r="E223" s="151" t="s">
        <v>44</v>
      </c>
      <c r="F223" s="152" t="s">
        <v>2195</v>
      </c>
      <c r="H223" s="151" t="s">
        <v>44</v>
      </c>
      <c r="I223" s="153"/>
      <c r="L223" s="149"/>
      <c r="M223" s="154"/>
      <c r="T223" s="155"/>
      <c r="AT223" s="151" t="s">
        <v>202</v>
      </c>
      <c r="AU223" s="151" t="s">
        <v>93</v>
      </c>
      <c r="AV223" s="12" t="s">
        <v>90</v>
      </c>
      <c r="AW223" s="12" t="s">
        <v>42</v>
      </c>
      <c r="AX223" s="12" t="s">
        <v>82</v>
      </c>
      <c r="AY223" s="151" t="s">
        <v>192</v>
      </c>
    </row>
    <row r="224" spans="2:65" s="12" customFormat="1" ht="22.5">
      <c r="B224" s="149"/>
      <c r="D224" s="150" t="s">
        <v>202</v>
      </c>
      <c r="E224" s="151" t="s">
        <v>44</v>
      </c>
      <c r="F224" s="152" t="s">
        <v>535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2" customFormat="1" ht="22.5">
      <c r="B225" s="149"/>
      <c r="D225" s="150" t="s">
        <v>202</v>
      </c>
      <c r="E225" s="151" t="s">
        <v>44</v>
      </c>
      <c r="F225" s="152" t="s">
        <v>549</v>
      </c>
      <c r="H225" s="151" t="s">
        <v>44</v>
      </c>
      <c r="I225" s="153"/>
      <c r="L225" s="149"/>
      <c r="M225" s="154"/>
      <c r="T225" s="155"/>
      <c r="AT225" s="151" t="s">
        <v>202</v>
      </c>
      <c r="AU225" s="151" t="s">
        <v>93</v>
      </c>
      <c r="AV225" s="12" t="s">
        <v>90</v>
      </c>
      <c r="AW225" s="12" t="s">
        <v>42</v>
      </c>
      <c r="AX225" s="12" t="s">
        <v>82</v>
      </c>
      <c r="AY225" s="151" t="s">
        <v>192</v>
      </c>
    </row>
    <row r="226" spans="2:65" s="13" customFormat="1" ht="11.25">
      <c r="B226" s="156"/>
      <c r="D226" s="150" t="s">
        <v>202</v>
      </c>
      <c r="E226" s="157" t="s">
        <v>44</v>
      </c>
      <c r="F226" s="158" t="s">
        <v>2239</v>
      </c>
      <c r="H226" s="159">
        <v>6.8000000000000005E-2</v>
      </c>
      <c r="I226" s="160"/>
      <c r="L226" s="156"/>
      <c r="M226" s="161"/>
      <c r="T226" s="162"/>
      <c r="AT226" s="157" t="s">
        <v>202</v>
      </c>
      <c r="AU226" s="157" t="s">
        <v>93</v>
      </c>
      <c r="AV226" s="13" t="s">
        <v>93</v>
      </c>
      <c r="AW226" s="13" t="s">
        <v>42</v>
      </c>
      <c r="AX226" s="13" t="s">
        <v>90</v>
      </c>
      <c r="AY226" s="157" t="s">
        <v>192</v>
      </c>
    </row>
    <row r="227" spans="2:65" s="1" customFormat="1" ht="33" customHeight="1">
      <c r="B227" s="33"/>
      <c r="C227" s="132" t="s">
        <v>350</v>
      </c>
      <c r="D227" s="132" t="s">
        <v>194</v>
      </c>
      <c r="E227" s="133" t="s">
        <v>223</v>
      </c>
      <c r="F227" s="134" t="s">
        <v>224</v>
      </c>
      <c r="G227" s="135" t="s">
        <v>225</v>
      </c>
      <c r="H227" s="136">
        <v>468.73399999999998</v>
      </c>
      <c r="I227" s="137"/>
      <c r="J227" s="138">
        <f>ROUND(I227*H227,2)</f>
        <v>0</v>
      </c>
      <c r="K227" s="134" t="s">
        <v>198</v>
      </c>
      <c r="L227" s="33"/>
      <c r="M227" s="139" t="s">
        <v>44</v>
      </c>
      <c r="N227" s="140" t="s">
        <v>53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199</v>
      </c>
      <c r="AT227" s="143" t="s">
        <v>194</v>
      </c>
      <c r="AU227" s="143" t="s">
        <v>93</v>
      </c>
      <c r="AY227" s="17" t="s">
        <v>192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90</v>
      </c>
      <c r="BK227" s="144">
        <f>ROUND(I227*H227,2)</f>
        <v>0</v>
      </c>
      <c r="BL227" s="17" t="s">
        <v>199</v>
      </c>
      <c r="BM227" s="143" t="s">
        <v>2240</v>
      </c>
    </row>
    <row r="228" spans="2:65" s="1" customFormat="1" ht="11.25">
      <c r="B228" s="33"/>
      <c r="D228" s="145" t="s">
        <v>200</v>
      </c>
      <c r="F228" s="146" t="s">
        <v>227</v>
      </c>
      <c r="I228" s="147"/>
      <c r="L228" s="33"/>
      <c r="M228" s="148"/>
      <c r="T228" s="54"/>
      <c r="AT228" s="17" t="s">
        <v>200</v>
      </c>
      <c r="AU228" s="17" t="s">
        <v>93</v>
      </c>
    </row>
    <row r="229" spans="2:65" s="1" customFormat="1" ht="29.25">
      <c r="B229" s="33"/>
      <c r="D229" s="150" t="s">
        <v>552</v>
      </c>
      <c r="F229" s="183" t="s">
        <v>553</v>
      </c>
      <c r="I229" s="147"/>
      <c r="L229" s="33"/>
      <c r="M229" s="148"/>
      <c r="T229" s="54"/>
      <c r="AT229" s="17" t="s">
        <v>552</v>
      </c>
      <c r="AU229" s="17" t="s">
        <v>93</v>
      </c>
    </row>
    <row r="230" spans="2:65" s="12" customFormat="1" ht="11.25">
      <c r="B230" s="149"/>
      <c r="D230" s="150" t="s">
        <v>202</v>
      </c>
      <c r="E230" s="151" t="s">
        <v>44</v>
      </c>
      <c r="F230" s="152" t="s">
        <v>2187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2" customFormat="1" ht="22.5">
      <c r="B231" s="149"/>
      <c r="D231" s="150" t="s">
        <v>202</v>
      </c>
      <c r="E231" s="151" t="s">
        <v>44</v>
      </c>
      <c r="F231" s="152" t="s">
        <v>2241</v>
      </c>
      <c r="H231" s="151" t="s">
        <v>44</v>
      </c>
      <c r="I231" s="153"/>
      <c r="L231" s="149"/>
      <c r="M231" s="154"/>
      <c r="T231" s="155"/>
      <c r="AT231" s="151" t="s">
        <v>202</v>
      </c>
      <c r="AU231" s="151" t="s">
        <v>93</v>
      </c>
      <c r="AV231" s="12" t="s">
        <v>90</v>
      </c>
      <c r="AW231" s="12" t="s">
        <v>42</v>
      </c>
      <c r="AX231" s="12" t="s">
        <v>82</v>
      </c>
      <c r="AY231" s="151" t="s">
        <v>192</v>
      </c>
    </row>
    <row r="232" spans="2:65" s="13" customFormat="1" ht="11.25">
      <c r="B232" s="156"/>
      <c r="D232" s="150" t="s">
        <v>202</v>
      </c>
      <c r="E232" s="157" t="s">
        <v>44</v>
      </c>
      <c r="F232" s="158" t="s">
        <v>2242</v>
      </c>
      <c r="H232" s="159">
        <v>429.31700000000001</v>
      </c>
      <c r="I232" s="160"/>
      <c r="L232" s="156"/>
      <c r="M232" s="161"/>
      <c r="T232" s="162"/>
      <c r="AT232" s="157" t="s">
        <v>202</v>
      </c>
      <c r="AU232" s="157" t="s">
        <v>93</v>
      </c>
      <c r="AV232" s="13" t="s">
        <v>93</v>
      </c>
      <c r="AW232" s="13" t="s">
        <v>42</v>
      </c>
      <c r="AX232" s="13" t="s">
        <v>82</v>
      </c>
      <c r="AY232" s="157" t="s">
        <v>192</v>
      </c>
    </row>
    <row r="233" spans="2:65" s="12" customFormat="1" ht="22.5">
      <c r="B233" s="149"/>
      <c r="D233" s="150" t="s">
        <v>202</v>
      </c>
      <c r="E233" s="151" t="s">
        <v>44</v>
      </c>
      <c r="F233" s="152" t="s">
        <v>2243</v>
      </c>
      <c r="H233" s="151" t="s">
        <v>44</v>
      </c>
      <c r="I233" s="153"/>
      <c r="L233" s="149"/>
      <c r="M233" s="154"/>
      <c r="T233" s="155"/>
      <c r="AT233" s="151" t="s">
        <v>202</v>
      </c>
      <c r="AU233" s="151" t="s">
        <v>93</v>
      </c>
      <c r="AV233" s="12" t="s">
        <v>90</v>
      </c>
      <c r="AW233" s="12" t="s">
        <v>42</v>
      </c>
      <c r="AX233" s="12" t="s">
        <v>82</v>
      </c>
      <c r="AY233" s="151" t="s">
        <v>192</v>
      </c>
    </row>
    <row r="234" spans="2:65" s="13" customFormat="1" ht="11.25">
      <c r="B234" s="156"/>
      <c r="D234" s="150" t="s">
        <v>202</v>
      </c>
      <c r="E234" s="157" t="s">
        <v>44</v>
      </c>
      <c r="F234" s="158" t="s">
        <v>2190</v>
      </c>
      <c r="H234" s="159">
        <v>9.7889999999999997</v>
      </c>
      <c r="I234" s="160"/>
      <c r="L234" s="156"/>
      <c r="M234" s="161"/>
      <c r="T234" s="162"/>
      <c r="AT234" s="157" t="s">
        <v>202</v>
      </c>
      <c r="AU234" s="157" t="s">
        <v>93</v>
      </c>
      <c r="AV234" s="13" t="s">
        <v>93</v>
      </c>
      <c r="AW234" s="13" t="s">
        <v>42</v>
      </c>
      <c r="AX234" s="13" t="s">
        <v>82</v>
      </c>
      <c r="AY234" s="157" t="s">
        <v>192</v>
      </c>
    </row>
    <row r="235" spans="2:65" s="12" customFormat="1" ht="22.5">
      <c r="B235" s="149"/>
      <c r="D235" s="150" t="s">
        <v>202</v>
      </c>
      <c r="E235" s="151" t="s">
        <v>44</v>
      </c>
      <c r="F235" s="152" t="s">
        <v>2244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93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3" customFormat="1" ht="11.25">
      <c r="B236" s="156"/>
      <c r="D236" s="150" t="s">
        <v>202</v>
      </c>
      <c r="E236" s="157" t="s">
        <v>44</v>
      </c>
      <c r="F236" s="158" t="s">
        <v>2197</v>
      </c>
      <c r="H236" s="159">
        <v>24.783999999999999</v>
      </c>
      <c r="I236" s="160"/>
      <c r="L236" s="156"/>
      <c r="M236" s="161"/>
      <c r="T236" s="162"/>
      <c r="AT236" s="157" t="s">
        <v>202</v>
      </c>
      <c r="AU236" s="157" t="s">
        <v>93</v>
      </c>
      <c r="AV236" s="13" t="s">
        <v>93</v>
      </c>
      <c r="AW236" s="13" t="s">
        <v>42</v>
      </c>
      <c r="AX236" s="13" t="s">
        <v>82</v>
      </c>
      <c r="AY236" s="157" t="s">
        <v>192</v>
      </c>
    </row>
    <row r="237" spans="2:65" s="12" customFormat="1" ht="22.5">
      <c r="B237" s="149"/>
      <c r="D237" s="150" t="s">
        <v>202</v>
      </c>
      <c r="E237" s="151" t="s">
        <v>44</v>
      </c>
      <c r="F237" s="152" t="s">
        <v>2245</v>
      </c>
      <c r="H237" s="151" t="s">
        <v>44</v>
      </c>
      <c r="I237" s="153"/>
      <c r="L237" s="149"/>
      <c r="M237" s="154"/>
      <c r="T237" s="155"/>
      <c r="AT237" s="151" t="s">
        <v>202</v>
      </c>
      <c r="AU237" s="151" t="s">
        <v>93</v>
      </c>
      <c r="AV237" s="12" t="s">
        <v>90</v>
      </c>
      <c r="AW237" s="12" t="s">
        <v>42</v>
      </c>
      <c r="AX237" s="12" t="s">
        <v>82</v>
      </c>
      <c r="AY237" s="151" t="s">
        <v>192</v>
      </c>
    </row>
    <row r="238" spans="2:65" s="13" customFormat="1" ht="11.25">
      <c r="B238" s="156"/>
      <c r="D238" s="150" t="s">
        <v>202</v>
      </c>
      <c r="E238" s="157" t="s">
        <v>44</v>
      </c>
      <c r="F238" s="158" t="s">
        <v>2200</v>
      </c>
      <c r="H238" s="159">
        <v>3.1640000000000001</v>
      </c>
      <c r="I238" s="160"/>
      <c r="L238" s="156"/>
      <c r="M238" s="161"/>
      <c r="T238" s="162"/>
      <c r="AT238" s="157" t="s">
        <v>202</v>
      </c>
      <c r="AU238" s="157" t="s">
        <v>93</v>
      </c>
      <c r="AV238" s="13" t="s">
        <v>93</v>
      </c>
      <c r="AW238" s="13" t="s">
        <v>42</v>
      </c>
      <c r="AX238" s="13" t="s">
        <v>82</v>
      </c>
      <c r="AY238" s="157" t="s">
        <v>192</v>
      </c>
    </row>
    <row r="239" spans="2:65" s="12" customFormat="1" ht="22.5">
      <c r="B239" s="149"/>
      <c r="D239" s="150" t="s">
        <v>202</v>
      </c>
      <c r="E239" s="151" t="s">
        <v>44</v>
      </c>
      <c r="F239" s="152" t="s">
        <v>2246</v>
      </c>
      <c r="H239" s="151" t="s">
        <v>44</v>
      </c>
      <c r="I239" s="153"/>
      <c r="L239" s="149"/>
      <c r="M239" s="154"/>
      <c r="T239" s="155"/>
      <c r="AT239" s="151" t="s">
        <v>202</v>
      </c>
      <c r="AU239" s="151" t="s">
        <v>93</v>
      </c>
      <c r="AV239" s="12" t="s">
        <v>90</v>
      </c>
      <c r="AW239" s="12" t="s">
        <v>42</v>
      </c>
      <c r="AX239" s="12" t="s">
        <v>82</v>
      </c>
      <c r="AY239" s="151" t="s">
        <v>192</v>
      </c>
    </row>
    <row r="240" spans="2:65" s="13" customFormat="1" ht="11.25">
      <c r="B240" s="156"/>
      <c r="D240" s="150" t="s">
        <v>202</v>
      </c>
      <c r="E240" s="157" t="s">
        <v>44</v>
      </c>
      <c r="F240" s="158" t="s">
        <v>2247</v>
      </c>
      <c r="H240" s="159">
        <v>1.68</v>
      </c>
      <c r="I240" s="160"/>
      <c r="L240" s="156"/>
      <c r="M240" s="161"/>
      <c r="T240" s="162"/>
      <c r="AT240" s="157" t="s">
        <v>202</v>
      </c>
      <c r="AU240" s="157" t="s">
        <v>93</v>
      </c>
      <c r="AV240" s="13" t="s">
        <v>93</v>
      </c>
      <c r="AW240" s="13" t="s">
        <v>42</v>
      </c>
      <c r="AX240" s="13" t="s">
        <v>82</v>
      </c>
      <c r="AY240" s="157" t="s">
        <v>192</v>
      </c>
    </row>
    <row r="241" spans="2:65" s="14" customFormat="1" ht="11.25">
      <c r="B241" s="163"/>
      <c r="D241" s="150" t="s">
        <v>202</v>
      </c>
      <c r="E241" s="164" t="s">
        <v>44</v>
      </c>
      <c r="F241" s="165" t="s">
        <v>205</v>
      </c>
      <c r="H241" s="166">
        <v>468.73399999999998</v>
      </c>
      <c r="I241" s="167"/>
      <c r="L241" s="163"/>
      <c r="M241" s="168"/>
      <c r="T241" s="169"/>
      <c r="AT241" s="164" t="s">
        <v>202</v>
      </c>
      <c r="AU241" s="164" t="s">
        <v>93</v>
      </c>
      <c r="AV241" s="14" t="s">
        <v>199</v>
      </c>
      <c r="AW241" s="14" t="s">
        <v>42</v>
      </c>
      <c r="AX241" s="14" t="s">
        <v>90</v>
      </c>
      <c r="AY241" s="164" t="s">
        <v>192</v>
      </c>
    </row>
    <row r="242" spans="2:65" s="1" customFormat="1" ht="44.25" customHeight="1">
      <c r="B242" s="33"/>
      <c r="C242" s="132" t="s">
        <v>357</v>
      </c>
      <c r="D242" s="132" t="s">
        <v>194</v>
      </c>
      <c r="E242" s="133" t="s">
        <v>2248</v>
      </c>
      <c r="F242" s="134" t="s">
        <v>2249</v>
      </c>
      <c r="G242" s="135" t="s">
        <v>197</v>
      </c>
      <c r="H242" s="136">
        <v>53.045000000000002</v>
      </c>
      <c r="I242" s="137"/>
      <c r="J242" s="138">
        <f>ROUND(I242*H242,2)</f>
        <v>0</v>
      </c>
      <c r="K242" s="134" t="s">
        <v>198</v>
      </c>
      <c r="L242" s="33"/>
      <c r="M242" s="139" t="s">
        <v>44</v>
      </c>
      <c r="N242" s="140" t="s">
        <v>53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199</v>
      </c>
      <c r="AT242" s="143" t="s">
        <v>194</v>
      </c>
      <c r="AU242" s="143" t="s">
        <v>93</v>
      </c>
      <c r="AY242" s="17" t="s">
        <v>192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90</v>
      </c>
      <c r="BK242" s="144">
        <f>ROUND(I242*H242,2)</f>
        <v>0</v>
      </c>
      <c r="BL242" s="17" t="s">
        <v>199</v>
      </c>
      <c r="BM242" s="143" t="s">
        <v>2250</v>
      </c>
    </row>
    <row r="243" spans="2:65" s="1" customFormat="1" ht="11.25">
      <c r="B243" s="33"/>
      <c r="D243" s="145" t="s">
        <v>200</v>
      </c>
      <c r="F243" s="146" t="s">
        <v>2251</v>
      </c>
      <c r="I243" s="147"/>
      <c r="L243" s="33"/>
      <c r="M243" s="148"/>
      <c r="T243" s="54"/>
      <c r="AT243" s="17" t="s">
        <v>200</v>
      </c>
      <c r="AU243" s="17" t="s">
        <v>93</v>
      </c>
    </row>
    <row r="244" spans="2:65" s="12" customFormat="1" ht="11.25">
      <c r="B244" s="149"/>
      <c r="D244" s="150" t="s">
        <v>202</v>
      </c>
      <c r="E244" s="151" t="s">
        <v>44</v>
      </c>
      <c r="F244" s="152" t="s">
        <v>2195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65" s="12" customFormat="1" ht="11.25">
      <c r="B245" s="149"/>
      <c r="D245" s="150" t="s">
        <v>202</v>
      </c>
      <c r="E245" s="151" t="s">
        <v>44</v>
      </c>
      <c r="F245" s="152" t="s">
        <v>2252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93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65" s="12" customFormat="1" ht="22.5">
      <c r="B246" s="149"/>
      <c r="D246" s="150" t="s">
        <v>202</v>
      </c>
      <c r="E246" s="151" t="s">
        <v>44</v>
      </c>
      <c r="F246" s="152" t="s">
        <v>2253</v>
      </c>
      <c r="H246" s="151" t="s">
        <v>44</v>
      </c>
      <c r="I246" s="153"/>
      <c r="L246" s="149"/>
      <c r="M246" s="154"/>
      <c r="T246" s="155"/>
      <c r="AT246" s="151" t="s">
        <v>202</v>
      </c>
      <c r="AU246" s="151" t="s">
        <v>93</v>
      </c>
      <c r="AV246" s="12" t="s">
        <v>90</v>
      </c>
      <c r="AW246" s="12" t="s">
        <v>42</v>
      </c>
      <c r="AX246" s="12" t="s">
        <v>82</v>
      </c>
      <c r="AY246" s="151" t="s">
        <v>192</v>
      </c>
    </row>
    <row r="247" spans="2:65" s="13" customFormat="1" ht="11.25">
      <c r="B247" s="156"/>
      <c r="D247" s="150" t="s">
        <v>202</v>
      </c>
      <c r="E247" s="157" t="s">
        <v>44</v>
      </c>
      <c r="F247" s="158" t="s">
        <v>2254</v>
      </c>
      <c r="H247" s="159">
        <v>10.199999999999999</v>
      </c>
      <c r="I247" s="160"/>
      <c r="L247" s="156"/>
      <c r="M247" s="161"/>
      <c r="T247" s="162"/>
      <c r="AT247" s="157" t="s">
        <v>202</v>
      </c>
      <c r="AU247" s="157" t="s">
        <v>93</v>
      </c>
      <c r="AV247" s="13" t="s">
        <v>93</v>
      </c>
      <c r="AW247" s="13" t="s">
        <v>42</v>
      </c>
      <c r="AX247" s="13" t="s">
        <v>82</v>
      </c>
      <c r="AY247" s="157" t="s">
        <v>192</v>
      </c>
    </row>
    <row r="248" spans="2:65" s="12" customFormat="1" ht="22.5">
      <c r="B248" s="149"/>
      <c r="D248" s="150" t="s">
        <v>202</v>
      </c>
      <c r="E248" s="151" t="s">
        <v>44</v>
      </c>
      <c r="F248" s="152" t="s">
        <v>2255</v>
      </c>
      <c r="H248" s="151" t="s">
        <v>44</v>
      </c>
      <c r="I248" s="153"/>
      <c r="L248" s="149"/>
      <c r="M248" s="154"/>
      <c r="T248" s="155"/>
      <c r="AT248" s="151" t="s">
        <v>202</v>
      </c>
      <c r="AU248" s="151" t="s">
        <v>93</v>
      </c>
      <c r="AV248" s="12" t="s">
        <v>90</v>
      </c>
      <c r="AW248" s="12" t="s">
        <v>42</v>
      </c>
      <c r="AX248" s="12" t="s">
        <v>82</v>
      </c>
      <c r="AY248" s="151" t="s">
        <v>192</v>
      </c>
    </row>
    <row r="249" spans="2:65" s="13" customFormat="1" ht="11.25">
      <c r="B249" s="156"/>
      <c r="D249" s="150" t="s">
        <v>202</v>
      </c>
      <c r="E249" s="157" t="s">
        <v>44</v>
      </c>
      <c r="F249" s="158" t="s">
        <v>2256</v>
      </c>
      <c r="H249" s="159">
        <v>2.9</v>
      </c>
      <c r="I249" s="160"/>
      <c r="L249" s="156"/>
      <c r="M249" s="161"/>
      <c r="T249" s="162"/>
      <c r="AT249" s="157" t="s">
        <v>202</v>
      </c>
      <c r="AU249" s="157" t="s">
        <v>93</v>
      </c>
      <c r="AV249" s="13" t="s">
        <v>93</v>
      </c>
      <c r="AW249" s="13" t="s">
        <v>42</v>
      </c>
      <c r="AX249" s="13" t="s">
        <v>82</v>
      </c>
      <c r="AY249" s="157" t="s">
        <v>192</v>
      </c>
    </row>
    <row r="250" spans="2:65" s="12" customFormat="1" ht="22.5">
      <c r="B250" s="149"/>
      <c r="D250" s="150" t="s">
        <v>202</v>
      </c>
      <c r="E250" s="151" t="s">
        <v>44</v>
      </c>
      <c r="F250" s="152" t="s">
        <v>2257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3" customFormat="1" ht="11.25">
      <c r="B251" s="156"/>
      <c r="D251" s="150" t="s">
        <v>202</v>
      </c>
      <c r="E251" s="157" t="s">
        <v>44</v>
      </c>
      <c r="F251" s="158" t="s">
        <v>2258</v>
      </c>
      <c r="H251" s="159">
        <v>3.15</v>
      </c>
      <c r="I251" s="160"/>
      <c r="L251" s="156"/>
      <c r="M251" s="161"/>
      <c r="T251" s="162"/>
      <c r="AT251" s="157" t="s">
        <v>202</v>
      </c>
      <c r="AU251" s="157" t="s">
        <v>93</v>
      </c>
      <c r="AV251" s="13" t="s">
        <v>93</v>
      </c>
      <c r="AW251" s="13" t="s">
        <v>42</v>
      </c>
      <c r="AX251" s="13" t="s">
        <v>82</v>
      </c>
      <c r="AY251" s="157" t="s">
        <v>192</v>
      </c>
    </row>
    <row r="252" spans="2:65" s="12" customFormat="1" ht="22.5">
      <c r="B252" s="149"/>
      <c r="D252" s="150" t="s">
        <v>202</v>
      </c>
      <c r="E252" s="151" t="s">
        <v>44</v>
      </c>
      <c r="F252" s="152" t="s">
        <v>2259</v>
      </c>
      <c r="H252" s="151" t="s">
        <v>44</v>
      </c>
      <c r="I252" s="153"/>
      <c r="L252" s="149"/>
      <c r="M252" s="154"/>
      <c r="T252" s="155"/>
      <c r="AT252" s="151" t="s">
        <v>202</v>
      </c>
      <c r="AU252" s="151" t="s">
        <v>93</v>
      </c>
      <c r="AV252" s="12" t="s">
        <v>90</v>
      </c>
      <c r="AW252" s="12" t="s">
        <v>42</v>
      </c>
      <c r="AX252" s="12" t="s">
        <v>82</v>
      </c>
      <c r="AY252" s="151" t="s">
        <v>192</v>
      </c>
    </row>
    <row r="253" spans="2:65" s="13" customFormat="1" ht="11.25">
      <c r="B253" s="156"/>
      <c r="D253" s="150" t="s">
        <v>202</v>
      </c>
      <c r="E253" s="157" t="s">
        <v>44</v>
      </c>
      <c r="F253" s="158" t="s">
        <v>2260</v>
      </c>
      <c r="H253" s="159">
        <v>1.08</v>
      </c>
      <c r="I253" s="160"/>
      <c r="L253" s="156"/>
      <c r="M253" s="161"/>
      <c r="T253" s="162"/>
      <c r="AT253" s="157" t="s">
        <v>202</v>
      </c>
      <c r="AU253" s="157" t="s">
        <v>93</v>
      </c>
      <c r="AV253" s="13" t="s">
        <v>93</v>
      </c>
      <c r="AW253" s="13" t="s">
        <v>42</v>
      </c>
      <c r="AX253" s="13" t="s">
        <v>82</v>
      </c>
      <c r="AY253" s="157" t="s">
        <v>192</v>
      </c>
    </row>
    <row r="254" spans="2:65" s="12" customFormat="1" ht="22.5">
      <c r="B254" s="149"/>
      <c r="D254" s="150" t="s">
        <v>202</v>
      </c>
      <c r="E254" s="151" t="s">
        <v>44</v>
      </c>
      <c r="F254" s="152" t="s">
        <v>592</v>
      </c>
      <c r="H254" s="151" t="s">
        <v>44</v>
      </c>
      <c r="I254" s="153"/>
      <c r="L254" s="149"/>
      <c r="M254" s="154"/>
      <c r="T254" s="155"/>
      <c r="AT254" s="151" t="s">
        <v>202</v>
      </c>
      <c r="AU254" s="151" t="s">
        <v>93</v>
      </c>
      <c r="AV254" s="12" t="s">
        <v>90</v>
      </c>
      <c r="AW254" s="12" t="s">
        <v>42</v>
      </c>
      <c r="AX254" s="12" t="s">
        <v>82</v>
      </c>
      <c r="AY254" s="151" t="s">
        <v>192</v>
      </c>
    </row>
    <row r="255" spans="2:65" s="13" customFormat="1" ht="11.25">
      <c r="B255" s="156"/>
      <c r="D255" s="150" t="s">
        <v>202</v>
      </c>
      <c r="E255" s="157" t="s">
        <v>44</v>
      </c>
      <c r="F255" s="158" t="s">
        <v>593</v>
      </c>
      <c r="H255" s="159">
        <v>1.2</v>
      </c>
      <c r="I255" s="160"/>
      <c r="L255" s="156"/>
      <c r="M255" s="161"/>
      <c r="T255" s="162"/>
      <c r="AT255" s="157" t="s">
        <v>202</v>
      </c>
      <c r="AU255" s="157" t="s">
        <v>93</v>
      </c>
      <c r="AV255" s="13" t="s">
        <v>93</v>
      </c>
      <c r="AW255" s="13" t="s">
        <v>42</v>
      </c>
      <c r="AX255" s="13" t="s">
        <v>82</v>
      </c>
      <c r="AY255" s="157" t="s">
        <v>192</v>
      </c>
    </row>
    <row r="256" spans="2:65" s="12" customFormat="1" ht="22.5">
      <c r="B256" s="149"/>
      <c r="D256" s="150" t="s">
        <v>202</v>
      </c>
      <c r="E256" s="151" t="s">
        <v>44</v>
      </c>
      <c r="F256" s="152" t="s">
        <v>594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3" customFormat="1" ht="11.25">
      <c r="B257" s="156"/>
      <c r="D257" s="150" t="s">
        <v>202</v>
      </c>
      <c r="E257" s="157" t="s">
        <v>44</v>
      </c>
      <c r="F257" s="158" t="s">
        <v>595</v>
      </c>
      <c r="H257" s="159">
        <v>1.2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65" s="12" customFormat="1" ht="22.5">
      <c r="B258" s="149"/>
      <c r="D258" s="150" t="s">
        <v>202</v>
      </c>
      <c r="E258" s="151" t="s">
        <v>44</v>
      </c>
      <c r="F258" s="152" t="s">
        <v>2261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2262</v>
      </c>
      <c r="H259" s="159">
        <v>0.432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2" customFormat="1" ht="11.25">
      <c r="B260" s="149"/>
      <c r="D260" s="150" t="s">
        <v>202</v>
      </c>
      <c r="E260" s="151" t="s">
        <v>44</v>
      </c>
      <c r="F260" s="152" t="s">
        <v>596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3" customFormat="1" ht="22.5">
      <c r="B261" s="156"/>
      <c r="D261" s="150" t="s">
        <v>202</v>
      </c>
      <c r="E261" s="157" t="s">
        <v>44</v>
      </c>
      <c r="F261" s="158" t="s">
        <v>2263</v>
      </c>
      <c r="H261" s="159">
        <v>31.85</v>
      </c>
      <c r="I261" s="160"/>
      <c r="L261" s="156"/>
      <c r="M261" s="161"/>
      <c r="T261" s="162"/>
      <c r="AT261" s="157" t="s">
        <v>202</v>
      </c>
      <c r="AU261" s="157" t="s">
        <v>93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65" s="12" customFormat="1" ht="11.25">
      <c r="B262" s="149"/>
      <c r="D262" s="150" t="s">
        <v>202</v>
      </c>
      <c r="E262" s="151" t="s">
        <v>44</v>
      </c>
      <c r="F262" s="152" t="s">
        <v>598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93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65" s="13" customFormat="1" ht="11.25">
      <c r="B263" s="156"/>
      <c r="D263" s="150" t="s">
        <v>202</v>
      </c>
      <c r="E263" s="157" t="s">
        <v>44</v>
      </c>
      <c r="F263" s="158" t="s">
        <v>2264</v>
      </c>
      <c r="H263" s="159">
        <v>1</v>
      </c>
      <c r="I263" s="160"/>
      <c r="L263" s="156"/>
      <c r="M263" s="161"/>
      <c r="T263" s="162"/>
      <c r="AT263" s="157" t="s">
        <v>202</v>
      </c>
      <c r="AU263" s="157" t="s">
        <v>93</v>
      </c>
      <c r="AV263" s="13" t="s">
        <v>93</v>
      </c>
      <c r="AW263" s="13" t="s">
        <v>42</v>
      </c>
      <c r="AX263" s="13" t="s">
        <v>82</v>
      </c>
      <c r="AY263" s="157" t="s">
        <v>192</v>
      </c>
    </row>
    <row r="264" spans="2:65" s="12" customFormat="1" ht="22.5">
      <c r="B264" s="149"/>
      <c r="D264" s="150" t="s">
        <v>202</v>
      </c>
      <c r="E264" s="151" t="s">
        <v>44</v>
      </c>
      <c r="F264" s="152" t="s">
        <v>2265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3" customFormat="1" ht="11.25">
      <c r="B265" s="156"/>
      <c r="D265" s="150" t="s">
        <v>202</v>
      </c>
      <c r="E265" s="157" t="s">
        <v>44</v>
      </c>
      <c r="F265" s="158" t="s">
        <v>2266</v>
      </c>
      <c r="H265" s="159">
        <v>1.6E-2</v>
      </c>
      <c r="I265" s="160"/>
      <c r="L265" s="156"/>
      <c r="M265" s="161"/>
      <c r="T265" s="162"/>
      <c r="AT265" s="157" t="s">
        <v>202</v>
      </c>
      <c r="AU265" s="157" t="s">
        <v>93</v>
      </c>
      <c r="AV265" s="13" t="s">
        <v>93</v>
      </c>
      <c r="AW265" s="13" t="s">
        <v>42</v>
      </c>
      <c r="AX265" s="13" t="s">
        <v>82</v>
      </c>
      <c r="AY265" s="157" t="s">
        <v>192</v>
      </c>
    </row>
    <row r="266" spans="2:65" s="12" customFormat="1" ht="22.5">
      <c r="B266" s="149"/>
      <c r="D266" s="150" t="s">
        <v>202</v>
      </c>
      <c r="E266" s="151" t="s">
        <v>44</v>
      </c>
      <c r="F266" s="152" t="s">
        <v>2267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3" customFormat="1" ht="11.25">
      <c r="B267" s="156"/>
      <c r="D267" s="150" t="s">
        <v>202</v>
      </c>
      <c r="E267" s="157" t="s">
        <v>44</v>
      </c>
      <c r="F267" s="158" t="s">
        <v>2268</v>
      </c>
      <c r="H267" s="159">
        <v>1.7000000000000001E-2</v>
      </c>
      <c r="I267" s="160"/>
      <c r="L267" s="156"/>
      <c r="M267" s="161"/>
      <c r="T267" s="162"/>
      <c r="AT267" s="157" t="s">
        <v>202</v>
      </c>
      <c r="AU267" s="157" t="s">
        <v>93</v>
      </c>
      <c r="AV267" s="13" t="s">
        <v>93</v>
      </c>
      <c r="AW267" s="13" t="s">
        <v>42</v>
      </c>
      <c r="AX267" s="13" t="s">
        <v>82</v>
      </c>
      <c r="AY267" s="157" t="s">
        <v>192</v>
      </c>
    </row>
    <row r="268" spans="2:65" s="14" customFormat="1" ht="11.25">
      <c r="B268" s="163"/>
      <c r="D268" s="150" t="s">
        <v>202</v>
      </c>
      <c r="E268" s="164" t="s">
        <v>44</v>
      </c>
      <c r="F268" s="165" t="s">
        <v>205</v>
      </c>
      <c r="H268" s="166">
        <v>53.045000000000002</v>
      </c>
      <c r="I268" s="167"/>
      <c r="L268" s="163"/>
      <c r="M268" s="168"/>
      <c r="T268" s="169"/>
      <c r="AT268" s="164" t="s">
        <v>202</v>
      </c>
      <c r="AU268" s="164" t="s">
        <v>93</v>
      </c>
      <c r="AV268" s="14" t="s">
        <v>199</v>
      </c>
      <c r="AW268" s="14" t="s">
        <v>42</v>
      </c>
      <c r="AX268" s="14" t="s">
        <v>90</v>
      </c>
      <c r="AY268" s="164" t="s">
        <v>192</v>
      </c>
    </row>
    <row r="269" spans="2:65" s="1" customFormat="1" ht="37.9" customHeight="1">
      <c r="B269" s="33"/>
      <c r="C269" s="132" t="s">
        <v>276</v>
      </c>
      <c r="D269" s="132" t="s">
        <v>194</v>
      </c>
      <c r="E269" s="133" t="s">
        <v>646</v>
      </c>
      <c r="F269" s="134" t="s">
        <v>647</v>
      </c>
      <c r="G269" s="135" t="s">
        <v>197</v>
      </c>
      <c r="H269" s="136">
        <v>53.045000000000002</v>
      </c>
      <c r="I269" s="137"/>
      <c r="J269" s="138">
        <f>ROUND(I269*H269,2)</f>
        <v>0</v>
      </c>
      <c r="K269" s="134" t="s">
        <v>198</v>
      </c>
      <c r="L269" s="33"/>
      <c r="M269" s="139" t="s">
        <v>44</v>
      </c>
      <c r="N269" s="140" t="s">
        <v>53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199</v>
      </c>
      <c r="AT269" s="143" t="s">
        <v>194</v>
      </c>
      <c r="AU269" s="143" t="s">
        <v>93</v>
      </c>
      <c r="AY269" s="17" t="s">
        <v>192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90</v>
      </c>
      <c r="BK269" s="144">
        <f>ROUND(I269*H269,2)</f>
        <v>0</v>
      </c>
      <c r="BL269" s="17" t="s">
        <v>199</v>
      </c>
      <c r="BM269" s="143" t="s">
        <v>2269</v>
      </c>
    </row>
    <row r="270" spans="2:65" s="1" customFormat="1" ht="11.25">
      <c r="B270" s="33"/>
      <c r="D270" s="145" t="s">
        <v>200</v>
      </c>
      <c r="F270" s="146" t="s">
        <v>649</v>
      </c>
      <c r="I270" s="147"/>
      <c r="L270" s="33"/>
      <c r="M270" s="148"/>
      <c r="T270" s="54"/>
      <c r="AT270" s="17" t="s">
        <v>200</v>
      </c>
      <c r="AU270" s="17" t="s">
        <v>93</v>
      </c>
    </row>
    <row r="271" spans="2:65" s="12" customFormat="1" ht="11.25">
      <c r="B271" s="149"/>
      <c r="D271" s="150" t="s">
        <v>202</v>
      </c>
      <c r="E271" s="151" t="s">
        <v>44</v>
      </c>
      <c r="F271" s="152" t="s">
        <v>2195</v>
      </c>
      <c r="H271" s="151" t="s">
        <v>44</v>
      </c>
      <c r="I271" s="153"/>
      <c r="L271" s="149"/>
      <c r="M271" s="154"/>
      <c r="T271" s="155"/>
      <c r="AT271" s="151" t="s">
        <v>202</v>
      </c>
      <c r="AU271" s="151" t="s">
        <v>93</v>
      </c>
      <c r="AV271" s="12" t="s">
        <v>90</v>
      </c>
      <c r="AW271" s="12" t="s">
        <v>42</v>
      </c>
      <c r="AX271" s="12" t="s">
        <v>82</v>
      </c>
      <c r="AY271" s="151" t="s">
        <v>192</v>
      </c>
    </row>
    <row r="272" spans="2:65" s="12" customFormat="1" ht="11.25">
      <c r="B272" s="149"/>
      <c r="D272" s="150" t="s">
        <v>202</v>
      </c>
      <c r="E272" s="151" t="s">
        <v>44</v>
      </c>
      <c r="F272" s="152" t="s">
        <v>2252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51" s="12" customFormat="1" ht="22.5">
      <c r="B273" s="149"/>
      <c r="D273" s="150" t="s">
        <v>202</v>
      </c>
      <c r="E273" s="151" t="s">
        <v>44</v>
      </c>
      <c r="F273" s="152" t="s">
        <v>2270</v>
      </c>
      <c r="H273" s="151" t="s">
        <v>44</v>
      </c>
      <c r="I273" s="153"/>
      <c r="L273" s="149"/>
      <c r="M273" s="154"/>
      <c r="T273" s="155"/>
      <c r="AT273" s="151" t="s">
        <v>202</v>
      </c>
      <c r="AU273" s="151" t="s">
        <v>93</v>
      </c>
      <c r="AV273" s="12" t="s">
        <v>90</v>
      </c>
      <c r="AW273" s="12" t="s">
        <v>42</v>
      </c>
      <c r="AX273" s="12" t="s">
        <v>82</v>
      </c>
      <c r="AY273" s="151" t="s">
        <v>192</v>
      </c>
    </row>
    <row r="274" spans="2:51" s="13" customFormat="1" ht="11.25">
      <c r="B274" s="156"/>
      <c r="D274" s="150" t="s">
        <v>202</v>
      </c>
      <c r="E274" s="157" t="s">
        <v>44</v>
      </c>
      <c r="F274" s="158" t="s">
        <v>2254</v>
      </c>
      <c r="H274" s="159">
        <v>10.199999999999999</v>
      </c>
      <c r="I274" s="160"/>
      <c r="L274" s="156"/>
      <c r="M274" s="161"/>
      <c r="T274" s="162"/>
      <c r="AT274" s="157" t="s">
        <v>202</v>
      </c>
      <c r="AU274" s="157" t="s">
        <v>93</v>
      </c>
      <c r="AV274" s="13" t="s">
        <v>93</v>
      </c>
      <c r="AW274" s="13" t="s">
        <v>42</v>
      </c>
      <c r="AX274" s="13" t="s">
        <v>82</v>
      </c>
      <c r="AY274" s="157" t="s">
        <v>192</v>
      </c>
    </row>
    <row r="275" spans="2:51" s="12" customFormat="1" ht="22.5">
      <c r="B275" s="149"/>
      <c r="D275" s="150" t="s">
        <v>202</v>
      </c>
      <c r="E275" s="151" t="s">
        <v>44</v>
      </c>
      <c r="F275" s="152" t="s">
        <v>2271</v>
      </c>
      <c r="H275" s="151" t="s">
        <v>44</v>
      </c>
      <c r="I275" s="153"/>
      <c r="L275" s="149"/>
      <c r="M275" s="154"/>
      <c r="T275" s="155"/>
      <c r="AT275" s="151" t="s">
        <v>202</v>
      </c>
      <c r="AU275" s="151" t="s">
        <v>93</v>
      </c>
      <c r="AV275" s="12" t="s">
        <v>90</v>
      </c>
      <c r="AW275" s="12" t="s">
        <v>42</v>
      </c>
      <c r="AX275" s="12" t="s">
        <v>82</v>
      </c>
      <c r="AY275" s="151" t="s">
        <v>192</v>
      </c>
    </row>
    <row r="276" spans="2:51" s="13" customFormat="1" ht="11.25">
      <c r="B276" s="156"/>
      <c r="D276" s="150" t="s">
        <v>202</v>
      </c>
      <c r="E276" s="157" t="s">
        <v>44</v>
      </c>
      <c r="F276" s="158" t="s">
        <v>2256</v>
      </c>
      <c r="H276" s="159">
        <v>2.9</v>
      </c>
      <c r="I276" s="160"/>
      <c r="L276" s="156"/>
      <c r="M276" s="161"/>
      <c r="T276" s="162"/>
      <c r="AT276" s="157" t="s">
        <v>202</v>
      </c>
      <c r="AU276" s="157" t="s">
        <v>93</v>
      </c>
      <c r="AV276" s="13" t="s">
        <v>93</v>
      </c>
      <c r="AW276" s="13" t="s">
        <v>42</v>
      </c>
      <c r="AX276" s="13" t="s">
        <v>82</v>
      </c>
      <c r="AY276" s="157" t="s">
        <v>192</v>
      </c>
    </row>
    <row r="277" spans="2:51" s="12" customFormat="1" ht="22.5">
      <c r="B277" s="149"/>
      <c r="D277" s="150" t="s">
        <v>202</v>
      </c>
      <c r="E277" s="151" t="s">
        <v>44</v>
      </c>
      <c r="F277" s="152" t="s">
        <v>2272</v>
      </c>
      <c r="H277" s="151" t="s">
        <v>44</v>
      </c>
      <c r="I277" s="153"/>
      <c r="L277" s="149"/>
      <c r="M277" s="154"/>
      <c r="T277" s="155"/>
      <c r="AT277" s="151" t="s">
        <v>202</v>
      </c>
      <c r="AU277" s="151" t="s">
        <v>93</v>
      </c>
      <c r="AV277" s="12" t="s">
        <v>90</v>
      </c>
      <c r="AW277" s="12" t="s">
        <v>42</v>
      </c>
      <c r="AX277" s="12" t="s">
        <v>82</v>
      </c>
      <c r="AY277" s="151" t="s">
        <v>192</v>
      </c>
    </row>
    <row r="278" spans="2:51" s="13" customFormat="1" ht="11.25">
      <c r="B278" s="156"/>
      <c r="D278" s="150" t="s">
        <v>202</v>
      </c>
      <c r="E278" s="157" t="s">
        <v>44</v>
      </c>
      <c r="F278" s="158" t="s">
        <v>2258</v>
      </c>
      <c r="H278" s="159">
        <v>3.15</v>
      </c>
      <c r="I278" s="160"/>
      <c r="L278" s="156"/>
      <c r="M278" s="161"/>
      <c r="T278" s="162"/>
      <c r="AT278" s="157" t="s">
        <v>202</v>
      </c>
      <c r="AU278" s="157" t="s">
        <v>93</v>
      </c>
      <c r="AV278" s="13" t="s">
        <v>93</v>
      </c>
      <c r="AW278" s="13" t="s">
        <v>42</v>
      </c>
      <c r="AX278" s="13" t="s">
        <v>82</v>
      </c>
      <c r="AY278" s="157" t="s">
        <v>192</v>
      </c>
    </row>
    <row r="279" spans="2:51" s="12" customFormat="1" ht="22.5">
      <c r="B279" s="149"/>
      <c r="D279" s="150" t="s">
        <v>202</v>
      </c>
      <c r="E279" s="151" t="s">
        <v>44</v>
      </c>
      <c r="F279" s="152" t="s">
        <v>2273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51" s="13" customFormat="1" ht="11.25">
      <c r="B280" s="156"/>
      <c r="D280" s="150" t="s">
        <v>202</v>
      </c>
      <c r="E280" s="157" t="s">
        <v>44</v>
      </c>
      <c r="F280" s="158" t="s">
        <v>2260</v>
      </c>
      <c r="H280" s="159">
        <v>1.08</v>
      </c>
      <c r="I280" s="160"/>
      <c r="L280" s="156"/>
      <c r="M280" s="161"/>
      <c r="T280" s="162"/>
      <c r="AT280" s="157" t="s">
        <v>202</v>
      </c>
      <c r="AU280" s="157" t="s">
        <v>93</v>
      </c>
      <c r="AV280" s="13" t="s">
        <v>93</v>
      </c>
      <c r="AW280" s="13" t="s">
        <v>42</v>
      </c>
      <c r="AX280" s="13" t="s">
        <v>82</v>
      </c>
      <c r="AY280" s="157" t="s">
        <v>192</v>
      </c>
    </row>
    <row r="281" spans="2:51" s="12" customFormat="1" ht="22.5">
      <c r="B281" s="149"/>
      <c r="D281" s="150" t="s">
        <v>202</v>
      </c>
      <c r="E281" s="151" t="s">
        <v>44</v>
      </c>
      <c r="F281" s="152" t="s">
        <v>2274</v>
      </c>
      <c r="H281" s="151" t="s">
        <v>44</v>
      </c>
      <c r="I281" s="153"/>
      <c r="L281" s="149"/>
      <c r="M281" s="154"/>
      <c r="T281" s="155"/>
      <c r="AT281" s="151" t="s">
        <v>202</v>
      </c>
      <c r="AU281" s="151" t="s">
        <v>93</v>
      </c>
      <c r="AV281" s="12" t="s">
        <v>90</v>
      </c>
      <c r="AW281" s="12" t="s">
        <v>42</v>
      </c>
      <c r="AX281" s="12" t="s">
        <v>82</v>
      </c>
      <c r="AY281" s="151" t="s">
        <v>192</v>
      </c>
    </row>
    <row r="282" spans="2:51" s="13" customFormat="1" ht="11.25">
      <c r="B282" s="156"/>
      <c r="D282" s="150" t="s">
        <v>202</v>
      </c>
      <c r="E282" s="157" t="s">
        <v>44</v>
      </c>
      <c r="F282" s="158" t="s">
        <v>593</v>
      </c>
      <c r="H282" s="159">
        <v>1.2</v>
      </c>
      <c r="I282" s="160"/>
      <c r="L282" s="156"/>
      <c r="M282" s="161"/>
      <c r="T282" s="162"/>
      <c r="AT282" s="157" t="s">
        <v>202</v>
      </c>
      <c r="AU282" s="157" t="s">
        <v>93</v>
      </c>
      <c r="AV282" s="13" t="s">
        <v>93</v>
      </c>
      <c r="AW282" s="13" t="s">
        <v>42</v>
      </c>
      <c r="AX282" s="13" t="s">
        <v>82</v>
      </c>
      <c r="AY282" s="157" t="s">
        <v>192</v>
      </c>
    </row>
    <row r="283" spans="2:51" s="12" customFormat="1" ht="22.5">
      <c r="B283" s="149"/>
      <c r="D283" s="150" t="s">
        <v>202</v>
      </c>
      <c r="E283" s="151" t="s">
        <v>44</v>
      </c>
      <c r="F283" s="152" t="s">
        <v>2275</v>
      </c>
      <c r="H283" s="151" t="s">
        <v>44</v>
      </c>
      <c r="I283" s="153"/>
      <c r="L283" s="149"/>
      <c r="M283" s="154"/>
      <c r="T283" s="155"/>
      <c r="AT283" s="151" t="s">
        <v>202</v>
      </c>
      <c r="AU283" s="151" t="s">
        <v>93</v>
      </c>
      <c r="AV283" s="12" t="s">
        <v>90</v>
      </c>
      <c r="AW283" s="12" t="s">
        <v>42</v>
      </c>
      <c r="AX283" s="12" t="s">
        <v>82</v>
      </c>
      <c r="AY283" s="151" t="s">
        <v>192</v>
      </c>
    </row>
    <row r="284" spans="2:51" s="13" customFormat="1" ht="11.25">
      <c r="B284" s="156"/>
      <c r="D284" s="150" t="s">
        <v>202</v>
      </c>
      <c r="E284" s="157" t="s">
        <v>44</v>
      </c>
      <c r="F284" s="158" t="s">
        <v>595</v>
      </c>
      <c r="H284" s="159">
        <v>1.2</v>
      </c>
      <c r="I284" s="160"/>
      <c r="L284" s="156"/>
      <c r="M284" s="161"/>
      <c r="T284" s="162"/>
      <c r="AT284" s="157" t="s">
        <v>202</v>
      </c>
      <c r="AU284" s="157" t="s">
        <v>93</v>
      </c>
      <c r="AV284" s="13" t="s">
        <v>93</v>
      </c>
      <c r="AW284" s="13" t="s">
        <v>42</v>
      </c>
      <c r="AX284" s="13" t="s">
        <v>82</v>
      </c>
      <c r="AY284" s="157" t="s">
        <v>192</v>
      </c>
    </row>
    <row r="285" spans="2:51" s="12" customFormat="1" ht="22.5">
      <c r="B285" s="149"/>
      <c r="D285" s="150" t="s">
        <v>202</v>
      </c>
      <c r="E285" s="151" t="s">
        <v>44</v>
      </c>
      <c r="F285" s="152" t="s">
        <v>2276</v>
      </c>
      <c r="H285" s="151" t="s">
        <v>44</v>
      </c>
      <c r="I285" s="153"/>
      <c r="L285" s="149"/>
      <c r="M285" s="154"/>
      <c r="T285" s="155"/>
      <c r="AT285" s="151" t="s">
        <v>202</v>
      </c>
      <c r="AU285" s="151" t="s">
        <v>93</v>
      </c>
      <c r="AV285" s="12" t="s">
        <v>90</v>
      </c>
      <c r="AW285" s="12" t="s">
        <v>42</v>
      </c>
      <c r="AX285" s="12" t="s">
        <v>82</v>
      </c>
      <c r="AY285" s="151" t="s">
        <v>192</v>
      </c>
    </row>
    <row r="286" spans="2:51" s="13" customFormat="1" ht="11.25">
      <c r="B286" s="156"/>
      <c r="D286" s="150" t="s">
        <v>202</v>
      </c>
      <c r="E286" s="157" t="s">
        <v>44</v>
      </c>
      <c r="F286" s="158" t="s">
        <v>2262</v>
      </c>
      <c r="H286" s="159">
        <v>0.432</v>
      </c>
      <c r="I286" s="160"/>
      <c r="L286" s="156"/>
      <c r="M286" s="161"/>
      <c r="T286" s="162"/>
      <c r="AT286" s="157" t="s">
        <v>202</v>
      </c>
      <c r="AU286" s="157" t="s">
        <v>93</v>
      </c>
      <c r="AV286" s="13" t="s">
        <v>93</v>
      </c>
      <c r="AW286" s="13" t="s">
        <v>42</v>
      </c>
      <c r="AX286" s="13" t="s">
        <v>82</v>
      </c>
      <c r="AY286" s="157" t="s">
        <v>192</v>
      </c>
    </row>
    <row r="287" spans="2:51" s="12" customFormat="1" ht="11.25">
      <c r="B287" s="149"/>
      <c r="D287" s="150" t="s">
        <v>202</v>
      </c>
      <c r="E287" s="151" t="s">
        <v>44</v>
      </c>
      <c r="F287" s="152" t="s">
        <v>2277</v>
      </c>
      <c r="H287" s="151" t="s">
        <v>44</v>
      </c>
      <c r="I287" s="153"/>
      <c r="L287" s="149"/>
      <c r="M287" s="154"/>
      <c r="T287" s="155"/>
      <c r="AT287" s="151" t="s">
        <v>202</v>
      </c>
      <c r="AU287" s="151" t="s">
        <v>93</v>
      </c>
      <c r="AV287" s="12" t="s">
        <v>90</v>
      </c>
      <c r="AW287" s="12" t="s">
        <v>42</v>
      </c>
      <c r="AX287" s="12" t="s">
        <v>82</v>
      </c>
      <c r="AY287" s="151" t="s">
        <v>192</v>
      </c>
    </row>
    <row r="288" spans="2:51" s="13" customFormat="1" ht="22.5">
      <c r="B288" s="156"/>
      <c r="D288" s="150" t="s">
        <v>202</v>
      </c>
      <c r="E288" s="157" t="s">
        <v>44</v>
      </c>
      <c r="F288" s="158" t="s">
        <v>2263</v>
      </c>
      <c r="H288" s="159">
        <v>31.85</v>
      </c>
      <c r="I288" s="160"/>
      <c r="L288" s="156"/>
      <c r="M288" s="161"/>
      <c r="T288" s="162"/>
      <c r="AT288" s="157" t="s">
        <v>202</v>
      </c>
      <c r="AU288" s="157" t="s">
        <v>93</v>
      </c>
      <c r="AV288" s="13" t="s">
        <v>93</v>
      </c>
      <c r="AW288" s="13" t="s">
        <v>42</v>
      </c>
      <c r="AX288" s="13" t="s">
        <v>82</v>
      </c>
      <c r="AY288" s="157" t="s">
        <v>192</v>
      </c>
    </row>
    <row r="289" spans="2:65" s="12" customFormat="1" ht="11.25">
      <c r="B289" s="149"/>
      <c r="D289" s="150" t="s">
        <v>202</v>
      </c>
      <c r="E289" s="151" t="s">
        <v>44</v>
      </c>
      <c r="F289" s="152" t="s">
        <v>2278</v>
      </c>
      <c r="H289" s="151" t="s">
        <v>44</v>
      </c>
      <c r="I289" s="153"/>
      <c r="L289" s="149"/>
      <c r="M289" s="154"/>
      <c r="T289" s="155"/>
      <c r="AT289" s="151" t="s">
        <v>202</v>
      </c>
      <c r="AU289" s="151" t="s">
        <v>93</v>
      </c>
      <c r="AV289" s="12" t="s">
        <v>90</v>
      </c>
      <c r="AW289" s="12" t="s">
        <v>42</v>
      </c>
      <c r="AX289" s="12" t="s">
        <v>82</v>
      </c>
      <c r="AY289" s="151" t="s">
        <v>192</v>
      </c>
    </row>
    <row r="290" spans="2:65" s="13" customFormat="1" ht="11.25">
      <c r="B290" s="156"/>
      <c r="D290" s="150" t="s">
        <v>202</v>
      </c>
      <c r="E290" s="157" t="s">
        <v>44</v>
      </c>
      <c r="F290" s="158" t="s">
        <v>2264</v>
      </c>
      <c r="H290" s="159">
        <v>1</v>
      </c>
      <c r="I290" s="160"/>
      <c r="L290" s="156"/>
      <c r="M290" s="161"/>
      <c r="T290" s="162"/>
      <c r="AT290" s="157" t="s">
        <v>202</v>
      </c>
      <c r="AU290" s="157" t="s">
        <v>93</v>
      </c>
      <c r="AV290" s="13" t="s">
        <v>93</v>
      </c>
      <c r="AW290" s="13" t="s">
        <v>42</v>
      </c>
      <c r="AX290" s="13" t="s">
        <v>82</v>
      </c>
      <c r="AY290" s="157" t="s">
        <v>192</v>
      </c>
    </row>
    <row r="291" spans="2:65" s="12" customFormat="1" ht="11.25">
      <c r="B291" s="149"/>
      <c r="D291" s="150" t="s">
        <v>202</v>
      </c>
      <c r="E291" s="151" t="s">
        <v>44</v>
      </c>
      <c r="F291" s="152" t="s">
        <v>2279</v>
      </c>
      <c r="H291" s="151" t="s">
        <v>44</v>
      </c>
      <c r="I291" s="153"/>
      <c r="L291" s="149"/>
      <c r="M291" s="154"/>
      <c r="T291" s="155"/>
      <c r="AT291" s="151" t="s">
        <v>202</v>
      </c>
      <c r="AU291" s="151" t="s">
        <v>93</v>
      </c>
      <c r="AV291" s="12" t="s">
        <v>90</v>
      </c>
      <c r="AW291" s="12" t="s">
        <v>42</v>
      </c>
      <c r="AX291" s="12" t="s">
        <v>82</v>
      </c>
      <c r="AY291" s="151" t="s">
        <v>192</v>
      </c>
    </row>
    <row r="292" spans="2:65" s="13" customFormat="1" ht="11.25">
      <c r="B292" s="156"/>
      <c r="D292" s="150" t="s">
        <v>202</v>
      </c>
      <c r="E292" s="157" t="s">
        <v>44</v>
      </c>
      <c r="F292" s="158" t="s">
        <v>2266</v>
      </c>
      <c r="H292" s="159">
        <v>1.6E-2</v>
      </c>
      <c r="I292" s="160"/>
      <c r="L292" s="156"/>
      <c r="M292" s="161"/>
      <c r="T292" s="162"/>
      <c r="AT292" s="157" t="s">
        <v>202</v>
      </c>
      <c r="AU292" s="157" t="s">
        <v>93</v>
      </c>
      <c r="AV292" s="13" t="s">
        <v>93</v>
      </c>
      <c r="AW292" s="13" t="s">
        <v>42</v>
      </c>
      <c r="AX292" s="13" t="s">
        <v>82</v>
      </c>
      <c r="AY292" s="157" t="s">
        <v>192</v>
      </c>
    </row>
    <row r="293" spans="2:65" s="12" customFormat="1" ht="11.25">
      <c r="B293" s="149"/>
      <c r="D293" s="150" t="s">
        <v>202</v>
      </c>
      <c r="E293" s="151" t="s">
        <v>44</v>
      </c>
      <c r="F293" s="152" t="s">
        <v>2280</v>
      </c>
      <c r="H293" s="151" t="s">
        <v>44</v>
      </c>
      <c r="I293" s="153"/>
      <c r="L293" s="149"/>
      <c r="M293" s="154"/>
      <c r="T293" s="155"/>
      <c r="AT293" s="151" t="s">
        <v>202</v>
      </c>
      <c r="AU293" s="151" t="s">
        <v>93</v>
      </c>
      <c r="AV293" s="12" t="s">
        <v>90</v>
      </c>
      <c r="AW293" s="12" t="s">
        <v>42</v>
      </c>
      <c r="AX293" s="12" t="s">
        <v>82</v>
      </c>
      <c r="AY293" s="151" t="s">
        <v>192</v>
      </c>
    </row>
    <row r="294" spans="2:65" s="13" customFormat="1" ht="11.25">
      <c r="B294" s="156"/>
      <c r="D294" s="150" t="s">
        <v>202</v>
      </c>
      <c r="E294" s="157" t="s">
        <v>44</v>
      </c>
      <c r="F294" s="158" t="s">
        <v>2268</v>
      </c>
      <c r="H294" s="159">
        <v>1.7000000000000001E-2</v>
      </c>
      <c r="I294" s="160"/>
      <c r="L294" s="156"/>
      <c r="M294" s="161"/>
      <c r="T294" s="162"/>
      <c r="AT294" s="157" t="s">
        <v>202</v>
      </c>
      <c r="AU294" s="157" t="s">
        <v>93</v>
      </c>
      <c r="AV294" s="13" t="s">
        <v>93</v>
      </c>
      <c r="AW294" s="13" t="s">
        <v>42</v>
      </c>
      <c r="AX294" s="13" t="s">
        <v>82</v>
      </c>
      <c r="AY294" s="157" t="s">
        <v>192</v>
      </c>
    </row>
    <row r="295" spans="2:65" s="14" customFormat="1" ht="11.25">
      <c r="B295" s="163"/>
      <c r="D295" s="150" t="s">
        <v>202</v>
      </c>
      <c r="E295" s="164" t="s">
        <v>44</v>
      </c>
      <c r="F295" s="165" t="s">
        <v>205</v>
      </c>
      <c r="H295" s="166">
        <v>53.045000000000002</v>
      </c>
      <c r="I295" s="167"/>
      <c r="L295" s="163"/>
      <c r="M295" s="168"/>
      <c r="T295" s="169"/>
      <c r="AT295" s="164" t="s">
        <v>202</v>
      </c>
      <c r="AU295" s="164" t="s">
        <v>93</v>
      </c>
      <c r="AV295" s="14" t="s">
        <v>199</v>
      </c>
      <c r="AW295" s="14" t="s">
        <v>42</v>
      </c>
      <c r="AX295" s="14" t="s">
        <v>90</v>
      </c>
      <c r="AY295" s="164" t="s">
        <v>192</v>
      </c>
    </row>
    <row r="296" spans="2:65" s="1" customFormat="1" ht="44.25" customHeight="1">
      <c r="B296" s="33"/>
      <c r="C296" s="132" t="s">
        <v>379</v>
      </c>
      <c r="D296" s="132" t="s">
        <v>194</v>
      </c>
      <c r="E296" s="133" t="s">
        <v>216</v>
      </c>
      <c r="F296" s="134" t="s">
        <v>217</v>
      </c>
      <c r="G296" s="135" t="s">
        <v>218</v>
      </c>
      <c r="H296" s="136">
        <v>95.48</v>
      </c>
      <c r="I296" s="137"/>
      <c r="J296" s="138">
        <f>ROUND(I296*H296,2)</f>
        <v>0</v>
      </c>
      <c r="K296" s="134" t="s">
        <v>198</v>
      </c>
      <c r="L296" s="33"/>
      <c r="M296" s="139" t="s">
        <v>44</v>
      </c>
      <c r="N296" s="140" t="s">
        <v>53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199</v>
      </c>
      <c r="AT296" s="143" t="s">
        <v>194</v>
      </c>
      <c r="AU296" s="143" t="s">
        <v>93</v>
      </c>
      <c r="AY296" s="17" t="s">
        <v>192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90</v>
      </c>
      <c r="BK296" s="144">
        <f>ROUND(I296*H296,2)</f>
        <v>0</v>
      </c>
      <c r="BL296" s="17" t="s">
        <v>199</v>
      </c>
      <c r="BM296" s="143" t="s">
        <v>2281</v>
      </c>
    </row>
    <row r="297" spans="2:65" s="1" customFormat="1" ht="11.25">
      <c r="B297" s="33"/>
      <c r="D297" s="145" t="s">
        <v>200</v>
      </c>
      <c r="F297" s="146" t="s">
        <v>220</v>
      </c>
      <c r="I297" s="147"/>
      <c r="L297" s="33"/>
      <c r="M297" s="148"/>
      <c r="T297" s="54"/>
      <c r="AT297" s="17" t="s">
        <v>200</v>
      </c>
      <c r="AU297" s="17" t="s">
        <v>93</v>
      </c>
    </row>
    <row r="298" spans="2:65" s="12" customFormat="1" ht="11.25">
      <c r="B298" s="149"/>
      <c r="D298" s="150" t="s">
        <v>202</v>
      </c>
      <c r="E298" s="151" t="s">
        <v>44</v>
      </c>
      <c r="F298" s="152" t="s">
        <v>2195</v>
      </c>
      <c r="H298" s="151" t="s">
        <v>44</v>
      </c>
      <c r="I298" s="153"/>
      <c r="L298" s="149"/>
      <c r="M298" s="154"/>
      <c r="T298" s="155"/>
      <c r="AT298" s="151" t="s">
        <v>202</v>
      </c>
      <c r="AU298" s="151" t="s">
        <v>93</v>
      </c>
      <c r="AV298" s="12" t="s">
        <v>90</v>
      </c>
      <c r="AW298" s="12" t="s">
        <v>42</v>
      </c>
      <c r="AX298" s="12" t="s">
        <v>82</v>
      </c>
      <c r="AY298" s="151" t="s">
        <v>192</v>
      </c>
    </row>
    <row r="299" spans="2:65" s="12" customFormat="1" ht="11.25">
      <c r="B299" s="149"/>
      <c r="D299" s="150" t="s">
        <v>202</v>
      </c>
      <c r="E299" s="151" t="s">
        <v>44</v>
      </c>
      <c r="F299" s="152" t="s">
        <v>2252</v>
      </c>
      <c r="H299" s="151" t="s">
        <v>44</v>
      </c>
      <c r="I299" s="153"/>
      <c r="L299" s="149"/>
      <c r="M299" s="154"/>
      <c r="T299" s="155"/>
      <c r="AT299" s="151" t="s">
        <v>202</v>
      </c>
      <c r="AU299" s="151" t="s">
        <v>93</v>
      </c>
      <c r="AV299" s="12" t="s">
        <v>90</v>
      </c>
      <c r="AW299" s="12" t="s">
        <v>42</v>
      </c>
      <c r="AX299" s="12" t="s">
        <v>82</v>
      </c>
      <c r="AY299" s="151" t="s">
        <v>192</v>
      </c>
    </row>
    <row r="300" spans="2:65" s="12" customFormat="1" ht="22.5">
      <c r="B300" s="149"/>
      <c r="D300" s="150" t="s">
        <v>202</v>
      </c>
      <c r="E300" s="151" t="s">
        <v>44</v>
      </c>
      <c r="F300" s="152" t="s">
        <v>2282</v>
      </c>
      <c r="H300" s="151" t="s">
        <v>44</v>
      </c>
      <c r="I300" s="153"/>
      <c r="L300" s="149"/>
      <c r="M300" s="154"/>
      <c r="T300" s="155"/>
      <c r="AT300" s="151" t="s">
        <v>202</v>
      </c>
      <c r="AU300" s="151" t="s">
        <v>93</v>
      </c>
      <c r="AV300" s="12" t="s">
        <v>90</v>
      </c>
      <c r="AW300" s="12" t="s">
        <v>42</v>
      </c>
      <c r="AX300" s="12" t="s">
        <v>82</v>
      </c>
      <c r="AY300" s="151" t="s">
        <v>192</v>
      </c>
    </row>
    <row r="301" spans="2:65" s="13" customFormat="1" ht="11.25">
      <c r="B301" s="156"/>
      <c r="D301" s="150" t="s">
        <v>202</v>
      </c>
      <c r="E301" s="157" t="s">
        <v>44</v>
      </c>
      <c r="F301" s="158" t="s">
        <v>2283</v>
      </c>
      <c r="H301" s="159">
        <v>18.36</v>
      </c>
      <c r="I301" s="160"/>
      <c r="L301" s="156"/>
      <c r="M301" s="161"/>
      <c r="T301" s="162"/>
      <c r="AT301" s="157" t="s">
        <v>202</v>
      </c>
      <c r="AU301" s="157" t="s">
        <v>93</v>
      </c>
      <c r="AV301" s="13" t="s">
        <v>93</v>
      </c>
      <c r="AW301" s="13" t="s">
        <v>42</v>
      </c>
      <c r="AX301" s="13" t="s">
        <v>82</v>
      </c>
      <c r="AY301" s="157" t="s">
        <v>192</v>
      </c>
    </row>
    <row r="302" spans="2:65" s="12" customFormat="1" ht="22.5">
      <c r="B302" s="149"/>
      <c r="D302" s="150" t="s">
        <v>202</v>
      </c>
      <c r="E302" s="151" t="s">
        <v>44</v>
      </c>
      <c r="F302" s="152" t="s">
        <v>2284</v>
      </c>
      <c r="H302" s="151" t="s">
        <v>44</v>
      </c>
      <c r="I302" s="153"/>
      <c r="L302" s="149"/>
      <c r="M302" s="154"/>
      <c r="T302" s="155"/>
      <c r="AT302" s="151" t="s">
        <v>202</v>
      </c>
      <c r="AU302" s="151" t="s">
        <v>93</v>
      </c>
      <c r="AV302" s="12" t="s">
        <v>90</v>
      </c>
      <c r="AW302" s="12" t="s">
        <v>42</v>
      </c>
      <c r="AX302" s="12" t="s">
        <v>82</v>
      </c>
      <c r="AY302" s="151" t="s">
        <v>192</v>
      </c>
    </row>
    <row r="303" spans="2:65" s="13" customFormat="1" ht="11.25">
      <c r="B303" s="156"/>
      <c r="D303" s="150" t="s">
        <v>202</v>
      </c>
      <c r="E303" s="157" t="s">
        <v>44</v>
      </c>
      <c r="F303" s="158" t="s">
        <v>2285</v>
      </c>
      <c r="H303" s="159">
        <v>5.22</v>
      </c>
      <c r="I303" s="160"/>
      <c r="L303" s="156"/>
      <c r="M303" s="161"/>
      <c r="T303" s="162"/>
      <c r="AT303" s="157" t="s">
        <v>202</v>
      </c>
      <c r="AU303" s="157" t="s">
        <v>93</v>
      </c>
      <c r="AV303" s="13" t="s">
        <v>93</v>
      </c>
      <c r="AW303" s="13" t="s">
        <v>42</v>
      </c>
      <c r="AX303" s="13" t="s">
        <v>82</v>
      </c>
      <c r="AY303" s="157" t="s">
        <v>192</v>
      </c>
    </row>
    <row r="304" spans="2:65" s="12" customFormat="1" ht="22.5">
      <c r="B304" s="149"/>
      <c r="D304" s="150" t="s">
        <v>202</v>
      </c>
      <c r="E304" s="151" t="s">
        <v>44</v>
      </c>
      <c r="F304" s="152" t="s">
        <v>2286</v>
      </c>
      <c r="H304" s="151" t="s">
        <v>44</v>
      </c>
      <c r="I304" s="153"/>
      <c r="L304" s="149"/>
      <c r="M304" s="154"/>
      <c r="T304" s="155"/>
      <c r="AT304" s="151" t="s">
        <v>202</v>
      </c>
      <c r="AU304" s="151" t="s">
        <v>93</v>
      </c>
      <c r="AV304" s="12" t="s">
        <v>90</v>
      </c>
      <c r="AW304" s="12" t="s">
        <v>42</v>
      </c>
      <c r="AX304" s="12" t="s">
        <v>82</v>
      </c>
      <c r="AY304" s="151" t="s">
        <v>192</v>
      </c>
    </row>
    <row r="305" spans="2:51" s="13" customFormat="1" ht="11.25">
      <c r="B305" s="156"/>
      <c r="D305" s="150" t="s">
        <v>202</v>
      </c>
      <c r="E305" s="157" t="s">
        <v>44</v>
      </c>
      <c r="F305" s="158" t="s">
        <v>2287</v>
      </c>
      <c r="H305" s="159">
        <v>5.67</v>
      </c>
      <c r="I305" s="160"/>
      <c r="L305" s="156"/>
      <c r="M305" s="161"/>
      <c r="T305" s="162"/>
      <c r="AT305" s="157" t="s">
        <v>202</v>
      </c>
      <c r="AU305" s="157" t="s">
        <v>93</v>
      </c>
      <c r="AV305" s="13" t="s">
        <v>93</v>
      </c>
      <c r="AW305" s="13" t="s">
        <v>42</v>
      </c>
      <c r="AX305" s="13" t="s">
        <v>82</v>
      </c>
      <c r="AY305" s="157" t="s">
        <v>192</v>
      </c>
    </row>
    <row r="306" spans="2:51" s="12" customFormat="1" ht="22.5">
      <c r="B306" s="149"/>
      <c r="D306" s="150" t="s">
        <v>202</v>
      </c>
      <c r="E306" s="151" t="s">
        <v>44</v>
      </c>
      <c r="F306" s="152" t="s">
        <v>2288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51" s="13" customFormat="1" ht="11.25">
      <c r="B307" s="156"/>
      <c r="D307" s="150" t="s">
        <v>202</v>
      </c>
      <c r="E307" s="157" t="s">
        <v>44</v>
      </c>
      <c r="F307" s="158" t="s">
        <v>2289</v>
      </c>
      <c r="H307" s="159">
        <v>1.944</v>
      </c>
      <c r="I307" s="160"/>
      <c r="L307" s="156"/>
      <c r="M307" s="161"/>
      <c r="T307" s="162"/>
      <c r="AT307" s="157" t="s">
        <v>202</v>
      </c>
      <c r="AU307" s="157" t="s">
        <v>93</v>
      </c>
      <c r="AV307" s="13" t="s">
        <v>93</v>
      </c>
      <c r="AW307" s="13" t="s">
        <v>42</v>
      </c>
      <c r="AX307" s="13" t="s">
        <v>82</v>
      </c>
      <c r="AY307" s="157" t="s">
        <v>192</v>
      </c>
    </row>
    <row r="308" spans="2:51" s="12" customFormat="1" ht="22.5">
      <c r="B308" s="149"/>
      <c r="D308" s="150" t="s">
        <v>202</v>
      </c>
      <c r="E308" s="151" t="s">
        <v>44</v>
      </c>
      <c r="F308" s="152" t="s">
        <v>654</v>
      </c>
      <c r="H308" s="151" t="s">
        <v>44</v>
      </c>
      <c r="I308" s="153"/>
      <c r="L308" s="149"/>
      <c r="M308" s="154"/>
      <c r="T308" s="155"/>
      <c r="AT308" s="151" t="s">
        <v>202</v>
      </c>
      <c r="AU308" s="151" t="s">
        <v>93</v>
      </c>
      <c r="AV308" s="12" t="s">
        <v>90</v>
      </c>
      <c r="AW308" s="12" t="s">
        <v>42</v>
      </c>
      <c r="AX308" s="12" t="s">
        <v>82</v>
      </c>
      <c r="AY308" s="151" t="s">
        <v>192</v>
      </c>
    </row>
    <row r="309" spans="2:51" s="13" customFormat="1" ht="11.25">
      <c r="B309" s="156"/>
      <c r="D309" s="150" t="s">
        <v>202</v>
      </c>
      <c r="E309" s="157" t="s">
        <v>44</v>
      </c>
      <c r="F309" s="158" t="s">
        <v>667</v>
      </c>
      <c r="H309" s="159">
        <v>2.16</v>
      </c>
      <c r="I309" s="160"/>
      <c r="L309" s="156"/>
      <c r="M309" s="161"/>
      <c r="T309" s="162"/>
      <c r="AT309" s="157" t="s">
        <v>202</v>
      </c>
      <c r="AU309" s="157" t="s">
        <v>93</v>
      </c>
      <c r="AV309" s="13" t="s">
        <v>93</v>
      </c>
      <c r="AW309" s="13" t="s">
        <v>42</v>
      </c>
      <c r="AX309" s="13" t="s">
        <v>82</v>
      </c>
      <c r="AY309" s="157" t="s">
        <v>192</v>
      </c>
    </row>
    <row r="310" spans="2:51" s="12" customFormat="1" ht="22.5">
      <c r="B310" s="149"/>
      <c r="D310" s="150" t="s">
        <v>202</v>
      </c>
      <c r="E310" s="151" t="s">
        <v>44</v>
      </c>
      <c r="F310" s="152" t="s">
        <v>655</v>
      </c>
      <c r="H310" s="151" t="s">
        <v>44</v>
      </c>
      <c r="I310" s="153"/>
      <c r="L310" s="149"/>
      <c r="M310" s="154"/>
      <c r="T310" s="155"/>
      <c r="AT310" s="151" t="s">
        <v>202</v>
      </c>
      <c r="AU310" s="151" t="s">
        <v>93</v>
      </c>
      <c r="AV310" s="12" t="s">
        <v>90</v>
      </c>
      <c r="AW310" s="12" t="s">
        <v>42</v>
      </c>
      <c r="AX310" s="12" t="s">
        <v>82</v>
      </c>
      <c r="AY310" s="151" t="s">
        <v>192</v>
      </c>
    </row>
    <row r="311" spans="2:51" s="13" customFormat="1" ht="11.25">
      <c r="B311" s="156"/>
      <c r="D311" s="150" t="s">
        <v>202</v>
      </c>
      <c r="E311" s="157" t="s">
        <v>44</v>
      </c>
      <c r="F311" s="158" t="s">
        <v>668</v>
      </c>
      <c r="H311" s="159">
        <v>2.16</v>
      </c>
      <c r="I311" s="160"/>
      <c r="L311" s="156"/>
      <c r="M311" s="161"/>
      <c r="T311" s="162"/>
      <c r="AT311" s="157" t="s">
        <v>202</v>
      </c>
      <c r="AU311" s="157" t="s">
        <v>93</v>
      </c>
      <c r="AV311" s="13" t="s">
        <v>93</v>
      </c>
      <c r="AW311" s="13" t="s">
        <v>42</v>
      </c>
      <c r="AX311" s="13" t="s">
        <v>82</v>
      </c>
      <c r="AY311" s="157" t="s">
        <v>192</v>
      </c>
    </row>
    <row r="312" spans="2:51" s="12" customFormat="1" ht="22.5">
      <c r="B312" s="149"/>
      <c r="D312" s="150" t="s">
        <v>202</v>
      </c>
      <c r="E312" s="151" t="s">
        <v>44</v>
      </c>
      <c r="F312" s="152" t="s">
        <v>2290</v>
      </c>
      <c r="H312" s="151" t="s">
        <v>44</v>
      </c>
      <c r="I312" s="153"/>
      <c r="L312" s="149"/>
      <c r="M312" s="154"/>
      <c r="T312" s="155"/>
      <c r="AT312" s="151" t="s">
        <v>202</v>
      </c>
      <c r="AU312" s="151" t="s">
        <v>93</v>
      </c>
      <c r="AV312" s="12" t="s">
        <v>90</v>
      </c>
      <c r="AW312" s="12" t="s">
        <v>42</v>
      </c>
      <c r="AX312" s="12" t="s">
        <v>82</v>
      </c>
      <c r="AY312" s="151" t="s">
        <v>192</v>
      </c>
    </row>
    <row r="313" spans="2:51" s="13" customFormat="1" ht="11.25">
      <c r="B313" s="156"/>
      <c r="D313" s="150" t="s">
        <v>202</v>
      </c>
      <c r="E313" s="157" t="s">
        <v>44</v>
      </c>
      <c r="F313" s="158" t="s">
        <v>2291</v>
      </c>
      <c r="H313" s="159">
        <v>0.77800000000000002</v>
      </c>
      <c r="I313" s="160"/>
      <c r="L313" s="156"/>
      <c r="M313" s="161"/>
      <c r="T313" s="162"/>
      <c r="AT313" s="157" t="s">
        <v>202</v>
      </c>
      <c r="AU313" s="157" t="s">
        <v>93</v>
      </c>
      <c r="AV313" s="13" t="s">
        <v>93</v>
      </c>
      <c r="AW313" s="13" t="s">
        <v>42</v>
      </c>
      <c r="AX313" s="13" t="s">
        <v>82</v>
      </c>
      <c r="AY313" s="157" t="s">
        <v>192</v>
      </c>
    </row>
    <row r="314" spans="2:51" s="12" customFormat="1" ht="11.25">
      <c r="B314" s="149"/>
      <c r="D314" s="150" t="s">
        <v>202</v>
      </c>
      <c r="E314" s="151" t="s">
        <v>44</v>
      </c>
      <c r="F314" s="152" t="s">
        <v>656</v>
      </c>
      <c r="H314" s="151" t="s">
        <v>44</v>
      </c>
      <c r="I314" s="153"/>
      <c r="L314" s="149"/>
      <c r="M314" s="154"/>
      <c r="T314" s="155"/>
      <c r="AT314" s="151" t="s">
        <v>202</v>
      </c>
      <c r="AU314" s="151" t="s">
        <v>93</v>
      </c>
      <c r="AV314" s="12" t="s">
        <v>90</v>
      </c>
      <c r="AW314" s="12" t="s">
        <v>42</v>
      </c>
      <c r="AX314" s="12" t="s">
        <v>82</v>
      </c>
      <c r="AY314" s="151" t="s">
        <v>192</v>
      </c>
    </row>
    <row r="315" spans="2:51" s="13" customFormat="1" ht="22.5">
      <c r="B315" s="156"/>
      <c r="D315" s="150" t="s">
        <v>202</v>
      </c>
      <c r="E315" s="157" t="s">
        <v>44</v>
      </c>
      <c r="F315" s="158" t="s">
        <v>2292</v>
      </c>
      <c r="H315" s="159">
        <v>57.33</v>
      </c>
      <c r="I315" s="160"/>
      <c r="L315" s="156"/>
      <c r="M315" s="161"/>
      <c r="T315" s="162"/>
      <c r="AT315" s="157" t="s">
        <v>202</v>
      </c>
      <c r="AU315" s="157" t="s">
        <v>93</v>
      </c>
      <c r="AV315" s="13" t="s">
        <v>93</v>
      </c>
      <c r="AW315" s="13" t="s">
        <v>42</v>
      </c>
      <c r="AX315" s="13" t="s">
        <v>82</v>
      </c>
      <c r="AY315" s="157" t="s">
        <v>192</v>
      </c>
    </row>
    <row r="316" spans="2:51" s="12" customFormat="1" ht="11.25">
      <c r="B316" s="149"/>
      <c r="D316" s="150" t="s">
        <v>202</v>
      </c>
      <c r="E316" s="151" t="s">
        <v>44</v>
      </c>
      <c r="F316" s="152" t="s">
        <v>2293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93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51" s="13" customFormat="1" ht="11.25">
      <c r="B317" s="156"/>
      <c r="D317" s="150" t="s">
        <v>202</v>
      </c>
      <c r="E317" s="157" t="s">
        <v>44</v>
      </c>
      <c r="F317" s="158" t="s">
        <v>2294</v>
      </c>
      <c r="H317" s="159">
        <v>1.8</v>
      </c>
      <c r="I317" s="160"/>
      <c r="L317" s="156"/>
      <c r="M317" s="161"/>
      <c r="T317" s="162"/>
      <c r="AT317" s="157" t="s">
        <v>202</v>
      </c>
      <c r="AU317" s="157" t="s">
        <v>93</v>
      </c>
      <c r="AV317" s="13" t="s">
        <v>93</v>
      </c>
      <c r="AW317" s="13" t="s">
        <v>42</v>
      </c>
      <c r="AX317" s="13" t="s">
        <v>82</v>
      </c>
      <c r="AY317" s="157" t="s">
        <v>192</v>
      </c>
    </row>
    <row r="318" spans="2:51" s="12" customFormat="1" ht="22.5">
      <c r="B318" s="149"/>
      <c r="D318" s="150" t="s">
        <v>202</v>
      </c>
      <c r="E318" s="151" t="s">
        <v>44</v>
      </c>
      <c r="F318" s="152" t="s">
        <v>2295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51" s="13" customFormat="1" ht="11.25">
      <c r="B319" s="156"/>
      <c r="D319" s="150" t="s">
        <v>202</v>
      </c>
      <c r="E319" s="157" t="s">
        <v>44</v>
      </c>
      <c r="F319" s="158" t="s">
        <v>2296</v>
      </c>
      <c r="H319" s="159">
        <v>2.8000000000000001E-2</v>
      </c>
      <c r="I319" s="160"/>
      <c r="L319" s="156"/>
      <c r="M319" s="161"/>
      <c r="T319" s="162"/>
      <c r="AT319" s="157" t="s">
        <v>202</v>
      </c>
      <c r="AU319" s="157" t="s">
        <v>93</v>
      </c>
      <c r="AV319" s="13" t="s">
        <v>93</v>
      </c>
      <c r="AW319" s="13" t="s">
        <v>42</v>
      </c>
      <c r="AX319" s="13" t="s">
        <v>82</v>
      </c>
      <c r="AY319" s="157" t="s">
        <v>192</v>
      </c>
    </row>
    <row r="320" spans="2:51" s="12" customFormat="1" ht="22.5">
      <c r="B320" s="149"/>
      <c r="D320" s="150" t="s">
        <v>202</v>
      </c>
      <c r="E320" s="151" t="s">
        <v>44</v>
      </c>
      <c r="F320" s="152" t="s">
        <v>2297</v>
      </c>
      <c r="H320" s="151" t="s">
        <v>44</v>
      </c>
      <c r="I320" s="153"/>
      <c r="L320" s="149"/>
      <c r="M320" s="154"/>
      <c r="T320" s="155"/>
      <c r="AT320" s="151" t="s">
        <v>202</v>
      </c>
      <c r="AU320" s="151" t="s">
        <v>93</v>
      </c>
      <c r="AV320" s="12" t="s">
        <v>90</v>
      </c>
      <c r="AW320" s="12" t="s">
        <v>42</v>
      </c>
      <c r="AX320" s="12" t="s">
        <v>82</v>
      </c>
      <c r="AY320" s="151" t="s">
        <v>192</v>
      </c>
    </row>
    <row r="321" spans="2:65" s="13" customFormat="1" ht="11.25">
      <c r="B321" s="156"/>
      <c r="D321" s="150" t="s">
        <v>202</v>
      </c>
      <c r="E321" s="157" t="s">
        <v>44</v>
      </c>
      <c r="F321" s="158" t="s">
        <v>2298</v>
      </c>
      <c r="H321" s="159">
        <v>0.03</v>
      </c>
      <c r="I321" s="160"/>
      <c r="L321" s="156"/>
      <c r="M321" s="161"/>
      <c r="T321" s="162"/>
      <c r="AT321" s="157" t="s">
        <v>202</v>
      </c>
      <c r="AU321" s="157" t="s">
        <v>93</v>
      </c>
      <c r="AV321" s="13" t="s">
        <v>93</v>
      </c>
      <c r="AW321" s="13" t="s">
        <v>42</v>
      </c>
      <c r="AX321" s="13" t="s">
        <v>82</v>
      </c>
      <c r="AY321" s="157" t="s">
        <v>192</v>
      </c>
    </row>
    <row r="322" spans="2:65" s="14" customFormat="1" ht="11.25">
      <c r="B322" s="163"/>
      <c r="D322" s="150" t="s">
        <v>202</v>
      </c>
      <c r="E322" s="164" t="s">
        <v>44</v>
      </c>
      <c r="F322" s="165" t="s">
        <v>205</v>
      </c>
      <c r="H322" s="166">
        <v>95.47999999999999</v>
      </c>
      <c r="I322" s="167"/>
      <c r="L322" s="163"/>
      <c r="M322" s="168"/>
      <c r="T322" s="169"/>
      <c r="AT322" s="164" t="s">
        <v>202</v>
      </c>
      <c r="AU322" s="164" t="s">
        <v>93</v>
      </c>
      <c r="AV322" s="14" t="s">
        <v>199</v>
      </c>
      <c r="AW322" s="14" t="s">
        <v>42</v>
      </c>
      <c r="AX322" s="14" t="s">
        <v>90</v>
      </c>
      <c r="AY322" s="164" t="s">
        <v>192</v>
      </c>
    </row>
    <row r="323" spans="2:65" s="11" customFormat="1" ht="22.9" customHeight="1">
      <c r="B323" s="120"/>
      <c r="D323" s="121" t="s">
        <v>81</v>
      </c>
      <c r="E323" s="130" t="s">
        <v>222</v>
      </c>
      <c r="F323" s="130" t="s">
        <v>675</v>
      </c>
      <c r="I323" s="123"/>
      <c r="J323" s="131">
        <f>BK323</f>
        <v>0</v>
      </c>
      <c r="L323" s="120"/>
      <c r="M323" s="125"/>
      <c r="P323" s="126">
        <f>SUM(P324:P425)</f>
        <v>0</v>
      </c>
      <c r="R323" s="126">
        <f>SUM(R324:R425)</f>
        <v>81.846230600000013</v>
      </c>
      <c r="T323" s="127">
        <f>SUM(T324:T425)</f>
        <v>0</v>
      </c>
      <c r="AR323" s="121" t="s">
        <v>90</v>
      </c>
      <c r="AT323" s="128" t="s">
        <v>81</v>
      </c>
      <c r="AU323" s="128" t="s">
        <v>90</v>
      </c>
      <c r="AY323" s="121" t="s">
        <v>192</v>
      </c>
      <c r="BK323" s="129">
        <f>SUM(BK324:BK425)</f>
        <v>0</v>
      </c>
    </row>
    <row r="324" spans="2:65" s="1" customFormat="1" ht="78" customHeight="1">
      <c r="B324" s="33"/>
      <c r="C324" s="132" t="s">
        <v>283</v>
      </c>
      <c r="D324" s="132" t="s">
        <v>194</v>
      </c>
      <c r="E324" s="133" t="s">
        <v>719</v>
      </c>
      <c r="F324" s="134" t="s">
        <v>720</v>
      </c>
      <c r="G324" s="135" t="s">
        <v>225</v>
      </c>
      <c r="H324" s="136">
        <v>24.783999999999999</v>
      </c>
      <c r="I324" s="137"/>
      <c r="J324" s="138">
        <f>ROUND(I324*H324,2)</f>
        <v>0</v>
      </c>
      <c r="K324" s="134" t="s">
        <v>198</v>
      </c>
      <c r="L324" s="33"/>
      <c r="M324" s="139" t="s">
        <v>44</v>
      </c>
      <c r="N324" s="140" t="s">
        <v>53</v>
      </c>
      <c r="P324" s="141">
        <f>O324*H324</f>
        <v>0</v>
      </c>
      <c r="Q324" s="141">
        <v>8.9219999999999994E-2</v>
      </c>
      <c r="R324" s="141">
        <f>Q324*H324</f>
        <v>2.2112284799999999</v>
      </c>
      <c r="S324" s="141">
        <v>0</v>
      </c>
      <c r="T324" s="142">
        <f>S324*H324</f>
        <v>0</v>
      </c>
      <c r="AR324" s="143" t="s">
        <v>199</v>
      </c>
      <c r="AT324" s="143" t="s">
        <v>194</v>
      </c>
      <c r="AU324" s="143" t="s">
        <v>93</v>
      </c>
      <c r="AY324" s="17" t="s">
        <v>192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90</v>
      </c>
      <c r="BK324" s="144">
        <f>ROUND(I324*H324,2)</f>
        <v>0</v>
      </c>
      <c r="BL324" s="17" t="s">
        <v>199</v>
      </c>
      <c r="BM324" s="143" t="s">
        <v>2299</v>
      </c>
    </row>
    <row r="325" spans="2:65" s="1" customFormat="1" ht="11.25">
      <c r="B325" s="33"/>
      <c r="D325" s="145" t="s">
        <v>200</v>
      </c>
      <c r="F325" s="146" t="s">
        <v>722</v>
      </c>
      <c r="I325" s="147"/>
      <c r="L325" s="33"/>
      <c r="M325" s="148"/>
      <c r="T325" s="54"/>
      <c r="AT325" s="17" t="s">
        <v>200</v>
      </c>
      <c r="AU325" s="17" t="s">
        <v>93</v>
      </c>
    </row>
    <row r="326" spans="2:65" s="12" customFormat="1" ht="11.25">
      <c r="B326" s="149"/>
      <c r="D326" s="150" t="s">
        <v>202</v>
      </c>
      <c r="E326" s="151" t="s">
        <v>44</v>
      </c>
      <c r="F326" s="152" t="s">
        <v>2195</v>
      </c>
      <c r="H326" s="151" t="s">
        <v>44</v>
      </c>
      <c r="I326" s="153"/>
      <c r="L326" s="149"/>
      <c r="M326" s="154"/>
      <c r="T326" s="155"/>
      <c r="AT326" s="151" t="s">
        <v>202</v>
      </c>
      <c r="AU326" s="151" t="s">
        <v>93</v>
      </c>
      <c r="AV326" s="12" t="s">
        <v>90</v>
      </c>
      <c r="AW326" s="12" t="s">
        <v>42</v>
      </c>
      <c r="AX326" s="12" t="s">
        <v>82</v>
      </c>
      <c r="AY326" s="151" t="s">
        <v>192</v>
      </c>
    </row>
    <row r="327" spans="2:65" s="12" customFormat="1" ht="11.25">
      <c r="B327" s="149"/>
      <c r="D327" s="150" t="s">
        <v>202</v>
      </c>
      <c r="E327" s="151" t="s">
        <v>44</v>
      </c>
      <c r="F327" s="152" t="s">
        <v>2300</v>
      </c>
      <c r="H327" s="151" t="s">
        <v>44</v>
      </c>
      <c r="I327" s="153"/>
      <c r="L327" s="149"/>
      <c r="M327" s="154"/>
      <c r="T327" s="155"/>
      <c r="AT327" s="151" t="s">
        <v>202</v>
      </c>
      <c r="AU327" s="151" t="s">
        <v>93</v>
      </c>
      <c r="AV327" s="12" t="s">
        <v>90</v>
      </c>
      <c r="AW327" s="12" t="s">
        <v>42</v>
      </c>
      <c r="AX327" s="12" t="s">
        <v>82</v>
      </c>
      <c r="AY327" s="151" t="s">
        <v>192</v>
      </c>
    </row>
    <row r="328" spans="2:65" s="12" customFormat="1" ht="22.5">
      <c r="B328" s="149"/>
      <c r="D328" s="150" t="s">
        <v>202</v>
      </c>
      <c r="E328" s="151" t="s">
        <v>44</v>
      </c>
      <c r="F328" s="152" t="s">
        <v>2301</v>
      </c>
      <c r="H328" s="151" t="s">
        <v>44</v>
      </c>
      <c r="I328" s="153"/>
      <c r="L328" s="149"/>
      <c r="M328" s="154"/>
      <c r="T328" s="155"/>
      <c r="AT328" s="151" t="s">
        <v>202</v>
      </c>
      <c r="AU328" s="151" t="s">
        <v>93</v>
      </c>
      <c r="AV328" s="12" t="s">
        <v>90</v>
      </c>
      <c r="AW328" s="12" t="s">
        <v>42</v>
      </c>
      <c r="AX328" s="12" t="s">
        <v>82</v>
      </c>
      <c r="AY328" s="151" t="s">
        <v>192</v>
      </c>
    </row>
    <row r="329" spans="2:65" s="12" customFormat="1" ht="11.25">
      <c r="B329" s="149"/>
      <c r="D329" s="150" t="s">
        <v>202</v>
      </c>
      <c r="E329" s="151" t="s">
        <v>44</v>
      </c>
      <c r="F329" s="152" t="s">
        <v>724</v>
      </c>
      <c r="H329" s="151" t="s">
        <v>44</v>
      </c>
      <c r="I329" s="153"/>
      <c r="L329" s="149"/>
      <c r="M329" s="154"/>
      <c r="T329" s="155"/>
      <c r="AT329" s="151" t="s">
        <v>202</v>
      </c>
      <c r="AU329" s="151" t="s">
        <v>93</v>
      </c>
      <c r="AV329" s="12" t="s">
        <v>90</v>
      </c>
      <c r="AW329" s="12" t="s">
        <v>42</v>
      </c>
      <c r="AX329" s="12" t="s">
        <v>82</v>
      </c>
      <c r="AY329" s="151" t="s">
        <v>192</v>
      </c>
    </row>
    <row r="330" spans="2:65" s="13" customFormat="1" ht="11.25">
      <c r="B330" s="156"/>
      <c r="D330" s="150" t="s">
        <v>202</v>
      </c>
      <c r="E330" s="157" t="s">
        <v>44</v>
      </c>
      <c r="F330" s="158" t="s">
        <v>2197</v>
      </c>
      <c r="H330" s="159">
        <v>24.783999999999999</v>
      </c>
      <c r="I330" s="160"/>
      <c r="L330" s="156"/>
      <c r="M330" s="161"/>
      <c r="T330" s="162"/>
      <c r="AT330" s="157" t="s">
        <v>202</v>
      </c>
      <c r="AU330" s="157" t="s">
        <v>93</v>
      </c>
      <c r="AV330" s="13" t="s">
        <v>93</v>
      </c>
      <c r="AW330" s="13" t="s">
        <v>42</v>
      </c>
      <c r="AX330" s="13" t="s">
        <v>90</v>
      </c>
      <c r="AY330" s="157" t="s">
        <v>192</v>
      </c>
    </row>
    <row r="331" spans="2:65" s="1" customFormat="1" ht="24.2" customHeight="1">
      <c r="B331" s="33"/>
      <c r="C331" s="170" t="s">
        <v>389</v>
      </c>
      <c r="D331" s="170" t="s">
        <v>245</v>
      </c>
      <c r="E331" s="171" t="s">
        <v>731</v>
      </c>
      <c r="F331" s="172" t="s">
        <v>732</v>
      </c>
      <c r="G331" s="173" t="s">
        <v>225</v>
      </c>
      <c r="H331" s="174">
        <v>7.51</v>
      </c>
      <c r="I331" s="175"/>
      <c r="J331" s="176">
        <f>ROUND(I331*H331,2)</f>
        <v>0</v>
      </c>
      <c r="K331" s="172" t="s">
        <v>259</v>
      </c>
      <c r="L331" s="177"/>
      <c r="M331" s="178" t="s">
        <v>44</v>
      </c>
      <c r="N331" s="179" t="s">
        <v>53</v>
      </c>
      <c r="P331" s="141">
        <f>O331*H331</f>
        <v>0</v>
      </c>
      <c r="Q331" s="141">
        <v>0.18</v>
      </c>
      <c r="R331" s="141">
        <f>Q331*H331</f>
        <v>1.3517999999999999</v>
      </c>
      <c r="S331" s="141">
        <v>0</v>
      </c>
      <c r="T331" s="142">
        <f>S331*H331</f>
        <v>0</v>
      </c>
      <c r="AR331" s="143" t="s">
        <v>219</v>
      </c>
      <c r="AT331" s="143" t="s">
        <v>245</v>
      </c>
      <c r="AU331" s="143" t="s">
        <v>93</v>
      </c>
      <c r="AY331" s="17" t="s">
        <v>192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90</v>
      </c>
      <c r="BK331" s="144">
        <f>ROUND(I331*H331,2)</f>
        <v>0</v>
      </c>
      <c r="BL331" s="17" t="s">
        <v>199</v>
      </c>
      <c r="BM331" s="143" t="s">
        <v>2302</v>
      </c>
    </row>
    <row r="332" spans="2:65" s="12" customFormat="1" ht="11.25">
      <c r="B332" s="149"/>
      <c r="D332" s="150" t="s">
        <v>202</v>
      </c>
      <c r="E332" s="151" t="s">
        <v>44</v>
      </c>
      <c r="F332" s="152" t="s">
        <v>2195</v>
      </c>
      <c r="H332" s="151" t="s">
        <v>44</v>
      </c>
      <c r="I332" s="153"/>
      <c r="L332" s="149"/>
      <c r="M332" s="154"/>
      <c r="T332" s="155"/>
      <c r="AT332" s="151" t="s">
        <v>202</v>
      </c>
      <c r="AU332" s="151" t="s">
        <v>93</v>
      </c>
      <c r="AV332" s="12" t="s">
        <v>90</v>
      </c>
      <c r="AW332" s="12" t="s">
        <v>42</v>
      </c>
      <c r="AX332" s="12" t="s">
        <v>82</v>
      </c>
      <c r="AY332" s="151" t="s">
        <v>192</v>
      </c>
    </row>
    <row r="333" spans="2:65" s="12" customFormat="1" ht="11.25">
      <c r="B333" s="149"/>
      <c r="D333" s="150" t="s">
        <v>202</v>
      </c>
      <c r="E333" s="151" t="s">
        <v>44</v>
      </c>
      <c r="F333" s="152" t="s">
        <v>2300</v>
      </c>
      <c r="H333" s="151" t="s">
        <v>44</v>
      </c>
      <c r="I333" s="153"/>
      <c r="L333" s="149"/>
      <c r="M333" s="154"/>
      <c r="T333" s="155"/>
      <c r="AT333" s="151" t="s">
        <v>202</v>
      </c>
      <c r="AU333" s="151" t="s">
        <v>93</v>
      </c>
      <c r="AV333" s="12" t="s">
        <v>90</v>
      </c>
      <c r="AW333" s="12" t="s">
        <v>42</v>
      </c>
      <c r="AX333" s="12" t="s">
        <v>82</v>
      </c>
      <c r="AY333" s="151" t="s">
        <v>192</v>
      </c>
    </row>
    <row r="334" spans="2:65" s="12" customFormat="1" ht="22.5">
      <c r="B334" s="149"/>
      <c r="D334" s="150" t="s">
        <v>202</v>
      </c>
      <c r="E334" s="151" t="s">
        <v>44</v>
      </c>
      <c r="F334" s="152" t="s">
        <v>734</v>
      </c>
      <c r="H334" s="151" t="s">
        <v>44</v>
      </c>
      <c r="I334" s="153"/>
      <c r="L334" s="149"/>
      <c r="M334" s="154"/>
      <c r="T334" s="155"/>
      <c r="AT334" s="151" t="s">
        <v>202</v>
      </c>
      <c r="AU334" s="151" t="s">
        <v>93</v>
      </c>
      <c r="AV334" s="12" t="s">
        <v>90</v>
      </c>
      <c r="AW334" s="12" t="s">
        <v>42</v>
      </c>
      <c r="AX334" s="12" t="s">
        <v>82</v>
      </c>
      <c r="AY334" s="151" t="s">
        <v>192</v>
      </c>
    </row>
    <row r="335" spans="2:65" s="12" customFormat="1" ht="11.25">
      <c r="B335" s="149"/>
      <c r="D335" s="150" t="s">
        <v>202</v>
      </c>
      <c r="E335" s="151" t="s">
        <v>44</v>
      </c>
      <c r="F335" s="152" t="s">
        <v>724</v>
      </c>
      <c r="H335" s="151" t="s">
        <v>44</v>
      </c>
      <c r="I335" s="153"/>
      <c r="L335" s="149"/>
      <c r="M335" s="154"/>
      <c r="T335" s="155"/>
      <c r="AT335" s="151" t="s">
        <v>202</v>
      </c>
      <c r="AU335" s="151" t="s">
        <v>93</v>
      </c>
      <c r="AV335" s="12" t="s">
        <v>90</v>
      </c>
      <c r="AW335" s="12" t="s">
        <v>42</v>
      </c>
      <c r="AX335" s="12" t="s">
        <v>82</v>
      </c>
      <c r="AY335" s="151" t="s">
        <v>192</v>
      </c>
    </row>
    <row r="336" spans="2:65" s="13" customFormat="1" ht="11.25">
      <c r="B336" s="156"/>
      <c r="D336" s="150" t="s">
        <v>202</v>
      </c>
      <c r="E336" s="157" t="s">
        <v>44</v>
      </c>
      <c r="F336" s="158" t="s">
        <v>2303</v>
      </c>
      <c r="H336" s="159">
        <v>7.51</v>
      </c>
      <c r="I336" s="160"/>
      <c r="L336" s="156"/>
      <c r="M336" s="161"/>
      <c r="T336" s="162"/>
      <c r="AT336" s="157" t="s">
        <v>202</v>
      </c>
      <c r="AU336" s="157" t="s">
        <v>93</v>
      </c>
      <c r="AV336" s="13" t="s">
        <v>93</v>
      </c>
      <c r="AW336" s="13" t="s">
        <v>42</v>
      </c>
      <c r="AX336" s="13" t="s">
        <v>90</v>
      </c>
      <c r="AY336" s="157" t="s">
        <v>192</v>
      </c>
    </row>
    <row r="337" spans="2:65" s="1" customFormat="1" ht="33" customHeight="1">
      <c r="B337" s="33"/>
      <c r="C337" s="132" t="s">
        <v>402</v>
      </c>
      <c r="D337" s="132" t="s">
        <v>194</v>
      </c>
      <c r="E337" s="133" t="s">
        <v>921</v>
      </c>
      <c r="F337" s="134" t="s">
        <v>922</v>
      </c>
      <c r="G337" s="135" t="s">
        <v>225</v>
      </c>
      <c r="H337" s="136">
        <v>24.783999999999999</v>
      </c>
      <c r="I337" s="137"/>
      <c r="J337" s="138">
        <f>ROUND(I337*H337,2)</f>
        <v>0</v>
      </c>
      <c r="K337" s="134" t="s">
        <v>198</v>
      </c>
      <c r="L337" s="33"/>
      <c r="M337" s="139" t="s">
        <v>44</v>
      </c>
      <c r="N337" s="140" t="s">
        <v>53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199</v>
      </c>
      <c r="AT337" s="143" t="s">
        <v>194</v>
      </c>
      <c r="AU337" s="143" t="s">
        <v>93</v>
      </c>
      <c r="AY337" s="17" t="s">
        <v>192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90</v>
      </c>
      <c r="BK337" s="144">
        <f>ROUND(I337*H337,2)</f>
        <v>0</v>
      </c>
      <c r="BL337" s="17" t="s">
        <v>199</v>
      </c>
      <c r="BM337" s="143" t="s">
        <v>2304</v>
      </c>
    </row>
    <row r="338" spans="2:65" s="1" customFormat="1" ht="11.25">
      <c r="B338" s="33"/>
      <c r="D338" s="145" t="s">
        <v>200</v>
      </c>
      <c r="F338" s="146" t="s">
        <v>923</v>
      </c>
      <c r="I338" s="147"/>
      <c r="L338" s="33"/>
      <c r="M338" s="148"/>
      <c r="T338" s="54"/>
      <c r="AT338" s="17" t="s">
        <v>200</v>
      </c>
      <c r="AU338" s="17" t="s">
        <v>93</v>
      </c>
    </row>
    <row r="339" spans="2:65" s="12" customFormat="1" ht="11.25">
      <c r="B339" s="149"/>
      <c r="D339" s="150" t="s">
        <v>202</v>
      </c>
      <c r="E339" s="151" t="s">
        <v>44</v>
      </c>
      <c r="F339" s="152" t="s">
        <v>2195</v>
      </c>
      <c r="H339" s="151" t="s">
        <v>44</v>
      </c>
      <c r="I339" s="153"/>
      <c r="L339" s="149"/>
      <c r="M339" s="154"/>
      <c r="T339" s="155"/>
      <c r="AT339" s="151" t="s">
        <v>202</v>
      </c>
      <c r="AU339" s="151" t="s">
        <v>93</v>
      </c>
      <c r="AV339" s="12" t="s">
        <v>90</v>
      </c>
      <c r="AW339" s="12" t="s">
        <v>42</v>
      </c>
      <c r="AX339" s="12" t="s">
        <v>82</v>
      </c>
      <c r="AY339" s="151" t="s">
        <v>192</v>
      </c>
    </row>
    <row r="340" spans="2:65" s="12" customFormat="1" ht="11.25">
      <c r="B340" s="149"/>
      <c r="D340" s="150" t="s">
        <v>202</v>
      </c>
      <c r="E340" s="151" t="s">
        <v>44</v>
      </c>
      <c r="F340" s="152" t="s">
        <v>2300</v>
      </c>
      <c r="H340" s="151" t="s">
        <v>44</v>
      </c>
      <c r="I340" s="153"/>
      <c r="L340" s="149"/>
      <c r="M340" s="154"/>
      <c r="T340" s="155"/>
      <c r="AT340" s="151" t="s">
        <v>202</v>
      </c>
      <c r="AU340" s="151" t="s">
        <v>93</v>
      </c>
      <c r="AV340" s="12" t="s">
        <v>90</v>
      </c>
      <c r="AW340" s="12" t="s">
        <v>42</v>
      </c>
      <c r="AX340" s="12" t="s">
        <v>82</v>
      </c>
      <c r="AY340" s="151" t="s">
        <v>192</v>
      </c>
    </row>
    <row r="341" spans="2:65" s="12" customFormat="1" ht="22.5">
      <c r="B341" s="149"/>
      <c r="D341" s="150" t="s">
        <v>202</v>
      </c>
      <c r="E341" s="151" t="s">
        <v>44</v>
      </c>
      <c r="F341" s="152" t="s">
        <v>2305</v>
      </c>
      <c r="H341" s="151" t="s">
        <v>44</v>
      </c>
      <c r="I341" s="153"/>
      <c r="L341" s="149"/>
      <c r="M341" s="154"/>
      <c r="T341" s="155"/>
      <c r="AT341" s="151" t="s">
        <v>202</v>
      </c>
      <c r="AU341" s="151" t="s">
        <v>93</v>
      </c>
      <c r="AV341" s="12" t="s">
        <v>90</v>
      </c>
      <c r="AW341" s="12" t="s">
        <v>42</v>
      </c>
      <c r="AX341" s="12" t="s">
        <v>82</v>
      </c>
      <c r="AY341" s="151" t="s">
        <v>192</v>
      </c>
    </row>
    <row r="342" spans="2:65" s="12" customFormat="1" ht="11.25">
      <c r="B342" s="149"/>
      <c r="D342" s="150" t="s">
        <v>202</v>
      </c>
      <c r="E342" s="151" t="s">
        <v>44</v>
      </c>
      <c r="F342" s="152" t="s">
        <v>724</v>
      </c>
      <c r="H342" s="151" t="s">
        <v>44</v>
      </c>
      <c r="I342" s="153"/>
      <c r="L342" s="149"/>
      <c r="M342" s="154"/>
      <c r="T342" s="155"/>
      <c r="AT342" s="151" t="s">
        <v>202</v>
      </c>
      <c r="AU342" s="151" t="s">
        <v>93</v>
      </c>
      <c r="AV342" s="12" t="s">
        <v>90</v>
      </c>
      <c r="AW342" s="12" t="s">
        <v>42</v>
      </c>
      <c r="AX342" s="12" t="s">
        <v>82</v>
      </c>
      <c r="AY342" s="151" t="s">
        <v>192</v>
      </c>
    </row>
    <row r="343" spans="2:65" s="13" customFormat="1" ht="11.25">
      <c r="B343" s="156"/>
      <c r="D343" s="150" t="s">
        <v>202</v>
      </c>
      <c r="E343" s="157" t="s">
        <v>44</v>
      </c>
      <c r="F343" s="158" t="s">
        <v>2197</v>
      </c>
      <c r="H343" s="159">
        <v>24.783999999999999</v>
      </c>
      <c r="I343" s="160"/>
      <c r="L343" s="156"/>
      <c r="M343" s="161"/>
      <c r="T343" s="162"/>
      <c r="AT343" s="157" t="s">
        <v>202</v>
      </c>
      <c r="AU343" s="157" t="s">
        <v>93</v>
      </c>
      <c r="AV343" s="13" t="s">
        <v>93</v>
      </c>
      <c r="AW343" s="13" t="s">
        <v>42</v>
      </c>
      <c r="AX343" s="13" t="s">
        <v>90</v>
      </c>
      <c r="AY343" s="157" t="s">
        <v>192</v>
      </c>
    </row>
    <row r="344" spans="2:65" s="1" customFormat="1" ht="55.5" customHeight="1">
      <c r="B344" s="33"/>
      <c r="C344" s="132" t="s">
        <v>409</v>
      </c>
      <c r="D344" s="132" t="s">
        <v>194</v>
      </c>
      <c r="E344" s="133" t="s">
        <v>705</v>
      </c>
      <c r="F344" s="134" t="s">
        <v>706</v>
      </c>
      <c r="G344" s="135" t="s">
        <v>225</v>
      </c>
      <c r="H344" s="136">
        <v>4.8440000000000003</v>
      </c>
      <c r="I344" s="137"/>
      <c r="J344" s="138">
        <f>ROUND(I344*H344,2)</f>
        <v>0</v>
      </c>
      <c r="K344" s="134" t="s">
        <v>198</v>
      </c>
      <c r="L344" s="33"/>
      <c r="M344" s="139" t="s">
        <v>44</v>
      </c>
      <c r="N344" s="140" t="s">
        <v>53</v>
      </c>
      <c r="P344" s="141">
        <f>O344*H344</f>
        <v>0</v>
      </c>
      <c r="Q344" s="141">
        <v>0.1837</v>
      </c>
      <c r="R344" s="141">
        <f>Q344*H344</f>
        <v>0.88984280000000004</v>
      </c>
      <c r="S344" s="141">
        <v>0</v>
      </c>
      <c r="T344" s="142">
        <f>S344*H344</f>
        <v>0</v>
      </c>
      <c r="AR344" s="143" t="s">
        <v>199</v>
      </c>
      <c r="AT344" s="143" t="s">
        <v>194</v>
      </c>
      <c r="AU344" s="143" t="s">
        <v>93</v>
      </c>
      <c r="AY344" s="17" t="s">
        <v>192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90</v>
      </c>
      <c r="BK344" s="144">
        <f>ROUND(I344*H344,2)</f>
        <v>0</v>
      </c>
      <c r="BL344" s="17" t="s">
        <v>199</v>
      </c>
      <c r="BM344" s="143" t="s">
        <v>2306</v>
      </c>
    </row>
    <row r="345" spans="2:65" s="1" customFormat="1" ht="11.25">
      <c r="B345" s="33"/>
      <c r="D345" s="145" t="s">
        <v>200</v>
      </c>
      <c r="F345" s="146" t="s">
        <v>708</v>
      </c>
      <c r="I345" s="147"/>
      <c r="L345" s="33"/>
      <c r="M345" s="148"/>
      <c r="T345" s="54"/>
      <c r="AT345" s="17" t="s">
        <v>200</v>
      </c>
      <c r="AU345" s="17" t="s">
        <v>93</v>
      </c>
    </row>
    <row r="346" spans="2:65" s="12" customFormat="1" ht="11.25">
      <c r="B346" s="149"/>
      <c r="D346" s="150" t="s">
        <v>202</v>
      </c>
      <c r="E346" s="151" t="s">
        <v>44</v>
      </c>
      <c r="F346" s="152" t="s">
        <v>2195</v>
      </c>
      <c r="H346" s="151" t="s">
        <v>44</v>
      </c>
      <c r="I346" s="153"/>
      <c r="L346" s="149"/>
      <c r="M346" s="154"/>
      <c r="T346" s="155"/>
      <c r="AT346" s="151" t="s">
        <v>202</v>
      </c>
      <c r="AU346" s="151" t="s">
        <v>93</v>
      </c>
      <c r="AV346" s="12" t="s">
        <v>90</v>
      </c>
      <c r="AW346" s="12" t="s">
        <v>42</v>
      </c>
      <c r="AX346" s="12" t="s">
        <v>82</v>
      </c>
      <c r="AY346" s="151" t="s">
        <v>192</v>
      </c>
    </row>
    <row r="347" spans="2:65" s="12" customFormat="1" ht="11.25">
      <c r="B347" s="149"/>
      <c r="D347" s="150" t="s">
        <v>202</v>
      </c>
      <c r="E347" s="151" t="s">
        <v>44</v>
      </c>
      <c r="F347" s="152" t="s">
        <v>2300</v>
      </c>
      <c r="H347" s="151" t="s">
        <v>44</v>
      </c>
      <c r="I347" s="153"/>
      <c r="L347" s="149"/>
      <c r="M347" s="154"/>
      <c r="T347" s="155"/>
      <c r="AT347" s="151" t="s">
        <v>202</v>
      </c>
      <c r="AU347" s="151" t="s">
        <v>93</v>
      </c>
      <c r="AV347" s="12" t="s">
        <v>90</v>
      </c>
      <c r="AW347" s="12" t="s">
        <v>42</v>
      </c>
      <c r="AX347" s="12" t="s">
        <v>82</v>
      </c>
      <c r="AY347" s="151" t="s">
        <v>192</v>
      </c>
    </row>
    <row r="348" spans="2:65" s="12" customFormat="1" ht="22.5">
      <c r="B348" s="149"/>
      <c r="D348" s="150" t="s">
        <v>202</v>
      </c>
      <c r="E348" s="151" t="s">
        <v>44</v>
      </c>
      <c r="F348" s="152" t="s">
        <v>2307</v>
      </c>
      <c r="H348" s="151" t="s">
        <v>44</v>
      </c>
      <c r="I348" s="153"/>
      <c r="L348" s="149"/>
      <c r="M348" s="154"/>
      <c r="T348" s="155"/>
      <c r="AT348" s="151" t="s">
        <v>202</v>
      </c>
      <c r="AU348" s="151" t="s">
        <v>93</v>
      </c>
      <c r="AV348" s="12" t="s">
        <v>90</v>
      </c>
      <c r="AW348" s="12" t="s">
        <v>42</v>
      </c>
      <c r="AX348" s="12" t="s">
        <v>82</v>
      </c>
      <c r="AY348" s="151" t="s">
        <v>192</v>
      </c>
    </row>
    <row r="349" spans="2:65" s="12" customFormat="1" ht="11.25">
      <c r="B349" s="149"/>
      <c r="D349" s="150" t="s">
        <v>202</v>
      </c>
      <c r="E349" s="151" t="s">
        <v>44</v>
      </c>
      <c r="F349" s="152" t="s">
        <v>681</v>
      </c>
      <c r="H349" s="151" t="s">
        <v>44</v>
      </c>
      <c r="I349" s="153"/>
      <c r="L349" s="149"/>
      <c r="M349" s="154"/>
      <c r="T349" s="155"/>
      <c r="AT349" s="151" t="s">
        <v>202</v>
      </c>
      <c r="AU349" s="151" t="s">
        <v>93</v>
      </c>
      <c r="AV349" s="12" t="s">
        <v>90</v>
      </c>
      <c r="AW349" s="12" t="s">
        <v>42</v>
      </c>
      <c r="AX349" s="12" t="s">
        <v>82</v>
      </c>
      <c r="AY349" s="151" t="s">
        <v>192</v>
      </c>
    </row>
    <row r="350" spans="2:65" s="13" customFormat="1" ht="11.25">
      <c r="B350" s="156"/>
      <c r="D350" s="150" t="s">
        <v>202</v>
      </c>
      <c r="E350" s="157" t="s">
        <v>44</v>
      </c>
      <c r="F350" s="158" t="s">
        <v>2200</v>
      </c>
      <c r="H350" s="159">
        <v>3.1640000000000001</v>
      </c>
      <c r="I350" s="160"/>
      <c r="L350" s="156"/>
      <c r="M350" s="161"/>
      <c r="T350" s="162"/>
      <c r="AT350" s="157" t="s">
        <v>202</v>
      </c>
      <c r="AU350" s="157" t="s">
        <v>93</v>
      </c>
      <c r="AV350" s="13" t="s">
        <v>93</v>
      </c>
      <c r="AW350" s="13" t="s">
        <v>42</v>
      </c>
      <c r="AX350" s="13" t="s">
        <v>82</v>
      </c>
      <c r="AY350" s="157" t="s">
        <v>192</v>
      </c>
    </row>
    <row r="351" spans="2:65" s="12" customFormat="1" ht="22.5">
      <c r="B351" s="149"/>
      <c r="D351" s="150" t="s">
        <v>202</v>
      </c>
      <c r="E351" s="151" t="s">
        <v>44</v>
      </c>
      <c r="F351" s="152" t="s">
        <v>2308</v>
      </c>
      <c r="H351" s="151" t="s">
        <v>44</v>
      </c>
      <c r="I351" s="153"/>
      <c r="L351" s="149"/>
      <c r="M351" s="154"/>
      <c r="T351" s="155"/>
      <c r="AT351" s="151" t="s">
        <v>202</v>
      </c>
      <c r="AU351" s="151" t="s">
        <v>93</v>
      </c>
      <c r="AV351" s="12" t="s">
        <v>90</v>
      </c>
      <c r="AW351" s="12" t="s">
        <v>42</v>
      </c>
      <c r="AX351" s="12" t="s">
        <v>82</v>
      </c>
      <c r="AY351" s="151" t="s">
        <v>192</v>
      </c>
    </row>
    <row r="352" spans="2:65" s="12" customFormat="1" ht="11.25">
      <c r="B352" s="149"/>
      <c r="D352" s="150" t="s">
        <v>202</v>
      </c>
      <c r="E352" s="151" t="s">
        <v>44</v>
      </c>
      <c r="F352" s="152" t="s">
        <v>710</v>
      </c>
      <c r="H352" s="151" t="s">
        <v>44</v>
      </c>
      <c r="I352" s="153"/>
      <c r="L352" s="149"/>
      <c r="M352" s="154"/>
      <c r="T352" s="155"/>
      <c r="AT352" s="151" t="s">
        <v>202</v>
      </c>
      <c r="AU352" s="151" t="s">
        <v>93</v>
      </c>
      <c r="AV352" s="12" t="s">
        <v>90</v>
      </c>
      <c r="AW352" s="12" t="s">
        <v>42</v>
      </c>
      <c r="AX352" s="12" t="s">
        <v>82</v>
      </c>
      <c r="AY352" s="151" t="s">
        <v>192</v>
      </c>
    </row>
    <row r="353" spans="2:65" s="13" customFormat="1" ht="11.25">
      <c r="B353" s="156"/>
      <c r="D353" s="150" t="s">
        <v>202</v>
      </c>
      <c r="E353" s="157" t="s">
        <v>44</v>
      </c>
      <c r="F353" s="158" t="s">
        <v>2202</v>
      </c>
      <c r="H353" s="159">
        <v>1.68</v>
      </c>
      <c r="I353" s="160"/>
      <c r="L353" s="156"/>
      <c r="M353" s="161"/>
      <c r="T353" s="162"/>
      <c r="AT353" s="157" t="s">
        <v>202</v>
      </c>
      <c r="AU353" s="157" t="s">
        <v>93</v>
      </c>
      <c r="AV353" s="13" t="s">
        <v>93</v>
      </c>
      <c r="AW353" s="13" t="s">
        <v>42</v>
      </c>
      <c r="AX353" s="13" t="s">
        <v>82</v>
      </c>
      <c r="AY353" s="157" t="s">
        <v>192</v>
      </c>
    </row>
    <row r="354" spans="2:65" s="14" customFormat="1" ht="11.25">
      <c r="B354" s="163"/>
      <c r="D354" s="150" t="s">
        <v>202</v>
      </c>
      <c r="E354" s="164" t="s">
        <v>44</v>
      </c>
      <c r="F354" s="165" t="s">
        <v>205</v>
      </c>
      <c r="H354" s="166">
        <v>4.8440000000000003</v>
      </c>
      <c r="I354" s="167"/>
      <c r="L354" s="163"/>
      <c r="M354" s="168"/>
      <c r="T354" s="169"/>
      <c r="AT354" s="164" t="s">
        <v>202</v>
      </c>
      <c r="AU354" s="164" t="s">
        <v>93</v>
      </c>
      <c r="AV354" s="14" t="s">
        <v>199</v>
      </c>
      <c r="AW354" s="14" t="s">
        <v>42</v>
      </c>
      <c r="AX354" s="14" t="s">
        <v>90</v>
      </c>
      <c r="AY354" s="164" t="s">
        <v>192</v>
      </c>
    </row>
    <row r="355" spans="2:65" s="1" customFormat="1" ht="16.5" customHeight="1">
      <c r="B355" s="33"/>
      <c r="C355" s="170" t="s">
        <v>294</v>
      </c>
      <c r="D355" s="170" t="s">
        <v>245</v>
      </c>
      <c r="E355" s="171" t="s">
        <v>682</v>
      </c>
      <c r="F355" s="172" t="s">
        <v>683</v>
      </c>
      <c r="G355" s="173" t="s">
        <v>225</v>
      </c>
      <c r="H355" s="174">
        <v>0.63900000000000001</v>
      </c>
      <c r="I355" s="175"/>
      <c r="J355" s="176">
        <f>ROUND(I355*H355,2)</f>
        <v>0</v>
      </c>
      <c r="K355" s="172" t="s">
        <v>259</v>
      </c>
      <c r="L355" s="177"/>
      <c r="M355" s="178" t="s">
        <v>44</v>
      </c>
      <c r="N355" s="179" t="s">
        <v>53</v>
      </c>
      <c r="P355" s="141">
        <f>O355*H355</f>
        <v>0</v>
      </c>
      <c r="Q355" s="141">
        <v>0.222</v>
      </c>
      <c r="R355" s="141">
        <f>Q355*H355</f>
        <v>0.14185800000000001</v>
      </c>
      <c r="S355" s="141">
        <v>0</v>
      </c>
      <c r="T355" s="142">
        <f>S355*H355</f>
        <v>0</v>
      </c>
      <c r="AR355" s="143" t="s">
        <v>219</v>
      </c>
      <c r="AT355" s="143" t="s">
        <v>245</v>
      </c>
      <c r="AU355" s="143" t="s">
        <v>93</v>
      </c>
      <c r="AY355" s="17" t="s">
        <v>192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90</v>
      </c>
      <c r="BK355" s="144">
        <f>ROUND(I355*H355,2)</f>
        <v>0</v>
      </c>
      <c r="BL355" s="17" t="s">
        <v>199</v>
      </c>
      <c r="BM355" s="143" t="s">
        <v>2309</v>
      </c>
    </row>
    <row r="356" spans="2:65" s="12" customFormat="1" ht="11.25">
      <c r="B356" s="149"/>
      <c r="D356" s="150" t="s">
        <v>202</v>
      </c>
      <c r="E356" s="151" t="s">
        <v>44</v>
      </c>
      <c r="F356" s="152" t="s">
        <v>2195</v>
      </c>
      <c r="H356" s="151" t="s">
        <v>44</v>
      </c>
      <c r="I356" s="153"/>
      <c r="L356" s="149"/>
      <c r="M356" s="154"/>
      <c r="T356" s="155"/>
      <c r="AT356" s="151" t="s">
        <v>202</v>
      </c>
      <c r="AU356" s="151" t="s">
        <v>93</v>
      </c>
      <c r="AV356" s="12" t="s">
        <v>90</v>
      </c>
      <c r="AW356" s="12" t="s">
        <v>42</v>
      </c>
      <c r="AX356" s="12" t="s">
        <v>82</v>
      </c>
      <c r="AY356" s="151" t="s">
        <v>192</v>
      </c>
    </row>
    <row r="357" spans="2:65" s="12" customFormat="1" ht="11.25">
      <c r="B357" s="149"/>
      <c r="D357" s="150" t="s">
        <v>202</v>
      </c>
      <c r="E357" s="151" t="s">
        <v>44</v>
      </c>
      <c r="F357" s="152" t="s">
        <v>2300</v>
      </c>
      <c r="H357" s="151" t="s">
        <v>44</v>
      </c>
      <c r="I357" s="153"/>
      <c r="L357" s="149"/>
      <c r="M357" s="154"/>
      <c r="T357" s="155"/>
      <c r="AT357" s="151" t="s">
        <v>202</v>
      </c>
      <c r="AU357" s="151" t="s">
        <v>93</v>
      </c>
      <c r="AV357" s="12" t="s">
        <v>90</v>
      </c>
      <c r="AW357" s="12" t="s">
        <v>42</v>
      </c>
      <c r="AX357" s="12" t="s">
        <v>82</v>
      </c>
      <c r="AY357" s="151" t="s">
        <v>192</v>
      </c>
    </row>
    <row r="358" spans="2:65" s="12" customFormat="1" ht="22.5">
      <c r="B358" s="149"/>
      <c r="D358" s="150" t="s">
        <v>202</v>
      </c>
      <c r="E358" s="151" t="s">
        <v>44</v>
      </c>
      <c r="F358" s="152" t="s">
        <v>2310</v>
      </c>
      <c r="H358" s="151" t="s">
        <v>44</v>
      </c>
      <c r="I358" s="153"/>
      <c r="L358" s="149"/>
      <c r="M358" s="154"/>
      <c r="T358" s="155"/>
      <c r="AT358" s="151" t="s">
        <v>202</v>
      </c>
      <c r="AU358" s="151" t="s">
        <v>93</v>
      </c>
      <c r="AV358" s="12" t="s">
        <v>90</v>
      </c>
      <c r="AW358" s="12" t="s">
        <v>42</v>
      </c>
      <c r="AX358" s="12" t="s">
        <v>82</v>
      </c>
      <c r="AY358" s="151" t="s">
        <v>192</v>
      </c>
    </row>
    <row r="359" spans="2:65" s="12" customFormat="1" ht="11.25">
      <c r="B359" s="149"/>
      <c r="D359" s="150" t="s">
        <v>202</v>
      </c>
      <c r="E359" s="151" t="s">
        <v>44</v>
      </c>
      <c r="F359" s="152" t="s">
        <v>681</v>
      </c>
      <c r="H359" s="151" t="s">
        <v>44</v>
      </c>
      <c r="I359" s="153"/>
      <c r="L359" s="149"/>
      <c r="M359" s="154"/>
      <c r="T359" s="155"/>
      <c r="AT359" s="151" t="s">
        <v>202</v>
      </c>
      <c r="AU359" s="151" t="s">
        <v>93</v>
      </c>
      <c r="AV359" s="12" t="s">
        <v>90</v>
      </c>
      <c r="AW359" s="12" t="s">
        <v>42</v>
      </c>
      <c r="AX359" s="12" t="s">
        <v>82</v>
      </c>
      <c r="AY359" s="151" t="s">
        <v>192</v>
      </c>
    </row>
    <row r="360" spans="2:65" s="13" customFormat="1" ht="11.25">
      <c r="B360" s="156"/>
      <c r="D360" s="150" t="s">
        <v>202</v>
      </c>
      <c r="E360" s="157" t="s">
        <v>44</v>
      </c>
      <c r="F360" s="158" t="s">
        <v>2311</v>
      </c>
      <c r="H360" s="159">
        <v>0.63900000000000001</v>
      </c>
      <c r="I360" s="160"/>
      <c r="L360" s="156"/>
      <c r="M360" s="161"/>
      <c r="T360" s="162"/>
      <c r="AT360" s="157" t="s">
        <v>202</v>
      </c>
      <c r="AU360" s="157" t="s">
        <v>93</v>
      </c>
      <c r="AV360" s="13" t="s">
        <v>93</v>
      </c>
      <c r="AW360" s="13" t="s">
        <v>42</v>
      </c>
      <c r="AX360" s="13" t="s">
        <v>90</v>
      </c>
      <c r="AY360" s="157" t="s">
        <v>192</v>
      </c>
    </row>
    <row r="361" spans="2:65" s="1" customFormat="1" ht="16.5" customHeight="1">
      <c r="B361" s="33"/>
      <c r="C361" s="170" t="s">
        <v>686</v>
      </c>
      <c r="D361" s="170" t="s">
        <v>245</v>
      </c>
      <c r="E361" s="171" t="s">
        <v>711</v>
      </c>
      <c r="F361" s="172" t="s">
        <v>712</v>
      </c>
      <c r="G361" s="173" t="s">
        <v>225</v>
      </c>
      <c r="H361" s="174">
        <v>0.17</v>
      </c>
      <c r="I361" s="175"/>
      <c r="J361" s="176">
        <f>ROUND(I361*H361,2)</f>
        <v>0</v>
      </c>
      <c r="K361" s="172" t="s">
        <v>198</v>
      </c>
      <c r="L361" s="177"/>
      <c r="M361" s="178" t="s">
        <v>44</v>
      </c>
      <c r="N361" s="179" t="s">
        <v>53</v>
      </c>
      <c r="P361" s="141">
        <f>O361*H361</f>
        <v>0</v>
      </c>
      <c r="Q361" s="141">
        <v>0.222</v>
      </c>
      <c r="R361" s="141">
        <f>Q361*H361</f>
        <v>3.7740000000000003E-2</v>
      </c>
      <c r="S361" s="141">
        <v>0</v>
      </c>
      <c r="T361" s="142">
        <f>S361*H361</f>
        <v>0</v>
      </c>
      <c r="AR361" s="143" t="s">
        <v>219</v>
      </c>
      <c r="AT361" s="143" t="s">
        <v>245</v>
      </c>
      <c r="AU361" s="143" t="s">
        <v>93</v>
      </c>
      <c r="AY361" s="17" t="s">
        <v>192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90</v>
      </c>
      <c r="BK361" s="144">
        <f>ROUND(I361*H361,2)</f>
        <v>0</v>
      </c>
      <c r="BL361" s="17" t="s">
        <v>199</v>
      </c>
      <c r="BM361" s="143" t="s">
        <v>2312</v>
      </c>
    </row>
    <row r="362" spans="2:65" s="12" customFormat="1" ht="11.25">
      <c r="B362" s="149"/>
      <c r="D362" s="150" t="s">
        <v>202</v>
      </c>
      <c r="E362" s="151" t="s">
        <v>44</v>
      </c>
      <c r="F362" s="152" t="s">
        <v>2195</v>
      </c>
      <c r="H362" s="151" t="s">
        <v>44</v>
      </c>
      <c r="I362" s="153"/>
      <c r="L362" s="149"/>
      <c r="M362" s="154"/>
      <c r="T362" s="155"/>
      <c r="AT362" s="151" t="s">
        <v>202</v>
      </c>
      <c r="AU362" s="151" t="s">
        <v>93</v>
      </c>
      <c r="AV362" s="12" t="s">
        <v>90</v>
      </c>
      <c r="AW362" s="12" t="s">
        <v>42</v>
      </c>
      <c r="AX362" s="12" t="s">
        <v>82</v>
      </c>
      <c r="AY362" s="151" t="s">
        <v>192</v>
      </c>
    </row>
    <row r="363" spans="2:65" s="12" customFormat="1" ht="11.25">
      <c r="B363" s="149"/>
      <c r="D363" s="150" t="s">
        <v>202</v>
      </c>
      <c r="E363" s="151" t="s">
        <v>44</v>
      </c>
      <c r="F363" s="152" t="s">
        <v>2300</v>
      </c>
      <c r="H363" s="151" t="s">
        <v>44</v>
      </c>
      <c r="I363" s="153"/>
      <c r="L363" s="149"/>
      <c r="M363" s="154"/>
      <c r="T363" s="155"/>
      <c r="AT363" s="151" t="s">
        <v>202</v>
      </c>
      <c r="AU363" s="151" t="s">
        <v>93</v>
      </c>
      <c r="AV363" s="12" t="s">
        <v>90</v>
      </c>
      <c r="AW363" s="12" t="s">
        <v>42</v>
      </c>
      <c r="AX363" s="12" t="s">
        <v>82</v>
      </c>
      <c r="AY363" s="151" t="s">
        <v>192</v>
      </c>
    </row>
    <row r="364" spans="2:65" s="12" customFormat="1" ht="22.5">
      <c r="B364" s="149"/>
      <c r="D364" s="150" t="s">
        <v>202</v>
      </c>
      <c r="E364" s="151" t="s">
        <v>44</v>
      </c>
      <c r="F364" s="152" t="s">
        <v>2313</v>
      </c>
      <c r="H364" s="151" t="s">
        <v>44</v>
      </c>
      <c r="I364" s="153"/>
      <c r="L364" s="149"/>
      <c r="M364" s="154"/>
      <c r="T364" s="155"/>
      <c r="AT364" s="151" t="s">
        <v>202</v>
      </c>
      <c r="AU364" s="151" t="s">
        <v>93</v>
      </c>
      <c r="AV364" s="12" t="s">
        <v>90</v>
      </c>
      <c r="AW364" s="12" t="s">
        <v>42</v>
      </c>
      <c r="AX364" s="12" t="s">
        <v>82</v>
      </c>
      <c r="AY364" s="151" t="s">
        <v>192</v>
      </c>
    </row>
    <row r="365" spans="2:65" s="12" customFormat="1" ht="11.25">
      <c r="B365" s="149"/>
      <c r="D365" s="150" t="s">
        <v>202</v>
      </c>
      <c r="E365" s="151" t="s">
        <v>44</v>
      </c>
      <c r="F365" s="152" t="s">
        <v>710</v>
      </c>
      <c r="H365" s="151" t="s">
        <v>44</v>
      </c>
      <c r="I365" s="153"/>
      <c r="L365" s="149"/>
      <c r="M365" s="154"/>
      <c r="T365" s="155"/>
      <c r="AT365" s="151" t="s">
        <v>202</v>
      </c>
      <c r="AU365" s="151" t="s">
        <v>93</v>
      </c>
      <c r="AV365" s="12" t="s">
        <v>90</v>
      </c>
      <c r="AW365" s="12" t="s">
        <v>42</v>
      </c>
      <c r="AX365" s="12" t="s">
        <v>82</v>
      </c>
      <c r="AY365" s="151" t="s">
        <v>192</v>
      </c>
    </row>
    <row r="366" spans="2:65" s="13" customFormat="1" ht="11.25">
      <c r="B366" s="156"/>
      <c r="D366" s="150" t="s">
        <v>202</v>
      </c>
      <c r="E366" s="157" t="s">
        <v>44</v>
      </c>
      <c r="F366" s="158" t="s">
        <v>2314</v>
      </c>
      <c r="H366" s="159">
        <v>0.17</v>
      </c>
      <c r="I366" s="160"/>
      <c r="L366" s="156"/>
      <c r="M366" s="161"/>
      <c r="T366" s="162"/>
      <c r="AT366" s="157" t="s">
        <v>202</v>
      </c>
      <c r="AU366" s="157" t="s">
        <v>93</v>
      </c>
      <c r="AV366" s="13" t="s">
        <v>93</v>
      </c>
      <c r="AW366" s="13" t="s">
        <v>42</v>
      </c>
      <c r="AX366" s="13" t="s">
        <v>90</v>
      </c>
      <c r="AY366" s="157" t="s">
        <v>192</v>
      </c>
    </row>
    <row r="367" spans="2:65" s="1" customFormat="1" ht="33" customHeight="1">
      <c r="B367" s="33"/>
      <c r="C367" s="132" t="s">
        <v>303</v>
      </c>
      <c r="D367" s="132" t="s">
        <v>194</v>
      </c>
      <c r="E367" s="133" t="s">
        <v>921</v>
      </c>
      <c r="F367" s="134" t="s">
        <v>922</v>
      </c>
      <c r="G367" s="135" t="s">
        <v>225</v>
      </c>
      <c r="H367" s="136">
        <v>4.8440000000000003</v>
      </c>
      <c r="I367" s="137"/>
      <c r="J367" s="138">
        <f>ROUND(I367*H367,2)</f>
        <v>0</v>
      </c>
      <c r="K367" s="134" t="s">
        <v>198</v>
      </c>
      <c r="L367" s="33"/>
      <c r="M367" s="139" t="s">
        <v>44</v>
      </c>
      <c r="N367" s="140" t="s">
        <v>53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199</v>
      </c>
      <c r="AT367" s="143" t="s">
        <v>194</v>
      </c>
      <c r="AU367" s="143" t="s">
        <v>93</v>
      </c>
      <c r="AY367" s="17" t="s">
        <v>192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90</v>
      </c>
      <c r="BK367" s="144">
        <f>ROUND(I367*H367,2)</f>
        <v>0</v>
      </c>
      <c r="BL367" s="17" t="s">
        <v>199</v>
      </c>
      <c r="BM367" s="143" t="s">
        <v>2315</v>
      </c>
    </row>
    <row r="368" spans="2:65" s="1" customFormat="1" ht="11.25">
      <c r="B368" s="33"/>
      <c r="D368" s="145" t="s">
        <v>200</v>
      </c>
      <c r="F368" s="146" t="s">
        <v>923</v>
      </c>
      <c r="I368" s="147"/>
      <c r="L368" s="33"/>
      <c r="M368" s="148"/>
      <c r="T368" s="54"/>
      <c r="AT368" s="17" t="s">
        <v>200</v>
      </c>
      <c r="AU368" s="17" t="s">
        <v>93</v>
      </c>
    </row>
    <row r="369" spans="2:65" s="12" customFormat="1" ht="11.25">
      <c r="B369" s="149"/>
      <c r="D369" s="150" t="s">
        <v>202</v>
      </c>
      <c r="E369" s="151" t="s">
        <v>44</v>
      </c>
      <c r="F369" s="152" t="s">
        <v>2195</v>
      </c>
      <c r="H369" s="151" t="s">
        <v>44</v>
      </c>
      <c r="I369" s="153"/>
      <c r="L369" s="149"/>
      <c r="M369" s="154"/>
      <c r="T369" s="155"/>
      <c r="AT369" s="151" t="s">
        <v>202</v>
      </c>
      <c r="AU369" s="151" t="s">
        <v>93</v>
      </c>
      <c r="AV369" s="12" t="s">
        <v>90</v>
      </c>
      <c r="AW369" s="12" t="s">
        <v>42</v>
      </c>
      <c r="AX369" s="12" t="s">
        <v>82</v>
      </c>
      <c r="AY369" s="151" t="s">
        <v>192</v>
      </c>
    </row>
    <row r="370" spans="2:65" s="12" customFormat="1" ht="11.25">
      <c r="B370" s="149"/>
      <c r="D370" s="150" t="s">
        <v>202</v>
      </c>
      <c r="E370" s="151" t="s">
        <v>44</v>
      </c>
      <c r="F370" s="152" t="s">
        <v>2300</v>
      </c>
      <c r="H370" s="151" t="s">
        <v>44</v>
      </c>
      <c r="I370" s="153"/>
      <c r="L370" s="149"/>
      <c r="M370" s="154"/>
      <c r="T370" s="155"/>
      <c r="AT370" s="151" t="s">
        <v>202</v>
      </c>
      <c r="AU370" s="151" t="s">
        <v>93</v>
      </c>
      <c r="AV370" s="12" t="s">
        <v>90</v>
      </c>
      <c r="AW370" s="12" t="s">
        <v>42</v>
      </c>
      <c r="AX370" s="12" t="s">
        <v>82</v>
      </c>
      <c r="AY370" s="151" t="s">
        <v>192</v>
      </c>
    </row>
    <row r="371" spans="2:65" s="12" customFormat="1" ht="22.5">
      <c r="B371" s="149"/>
      <c r="D371" s="150" t="s">
        <v>202</v>
      </c>
      <c r="E371" s="151" t="s">
        <v>44</v>
      </c>
      <c r="F371" s="152" t="s">
        <v>2307</v>
      </c>
      <c r="H371" s="151" t="s">
        <v>44</v>
      </c>
      <c r="I371" s="153"/>
      <c r="L371" s="149"/>
      <c r="M371" s="154"/>
      <c r="T371" s="155"/>
      <c r="AT371" s="151" t="s">
        <v>202</v>
      </c>
      <c r="AU371" s="151" t="s">
        <v>93</v>
      </c>
      <c r="AV371" s="12" t="s">
        <v>90</v>
      </c>
      <c r="AW371" s="12" t="s">
        <v>42</v>
      </c>
      <c r="AX371" s="12" t="s">
        <v>82</v>
      </c>
      <c r="AY371" s="151" t="s">
        <v>192</v>
      </c>
    </row>
    <row r="372" spans="2:65" s="12" customFormat="1" ht="11.25">
      <c r="B372" s="149"/>
      <c r="D372" s="150" t="s">
        <v>202</v>
      </c>
      <c r="E372" s="151" t="s">
        <v>44</v>
      </c>
      <c r="F372" s="152" t="s">
        <v>681</v>
      </c>
      <c r="H372" s="151" t="s">
        <v>44</v>
      </c>
      <c r="I372" s="153"/>
      <c r="L372" s="149"/>
      <c r="M372" s="154"/>
      <c r="T372" s="155"/>
      <c r="AT372" s="151" t="s">
        <v>202</v>
      </c>
      <c r="AU372" s="151" t="s">
        <v>93</v>
      </c>
      <c r="AV372" s="12" t="s">
        <v>90</v>
      </c>
      <c r="AW372" s="12" t="s">
        <v>42</v>
      </c>
      <c r="AX372" s="12" t="s">
        <v>82</v>
      </c>
      <c r="AY372" s="151" t="s">
        <v>192</v>
      </c>
    </row>
    <row r="373" spans="2:65" s="13" customFormat="1" ht="11.25">
      <c r="B373" s="156"/>
      <c r="D373" s="150" t="s">
        <v>202</v>
      </c>
      <c r="E373" s="157" t="s">
        <v>44</v>
      </c>
      <c r="F373" s="158" t="s">
        <v>2200</v>
      </c>
      <c r="H373" s="159">
        <v>3.1640000000000001</v>
      </c>
      <c r="I373" s="160"/>
      <c r="L373" s="156"/>
      <c r="M373" s="161"/>
      <c r="T373" s="162"/>
      <c r="AT373" s="157" t="s">
        <v>202</v>
      </c>
      <c r="AU373" s="157" t="s">
        <v>93</v>
      </c>
      <c r="AV373" s="13" t="s">
        <v>93</v>
      </c>
      <c r="AW373" s="13" t="s">
        <v>42</v>
      </c>
      <c r="AX373" s="13" t="s">
        <v>82</v>
      </c>
      <c r="AY373" s="157" t="s">
        <v>192</v>
      </c>
    </row>
    <row r="374" spans="2:65" s="12" customFormat="1" ht="22.5">
      <c r="B374" s="149"/>
      <c r="D374" s="150" t="s">
        <v>202</v>
      </c>
      <c r="E374" s="151" t="s">
        <v>44</v>
      </c>
      <c r="F374" s="152" t="s">
        <v>2308</v>
      </c>
      <c r="H374" s="151" t="s">
        <v>44</v>
      </c>
      <c r="I374" s="153"/>
      <c r="L374" s="149"/>
      <c r="M374" s="154"/>
      <c r="T374" s="155"/>
      <c r="AT374" s="151" t="s">
        <v>202</v>
      </c>
      <c r="AU374" s="151" t="s">
        <v>93</v>
      </c>
      <c r="AV374" s="12" t="s">
        <v>90</v>
      </c>
      <c r="AW374" s="12" t="s">
        <v>42</v>
      </c>
      <c r="AX374" s="12" t="s">
        <v>82</v>
      </c>
      <c r="AY374" s="151" t="s">
        <v>192</v>
      </c>
    </row>
    <row r="375" spans="2:65" s="12" customFormat="1" ht="11.25">
      <c r="B375" s="149"/>
      <c r="D375" s="150" t="s">
        <v>202</v>
      </c>
      <c r="E375" s="151" t="s">
        <v>44</v>
      </c>
      <c r="F375" s="152" t="s">
        <v>710</v>
      </c>
      <c r="H375" s="151" t="s">
        <v>44</v>
      </c>
      <c r="I375" s="153"/>
      <c r="L375" s="149"/>
      <c r="M375" s="154"/>
      <c r="T375" s="155"/>
      <c r="AT375" s="151" t="s">
        <v>202</v>
      </c>
      <c r="AU375" s="151" t="s">
        <v>93</v>
      </c>
      <c r="AV375" s="12" t="s">
        <v>90</v>
      </c>
      <c r="AW375" s="12" t="s">
        <v>42</v>
      </c>
      <c r="AX375" s="12" t="s">
        <v>82</v>
      </c>
      <c r="AY375" s="151" t="s">
        <v>192</v>
      </c>
    </row>
    <row r="376" spans="2:65" s="13" customFormat="1" ht="11.25">
      <c r="B376" s="156"/>
      <c r="D376" s="150" t="s">
        <v>202</v>
      </c>
      <c r="E376" s="157" t="s">
        <v>44</v>
      </c>
      <c r="F376" s="158" t="s">
        <v>2247</v>
      </c>
      <c r="H376" s="159">
        <v>1.68</v>
      </c>
      <c r="I376" s="160"/>
      <c r="L376" s="156"/>
      <c r="M376" s="161"/>
      <c r="T376" s="162"/>
      <c r="AT376" s="157" t="s">
        <v>202</v>
      </c>
      <c r="AU376" s="157" t="s">
        <v>93</v>
      </c>
      <c r="AV376" s="13" t="s">
        <v>93</v>
      </c>
      <c r="AW376" s="13" t="s">
        <v>42</v>
      </c>
      <c r="AX376" s="13" t="s">
        <v>82</v>
      </c>
      <c r="AY376" s="157" t="s">
        <v>192</v>
      </c>
    </row>
    <row r="377" spans="2:65" s="14" customFormat="1" ht="11.25">
      <c r="B377" s="163"/>
      <c r="D377" s="150" t="s">
        <v>202</v>
      </c>
      <c r="E377" s="164" t="s">
        <v>44</v>
      </c>
      <c r="F377" s="165" t="s">
        <v>205</v>
      </c>
      <c r="H377" s="166">
        <v>4.8440000000000003</v>
      </c>
      <c r="I377" s="167"/>
      <c r="L377" s="163"/>
      <c r="M377" s="168"/>
      <c r="T377" s="169"/>
      <c r="AT377" s="164" t="s">
        <v>202</v>
      </c>
      <c r="AU377" s="164" t="s">
        <v>93</v>
      </c>
      <c r="AV377" s="14" t="s">
        <v>199</v>
      </c>
      <c r="AW377" s="14" t="s">
        <v>42</v>
      </c>
      <c r="AX377" s="14" t="s">
        <v>90</v>
      </c>
      <c r="AY377" s="164" t="s">
        <v>192</v>
      </c>
    </row>
    <row r="378" spans="2:65" s="1" customFormat="1" ht="78" customHeight="1">
      <c r="B378" s="33"/>
      <c r="C378" s="132" t="s">
        <v>694</v>
      </c>
      <c r="D378" s="132" t="s">
        <v>194</v>
      </c>
      <c r="E378" s="133" t="s">
        <v>274</v>
      </c>
      <c r="F378" s="134" t="s">
        <v>275</v>
      </c>
      <c r="G378" s="135" t="s">
        <v>225</v>
      </c>
      <c r="H378" s="136">
        <v>9.7889999999999997</v>
      </c>
      <c r="I378" s="137"/>
      <c r="J378" s="138">
        <f>ROUND(I378*H378,2)</f>
        <v>0</v>
      </c>
      <c r="K378" s="134" t="s">
        <v>198</v>
      </c>
      <c r="L378" s="33"/>
      <c r="M378" s="139" t="s">
        <v>44</v>
      </c>
      <c r="N378" s="140" t="s">
        <v>53</v>
      </c>
      <c r="P378" s="141">
        <f>O378*H378</f>
        <v>0</v>
      </c>
      <c r="Q378" s="141">
        <v>8.9219999999999994E-2</v>
      </c>
      <c r="R378" s="141">
        <f>Q378*H378</f>
        <v>0.8733745799999999</v>
      </c>
      <c r="S378" s="141">
        <v>0</v>
      </c>
      <c r="T378" s="142">
        <f>S378*H378</f>
        <v>0</v>
      </c>
      <c r="AR378" s="143" t="s">
        <v>199</v>
      </c>
      <c r="AT378" s="143" t="s">
        <v>194</v>
      </c>
      <c r="AU378" s="143" t="s">
        <v>93</v>
      </c>
      <c r="AY378" s="17" t="s">
        <v>192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90</v>
      </c>
      <c r="BK378" s="144">
        <f>ROUND(I378*H378,2)</f>
        <v>0</v>
      </c>
      <c r="BL378" s="17" t="s">
        <v>199</v>
      </c>
      <c r="BM378" s="143" t="s">
        <v>2316</v>
      </c>
    </row>
    <row r="379" spans="2:65" s="1" customFormat="1" ht="11.25">
      <c r="B379" s="33"/>
      <c r="D379" s="145" t="s">
        <v>200</v>
      </c>
      <c r="F379" s="146" t="s">
        <v>277</v>
      </c>
      <c r="I379" s="147"/>
      <c r="L379" s="33"/>
      <c r="M379" s="148"/>
      <c r="T379" s="54"/>
      <c r="AT379" s="17" t="s">
        <v>200</v>
      </c>
      <c r="AU379" s="17" t="s">
        <v>93</v>
      </c>
    </row>
    <row r="380" spans="2:65" s="12" customFormat="1" ht="11.25">
      <c r="B380" s="149"/>
      <c r="D380" s="150" t="s">
        <v>202</v>
      </c>
      <c r="E380" s="151" t="s">
        <v>44</v>
      </c>
      <c r="F380" s="152" t="s">
        <v>2187</v>
      </c>
      <c r="H380" s="151" t="s">
        <v>44</v>
      </c>
      <c r="I380" s="153"/>
      <c r="L380" s="149"/>
      <c r="M380" s="154"/>
      <c r="T380" s="155"/>
      <c r="AT380" s="151" t="s">
        <v>202</v>
      </c>
      <c r="AU380" s="151" t="s">
        <v>93</v>
      </c>
      <c r="AV380" s="12" t="s">
        <v>90</v>
      </c>
      <c r="AW380" s="12" t="s">
        <v>42</v>
      </c>
      <c r="AX380" s="12" t="s">
        <v>82</v>
      </c>
      <c r="AY380" s="151" t="s">
        <v>192</v>
      </c>
    </row>
    <row r="381" spans="2:65" s="12" customFormat="1" ht="11.25">
      <c r="B381" s="149"/>
      <c r="D381" s="150" t="s">
        <v>202</v>
      </c>
      <c r="E381" s="151" t="s">
        <v>44</v>
      </c>
      <c r="F381" s="152" t="s">
        <v>2300</v>
      </c>
      <c r="H381" s="151" t="s">
        <v>44</v>
      </c>
      <c r="I381" s="153"/>
      <c r="L381" s="149"/>
      <c r="M381" s="154"/>
      <c r="T381" s="155"/>
      <c r="AT381" s="151" t="s">
        <v>202</v>
      </c>
      <c r="AU381" s="151" t="s">
        <v>93</v>
      </c>
      <c r="AV381" s="12" t="s">
        <v>90</v>
      </c>
      <c r="AW381" s="12" t="s">
        <v>42</v>
      </c>
      <c r="AX381" s="12" t="s">
        <v>82</v>
      </c>
      <c r="AY381" s="151" t="s">
        <v>192</v>
      </c>
    </row>
    <row r="382" spans="2:65" s="12" customFormat="1" ht="22.5">
      <c r="B382" s="149"/>
      <c r="D382" s="150" t="s">
        <v>202</v>
      </c>
      <c r="E382" s="151" t="s">
        <v>44</v>
      </c>
      <c r="F382" s="152" t="s">
        <v>2317</v>
      </c>
      <c r="H382" s="151" t="s">
        <v>44</v>
      </c>
      <c r="I382" s="153"/>
      <c r="L382" s="149"/>
      <c r="M382" s="154"/>
      <c r="T382" s="155"/>
      <c r="AT382" s="151" t="s">
        <v>202</v>
      </c>
      <c r="AU382" s="151" t="s">
        <v>93</v>
      </c>
      <c r="AV382" s="12" t="s">
        <v>90</v>
      </c>
      <c r="AW382" s="12" t="s">
        <v>42</v>
      </c>
      <c r="AX382" s="12" t="s">
        <v>82</v>
      </c>
      <c r="AY382" s="151" t="s">
        <v>192</v>
      </c>
    </row>
    <row r="383" spans="2:65" s="12" customFormat="1" ht="11.25">
      <c r="B383" s="149"/>
      <c r="D383" s="150" t="s">
        <v>202</v>
      </c>
      <c r="E383" s="151" t="s">
        <v>44</v>
      </c>
      <c r="F383" s="152" t="s">
        <v>2318</v>
      </c>
      <c r="H383" s="151" t="s">
        <v>44</v>
      </c>
      <c r="I383" s="153"/>
      <c r="L383" s="149"/>
      <c r="M383" s="154"/>
      <c r="T383" s="155"/>
      <c r="AT383" s="151" t="s">
        <v>202</v>
      </c>
      <c r="AU383" s="151" t="s">
        <v>93</v>
      </c>
      <c r="AV383" s="12" t="s">
        <v>90</v>
      </c>
      <c r="AW383" s="12" t="s">
        <v>42</v>
      </c>
      <c r="AX383" s="12" t="s">
        <v>82</v>
      </c>
      <c r="AY383" s="151" t="s">
        <v>192</v>
      </c>
    </row>
    <row r="384" spans="2:65" s="13" customFormat="1" ht="11.25">
      <c r="B384" s="156"/>
      <c r="D384" s="150" t="s">
        <v>202</v>
      </c>
      <c r="E384" s="157" t="s">
        <v>44</v>
      </c>
      <c r="F384" s="158" t="s">
        <v>2190</v>
      </c>
      <c r="H384" s="159">
        <v>9.7889999999999997</v>
      </c>
      <c r="I384" s="160"/>
      <c r="L384" s="156"/>
      <c r="M384" s="161"/>
      <c r="T384" s="162"/>
      <c r="AT384" s="157" t="s">
        <v>202</v>
      </c>
      <c r="AU384" s="157" t="s">
        <v>93</v>
      </c>
      <c r="AV384" s="13" t="s">
        <v>93</v>
      </c>
      <c r="AW384" s="13" t="s">
        <v>42</v>
      </c>
      <c r="AX384" s="13" t="s">
        <v>90</v>
      </c>
      <c r="AY384" s="157" t="s">
        <v>192</v>
      </c>
    </row>
    <row r="385" spans="2:65" s="1" customFormat="1" ht="78" customHeight="1">
      <c r="B385" s="33"/>
      <c r="C385" s="132" t="s">
        <v>307</v>
      </c>
      <c r="D385" s="132" t="s">
        <v>194</v>
      </c>
      <c r="E385" s="133" t="s">
        <v>2319</v>
      </c>
      <c r="F385" s="134" t="s">
        <v>2320</v>
      </c>
      <c r="G385" s="135" t="s">
        <v>225</v>
      </c>
      <c r="H385" s="136">
        <v>429.31700000000001</v>
      </c>
      <c r="I385" s="137"/>
      <c r="J385" s="138">
        <f>ROUND(I385*H385,2)</f>
        <v>0</v>
      </c>
      <c r="K385" s="134" t="s">
        <v>198</v>
      </c>
      <c r="L385" s="33"/>
      <c r="M385" s="139" t="s">
        <v>44</v>
      </c>
      <c r="N385" s="140" t="s">
        <v>53</v>
      </c>
      <c r="P385" s="141">
        <f>O385*H385</f>
        <v>0</v>
      </c>
      <c r="Q385" s="141">
        <v>8.9219999999999994E-2</v>
      </c>
      <c r="R385" s="141">
        <f>Q385*H385</f>
        <v>38.30366274</v>
      </c>
      <c r="S385" s="141">
        <v>0</v>
      </c>
      <c r="T385" s="142">
        <f>S385*H385</f>
        <v>0</v>
      </c>
      <c r="AR385" s="143" t="s">
        <v>199</v>
      </c>
      <c r="AT385" s="143" t="s">
        <v>194</v>
      </c>
      <c r="AU385" s="143" t="s">
        <v>93</v>
      </c>
      <c r="AY385" s="17" t="s">
        <v>192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90</v>
      </c>
      <c r="BK385" s="144">
        <f>ROUND(I385*H385,2)</f>
        <v>0</v>
      </c>
      <c r="BL385" s="17" t="s">
        <v>199</v>
      </c>
      <c r="BM385" s="143" t="s">
        <v>2321</v>
      </c>
    </row>
    <row r="386" spans="2:65" s="1" customFormat="1" ht="11.25">
      <c r="B386" s="33"/>
      <c r="D386" s="145" t="s">
        <v>200</v>
      </c>
      <c r="F386" s="146" t="s">
        <v>2322</v>
      </c>
      <c r="I386" s="147"/>
      <c r="L386" s="33"/>
      <c r="M386" s="148"/>
      <c r="T386" s="54"/>
      <c r="AT386" s="17" t="s">
        <v>200</v>
      </c>
      <c r="AU386" s="17" t="s">
        <v>93</v>
      </c>
    </row>
    <row r="387" spans="2:65" s="12" customFormat="1" ht="11.25">
      <c r="B387" s="149"/>
      <c r="D387" s="150" t="s">
        <v>202</v>
      </c>
      <c r="E387" s="151" t="s">
        <v>44</v>
      </c>
      <c r="F387" s="152" t="s">
        <v>2187</v>
      </c>
      <c r="H387" s="151" t="s">
        <v>44</v>
      </c>
      <c r="I387" s="153"/>
      <c r="L387" s="149"/>
      <c r="M387" s="154"/>
      <c r="T387" s="155"/>
      <c r="AT387" s="151" t="s">
        <v>202</v>
      </c>
      <c r="AU387" s="151" t="s">
        <v>93</v>
      </c>
      <c r="AV387" s="12" t="s">
        <v>90</v>
      </c>
      <c r="AW387" s="12" t="s">
        <v>42</v>
      </c>
      <c r="AX387" s="12" t="s">
        <v>82</v>
      </c>
      <c r="AY387" s="151" t="s">
        <v>192</v>
      </c>
    </row>
    <row r="388" spans="2:65" s="12" customFormat="1" ht="11.25">
      <c r="B388" s="149"/>
      <c r="D388" s="150" t="s">
        <v>202</v>
      </c>
      <c r="E388" s="151" t="s">
        <v>44</v>
      </c>
      <c r="F388" s="152" t="s">
        <v>2300</v>
      </c>
      <c r="H388" s="151" t="s">
        <v>44</v>
      </c>
      <c r="I388" s="153"/>
      <c r="L388" s="149"/>
      <c r="M388" s="154"/>
      <c r="T388" s="155"/>
      <c r="AT388" s="151" t="s">
        <v>202</v>
      </c>
      <c r="AU388" s="151" t="s">
        <v>93</v>
      </c>
      <c r="AV388" s="12" t="s">
        <v>90</v>
      </c>
      <c r="AW388" s="12" t="s">
        <v>42</v>
      </c>
      <c r="AX388" s="12" t="s">
        <v>82</v>
      </c>
      <c r="AY388" s="151" t="s">
        <v>192</v>
      </c>
    </row>
    <row r="389" spans="2:65" s="12" customFormat="1" ht="22.5">
      <c r="B389" s="149"/>
      <c r="D389" s="150" t="s">
        <v>202</v>
      </c>
      <c r="E389" s="151" t="s">
        <v>44</v>
      </c>
      <c r="F389" s="152" t="s">
        <v>2323</v>
      </c>
      <c r="H389" s="151" t="s">
        <v>44</v>
      </c>
      <c r="I389" s="153"/>
      <c r="L389" s="149"/>
      <c r="M389" s="154"/>
      <c r="T389" s="155"/>
      <c r="AT389" s="151" t="s">
        <v>202</v>
      </c>
      <c r="AU389" s="151" t="s">
        <v>93</v>
      </c>
      <c r="AV389" s="12" t="s">
        <v>90</v>
      </c>
      <c r="AW389" s="12" t="s">
        <v>42</v>
      </c>
      <c r="AX389" s="12" t="s">
        <v>82</v>
      </c>
      <c r="AY389" s="151" t="s">
        <v>192</v>
      </c>
    </row>
    <row r="390" spans="2:65" s="12" customFormat="1" ht="11.25">
      <c r="B390" s="149"/>
      <c r="D390" s="150" t="s">
        <v>202</v>
      </c>
      <c r="E390" s="151" t="s">
        <v>44</v>
      </c>
      <c r="F390" s="152" t="s">
        <v>692</v>
      </c>
      <c r="H390" s="151" t="s">
        <v>44</v>
      </c>
      <c r="I390" s="153"/>
      <c r="L390" s="149"/>
      <c r="M390" s="154"/>
      <c r="T390" s="155"/>
      <c r="AT390" s="151" t="s">
        <v>202</v>
      </c>
      <c r="AU390" s="151" t="s">
        <v>93</v>
      </c>
      <c r="AV390" s="12" t="s">
        <v>90</v>
      </c>
      <c r="AW390" s="12" t="s">
        <v>42</v>
      </c>
      <c r="AX390" s="12" t="s">
        <v>82</v>
      </c>
      <c r="AY390" s="151" t="s">
        <v>192</v>
      </c>
    </row>
    <row r="391" spans="2:65" s="13" customFormat="1" ht="11.25">
      <c r="B391" s="156"/>
      <c r="D391" s="150" t="s">
        <v>202</v>
      </c>
      <c r="E391" s="157" t="s">
        <v>44</v>
      </c>
      <c r="F391" s="158" t="s">
        <v>2188</v>
      </c>
      <c r="H391" s="159">
        <v>161.102</v>
      </c>
      <c r="I391" s="160"/>
      <c r="L391" s="156"/>
      <c r="M391" s="161"/>
      <c r="T391" s="162"/>
      <c r="AT391" s="157" t="s">
        <v>202</v>
      </c>
      <c r="AU391" s="157" t="s">
        <v>93</v>
      </c>
      <c r="AV391" s="13" t="s">
        <v>93</v>
      </c>
      <c r="AW391" s="13" t="s">
        <v>42</v>
      </c>
      <c r="AX391" s="13" t="s">
        <v>82</v>
      </c>
      <c r="AY391" s="157" t="s">
        <v>192</v>
      </c>
    </row>
    <row r="392" spans="2:65" s="12" customFormat="1" ht="22.5">
      <c r="B392" s="149"/>
      <c r="D392" s="150" t="s">
        <v>202</v>
      </c>
      <c r="E392" s="151" t="s">
        <v>44</v>
      </c>
      <c r="F392" s="152" t="s">
        <v>2324</v>
      </c>
      <c r="H392" s="151" t="s">
        <v>44</v>
      </c>
      <c r="I392" s="153"/>
      <c r="L392" s="149"/>
      <c r="M392" s="154"/>
      <c r="T392" s="155"/>
      <c r="AT392" s="151" t="s">
        <v>202</v>
      </c>
      <c r="AU392" s="151" t="s">
        <v>93</v>
      </c>
      <c r="AV392" s="12" t="s">
        <v>90</v>
      </c>
      <c r="AW392" s="12" t="s">
        <v>42</v>
      </c>
      <c r="AX392" s="12" t="s">
        <v>82</v>
      </c>
      <c r="AY392" s="151" t="s">
        <v>192</v>
      </c>
    </row>
    <row r="393" spans="2:65" s="12" customFormat="1" ht="11.25">
      <c r="B393" s="149"/>
      <c r="D393" s="150" t="s">
        <v>202</v>
      </c>
      <c r="E393" s="151" t="s">
        <v>44</v>
      </c>
      <c r="F393" s="152" t="s">
        <v>692</v>
      </c>
      <c r="H393" s="151" t="s">
        <v>44</v>
      </c>
      <c r="I393" s="153"/>
      <c r="L393" s="149"/>
      <c r="M393" s="154"/>
      <c r="T393" s="155"/>
      <c r="AT393" s="151" t="s">
        <v>202</v>
      </c>
      <c r="AU393" s="151" t="s">
        <v>93</v>
      </c>
      <c r="AV393" s="12" t="s">
        <v>90</v>
      </c>
      <c r="AW393" s="12" t="s">
        <v>42</v>
      </c>
      <c r="AX393" s="12" t="s">
        <v>82</v>
      </c>
      <c r="AY393" s="151" t="s">
        <v>192</v>
      </c>
    </row>
    <row r="394" spans="2:65" s="13" customFormat="1" ht="11.25">
      <c r="B394" s="156"/>
      <c r="D394" s="150" t="s">
        <v>202</v>
      </c>
      <c r="E394" s="157" t="s">
        <v>44</v>
      </c>
      <c r="F394" s="158" t="s">
        <v>2193</v>
      </c>
      <c r="H394" s="159">
        <v>268.21499999999997</v>
      </c>
      <c r="I394" s="160"/>
      <c r="L394" s="156"/>
      <c r="M394" s="161"/>
      <c r="T394" s="162"/>
      <c r="AT394" s="157" t="s">
        <v>202</v>
      </c>
      <c r="AU394" s="157" t="s">
        <v>93</v>
      </c>
      <c r="AV394" s="13" t="s">
        <v>93</v>
      </c>
      <c r="AW394" s="13" t="s">
        <v>42</v>
      </c>
      <c r="AX394" s="13" t="s">
        <v>82</v>
      </c>
      <c r="AY394" s="157" t="s">
        <v>192</v>
      </c>
    </row>
    <row r="395" spans="2:65" s="14" customFormat="1" ht="11.25">
      <c r="B395" s="163"/>
      <c r="D395" s="150" t="s">
        <v>202</v>
      </c>
      <c r="E395" s="164" t="s">
        <v>44</v>
      </c>
      <c r="F395" s="165" t="s">
        <v>205</v>
      </c>
      <c r="H395" s="166">
        <v>429.31700000000001</v>
      </c>
      <c r="I395" s="167"/>
      <c r="L395" s="163"/>
      <c r="M395" s="168"/>
      <c r="T395" s="169"/>
      <c r="AT395" s="164" t="s">
        <v>202</v>
      </c>
      <c r="AU395" s="164" t="s">
        <v>93</v>
      </c>
      <c r="AV395" s="14" t="s">
        <v>199</v>
      </c>
      <c r="AW395" s="14" t="s">
        <v>42</v>
      </c>
      <c r="AX395" s="14" t="s">
        <v>90</v>
      </c>
      <c r="AY395" s="164" t="s">
        <v>192</v>
      </c>
    </row>
    <row r="396" spans="2:65" s="1" customFormat="1" ht="21.75" customHeight="1">
      <c r="B396" s="33"/>
      <c r="C396" s="170" t="s">
        <v>703</v>
      </c>
      <c r="D396" s="170" t="s">
        <v>245</v>
      </c>
      <c r="E396" s="171" t="s">
        <v>269</v>
      </c>
      <c r="F396" s="172" t="s">
        <v>270</v>
      </c>
      <c r="G396" s="173" t="s">
        <v>225</v>
      </c>
      <c r="H396" s="174">
        <v>287.16800000000001</v>
      </c>
      <c r="I396" s="175"/>
      <c r="J396" s="176">
        <f>ROUND(I396*H396,2)</f>
        <v>0</v>
      </c>
      <c r="K396" s="172" t="s">
        <v>259</v>
      </c>
      <c r="L396" s="177"/>
      <c r="M396" s="178" t="s">
        <v>44</v>
      </c>
      <c r="N396" s="179" t="s">
        <v>53</v>
      </c>
      <c r="P396" s="141">
        <f>O396*H396</f>
        <v>0</v>
      </c>
      <c r="Q396" s="141">
        <v>0.13200000000000001</v>
      </c>
      <c r="R396" s="141">
        <f>Q396*H396</f>
        <v>37.906176000000002</v>
      </c>
      <c r="S396" s="141">
        <v>0</v>
      </c>
      <c r="T396" s="142">
        <f>S396*H396</f>
        <v>0</v>
      </c>
      <c r="AR396" s="143" t="s">
        <v>219</v>
      </c>
      <c r="AT396" s="143" t="s">
        <v>245</v>
      </c>
      <c r="AU396" s="143" t="s">
        <v>93</v>
      </c>
      <c r="AY396" s="17" t="s">
        <v>192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90</v>
      </c>
      <c r="BK396" s="144">
        <f>ROUND(I396*H396,2)</f>
        <v>0</v>
      </c>
      <c r="BL396" s="17" t="s">
        <v>199</v>
      </c>
      <c r="BM396" s="143" t="s">
        <v>2325</v>
      </c>
    </row>
    <row r="397" spans="2:65" s="12" customFormat="1" ht="11.25">
      <c r="B397" s="149"/>
      <c r="D397" s="150" t="s">
        <v>202</v>
      </c>
      <c r="E397" s="151" t="s">
        <v>44</v>
      </c>
      <c r="F397" s="152" t="s">
        <v>2187</v>
      </c>
      <c r="H397" s="151" t="s">
        <v>44</v>
      </c>
      <c r="I397" s="153"/>
      <c r="L397" s="149"/>
      <c r="M397" s="154"/>
      <c r="T397" s="155"/>
      <c r="AT397" s="151" t="s">
        <v>202</v>
      </c>
      <c r="AU397" s="151" t="s">
        <v>93</v>
      </c>
      <c r="AV397" s="12" t="s">
        <v>90</v>
      </c>
      <c r="AW397" s="12" t="s">
        <v>42</v>
      </c>
      <c r="AX397" s="12" t="s">
        <v>82</v>
      </c>
      <c r="AY397" s="151" t="s">
        <v>192</v>
      </c>
    </row>
    <row r="398" spans="2:65" s="12" customFormat="1" ht="11.25">
      <c r="B398" s="149"/>
      <c r="D398" s="150" t="s">
        <v>202</v>
      </c>
      <c r="E398" s="151" t="s">
        <v>44</v>
      </c>
      <c r="F398" s="152" t="s">
        <v>2300</v>
      </c>
      <c r="H398" s="151" t="s">
        <v>44</v>
      </c>
      <c r="I398" s="153"/>
      <c r="L398" s="149"/>
      <c r="M398" s="154"/>
      <c r="T398" s="155"/>
      <c r="AT398" s="151" t="s">
        <v>202</v>
      </c>
      <c r="AU398" s="151" t="s">
        <v>93</v>
      </c>
      <c r="AV398" s="12" t="s">
        <v>90</v>
      </c>
      <c r="AW398" s="12" t="s">
        <v>42</v>
      </c>
      <c r="AX398" s="12" t="s">
        <v>82</v>
      </c>
      <c r="AY398" s="151" t="s">
        <v>192</v>
      </c>
    </row>
    <row r="399" spans="2:65" s="12" customFormat="1" ht="22.5">
      <c r="B399" s="149"/>
      <c r="D399" s="150" t="s">
        <v>202</v>
      </c>
      <c r="E399" s="151" t="s">
        <v>44</v>
      </c>
      <c r="F399" s="152" t="s">
        <v>2326</v>
      </c>
      <c r="H399" s="151" t="s">
        <v>44</v>
      </c>
      <c r="I399" s="153"/>
      <c r="L399" s="149"/>
      <c r="M399" s="154"/>
      <c r="T399" s="155"/>
      <c r="AT399" s="151" t="s">
        <v>202</v>
      </c>
      <c r="AU399" s="151" t="s">
        <v>93</v>
      </c>
      <c r="AV399" s="12" t="s">
        <v>90</v>
      </c>
      <c r="AW399" s="12" t="s">
        <v>42</v>
      </c>
      <c r="AX399" s="12" t="s">
        <v>82</v>
      </c>
      <c r="AY399" s="151" t="s">
        <v>192</v>
      </c>
    </row>
    <row r="400" spans="2:65" s="12" customFormat="1" ht="11.25">
      <c r="B400" s="149"/>
      <c r="D400" s="150" t="s">
        <v>202</v>
      </c>
      <c r="E400" s="151" t="s">
        <v>44</v>
      </c>
      <c r="F400" s="152" t="s">
        <v>692</v>
      </c>
      <c r="H400" s="151" t="s">
        <v>44</v>
      </c>
      <c r="I400" s="153"/>
      <c r="L400" s="149"/>
      <c r="M400" s="154"/>
      <c r="T400" s="155"/>
      <c r="AT400" s="151" t="s">
        <v>202</v>
      </c>
      <c r="AU400" s="151" t="s">
        <v>93</v>
      </c>
      <c r="AV400" s="12" t="s">
        <v>90</v>
      </c>
      <c r="AW400" s="12" t="s">
        <v>42</v>
      </c>
      <c r="AX400" s="12" t="s">
        <v>82</v>
      </c>
      <c r="AY400" s="151" t="s">
        <v>192</v>
      </c>
    </row>
    <row r="401" spans="2:65" s="13" customFormat="1" ht="11.25">
      <c r="B401" s="156"/>
      <c r="D401" s="150" t="s">
        <v>202</v>
      </c>
      <c r="E401" s="157" t="s">
        <v>44</v>
      </c>
      <c r="F401" s="158" t="s">
        <v>2327</v>
      </c>
      <c r="H401" s="159">
        <v>270.89699999999999</v>
      </c>
      <c r="I401" s="160"/>
      <c r="L401" s="156"/>
      <c r="M401" s="161"/>
      <c r="T401" s="162"/>
      <c r="AT401" s="157" t="s">
        <v>202</v>
      </c>
      <c r="AU401" s="157" t="s">
        <v>93</v>
      </c>
      <c r="AV401" s="13" t="s">
        <v>93</v>
      </c>
      <c r="AW401" s="13" t="s">
        <v>42</v>
      </c>
      <c r="AX401" s="13" t="s">
        <v>82</v>
      </c>
      <c r="AY401" s="157" t="s">
        <v>192</v>
      </c>
    </row>
    <row r="402" spans="2:65" s="12" customFormat="1" ht="22.5">
      <c r="B402" s="149"/>
      <c r="D402" s="150" t="s">
        <v>202</v>
      </c>
      <c r="E402" s="151" t="s">
        <v>44</v>
      </c>
      <c r="F402" s="152" t="s">
        <v>696</v>
      </c>
      <c r="H402" s="151" t="s">
        <v>44</v>
      </c>
      <c r="I402" s="153"/>
      <c r="L402" s="149"/>
      <c r="M402" s="154"/>
      <c r="T402" s="155"/>
      <c r="AT402" s="151" t="s">
        <v>202</v>
      </c>
      <c r="AU402" s="151" t="s">
        <v>93</v>
      </c>
      <c r="AV402" s="12" t="s">
        <v>90</v>
      </c>
      <c r="AW402" s="12" t="s">
        <v>42</v>
      </c>
      <c r="AX402" s="12" t="s">
        <v>82</v>
      </c>
      <c r="AY402" s="151" t="s">
        <v>192</v>
      </c>
    </row>
    <row r="403" spans="2:65" s="12" customFormat="1" ht="11.25">
      <c r="B403" s="149"/>
      <c r="D403" s="150" t="s">
        <v>202</v>
      </c>
      <c r="E403" s="151" t="s">
        <v>44</v>
      </c>
      <c r="F403" s="152" t="s">
        <v>692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65" s="13" customFormat="1" ht="11.25">
      <c r="B404" s="156"/>
      <c r="D404" s="150" t="s">
        <v>202</v>
      </c>
      <c r="E404" s="157" t="s">
        <v>44</v>
      </c>
      <c r="F404" s="158" t="s">
        <v>2328</v>
      </c>
      <c r="H404" s="159">
        <v>16.271000000000001</v>
      </c>
      <c r="I404" s="160"/>
      <c r="L404" s="156"/>
      <c r="M404" s="161"/>
      <c r="T404" s="162"/>
      <c r="AT404" s="157" t="s">
        <v>202</v>
      </c>
      <c r="AU404" s="157" t="s">
        <v>93</v>
      </c>
      <c r="AV404" s="13" t="s">
        <v>93</v>
      </c>
      <c r="AW404" s="13" t="s">
        <v>42</v>
      </c>
      <c r="AX404" s="13" t="s">
        <v>82</v>
      </c>
      <c r="AY404" s="157" t="s">
        <v>192</v>
      </c>
    </row>
    <row r="405" spans="2:65" s="14" customFormat="1" ht="11.25">
      <c r="B405" s="163"/>
      <c r="D405" s="150" t="s">
        <v>202</v>
      </c>
      <c r="E405" s="164" t="s">
        <v>44</v>
      </c>
      <c r="F405" s="165" t="s">
        <v>205</v>
      </c>
      <c r="H405" s="166">
        <v>287.16800000000001</v>
      </c>
      <c r="I405" s="167"/>
      <c r="L405" s="163"/>
      <c r="M405" s="168"/>
      <c r="T405" s="169"/>
      <c r="AT405" s="164" t="s">
        <v>202</v>
      </c>
      <c r="AU405" s="164" t="s">
        <v>93</v>
      </c>
      <c r="AV405" s="14" t="s">
        <v>199</v>
      </c>
      <c r="AW405" s="14" t="s">
        <v>42</v>
      </c>
      <c r="AX405" s="14" t="s">
        <v>90</v>
      </c>
      <c r="AY405" s="164" t="s">
        <v>192</v>
      </c>
    </row>
    <row r="406" spans="2:65" s="1" customFormat="1" ht="24.2" customHeight="1">
      <c r="B406" s="33"/>
      <c r="C406" s="170" t="s">
        <v>313</v>
      </c>
      <c r="D406" s="170" t="s">
        <v>245</v>
      </c>
      <c r="E406" s="171" t="s">
        <v>2329</v>
      </c>
      <c r="F406" s="172" t="s">
        <v>2330</v>
      </c>
      <c r="G406" s="173" t="s">
        <v>225</v>
      </c>
      <c r="H406" s="174">
        <v>0.98899999999999999</v>
      </c>
      <c r="I406" s="175"/>
      <c r="J406" s="176">
        <f>ROUND(I406*H406,2)</f>
        <v>0</v>
      </c>
      <c r="K406" s="172" t="s">
        <v>198</v>
      </c>
      <c r="L406" s="177"/>
      <c r="M406" s="178" t="s">
        <v>44</v>
      </c>
      <c r="N406" s="179" t="s">
        <v>53</v>
      </c>
      <c r="P406" s="141">
        <f>O406*H406</f>
        <v>0</v>
      </c>
      <c r="Q406" s="141">
        <v>0.13200000000000001</v>
      </c>
      <c r="R406" s="141">
        <f>Q406*H406</f>
        <v>0.130548</v>
      </c>
      <c r="S406" s="141">
        <v>0</v>
      </c>
      <c r="T406" s="142">
        <f>S406*H406</f>
        <v>0</v>
      </c>
      <c r="AR406" s="143" t="s">
        <v>219</v>
      </c>
      <c r="AT406" s="143" t="s">
        <v>245</v>
      </c>
      <c r="AU406" s="143" t="s">
        <v>93</v>
      </c>
      <c r="AY406" s="17" t="s">
        <v>192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90</v>
      </c>
      <c r="BK406" s="144">
        <f>ROUND(I406*H406,2)</f>
        <v>0</v>
      </c>
      <c r="BL406" s="17" t="s">
        <v>199</v>
      </c>
      <c r="BM406" s="143" t="s">
        <v>2331</v>
      </c>
    </row>
    <row r="407" spans="2:65" s="12" customFormat="1" ht="11.25">
      <c r="B407" s="149"/>
      <c r="D407" s="150" t="s">
        <v>202</v>
      </c>
      <c r="E407" s="151" t="s">
        <v>44</v>
      </c>
      <c r="F407" s="152" t="s">
        <v>426</v>
      </c>
      <c r="H407" s="151" t="s">
        <v>44</v>
      </c>
      <c r="I407" s="153"/>
      <c r="L407" s="149"/>
      <c r="M407" s="154"/>
      <c r="T407" s="155"/>
      <c r="AT407" s="151" t="s">
        <v>202</v>
      </c>
      <c r="AU407" s="151" t="s">
        <v>93</v>
      </c>
      <c r="AV407" s="12" t="s">
        <v>90</v>
      </c>
      <c r="AW407" s="12" t="s">
        <v>42</v>
      </c>
      <c r="AX407" s="12" t="s">
        <v>82</v>
      </c>
      <c r="AY407" s="151" t="s">
        <v>192</v>
      </c>
    </row>
    <row r="408" spans="2:65" s="12" customFormat="1" ht="11.25">
      <c r="B408" s="149"/>
      <c r="D408" s="150" t="s">
        <v>202</v>
      </c>
      <c r="E408" s="151" t="s">
        <v>44</v>
      </c>
      <c r="F408" s="152" t="s">
        <v>455</v>
      </c>
      <c r="H408" s="151" t="s">
        <v>44</v>
      </c>
      <c r="I408" s="153"/>
      <c r="L408" s="149"/>
      <c r="M408" s="154"/>
      <c r="T408" s="155"/>
      <c r="AT408" s="151" t="s">
        <v>202</v>
      </c>
      <c r="AU408" s="151" t="s">
        <v>93</v>
      </c>
      <c r="AV408" s="12" t="s">
        <v>90</v>
      </c>
      <c r="AW408" s="12" t="s">
        <v>42</v>
      </c>
      <c r="AX408" s="12" t="s">
        <v>82</v>
      </c>
      <c r="AY408" s="151" t="s">
        <v>192</v>
      </c>
    </row>
    <row r="409" spans="2:65" s="12" customFormat="1" ht="22.5">
      <c r="B409" s="149"/>
      <c r="D409" s="150" t="s">
        <v>202</v>
      </c>
      <c r="E409" s="151" t="s">
        <v>44</v>
      </c>
      <c r="F409" s="152" t="s">
        <v>2332</v>
      </c>
      <c r="H409" s="151" t="s">
        <v>44</v>
      </c>
      <c r="I409" s="153"/>
      <c r="L409" s="149"/>
      <c r="M409" s="154"/>
      <c r="T409" s="155"/>
      <c r="AT409" s="151" t="s">
        <v>202</v>
      </c>
      <c r="AU409" s="151" t="s">
        <v>93</v>
      </c>
      <c r="AV409" s="12" t="s">
        <v>90</v>
      </c>
      <c r="AW409" s="12" t="s">
        <v>42</v>
      </c>
      <c r="AX409" s="12" t="s">
        <v>82</v>
      </c>
      <c r="AY409" s="151" t="s">
        <v>192</v>
      </c>
    </row>
    <row r="410" spans="2:65" s="12" customFormat="1" ht="11.25">
      <c r="B410" s="149"/>
      <c r="D410" s="150" t="s">
        <v>202</v>
      </c>
      <c r="E410" s="151" t="s">
        <v>44</v>
      </c>
      <c r="F410" s="152" t="s">
        <v>2318</v>
      </c>
      <c r="H410" s="151" t="s">
        <v>44</v>
      </c>
      <c r="I410" s="153"/>
      <c r="L410" s="149"/>
      <c r="M410" s="154"/>
      <c r="T410" s="155"/>
      <c r="AT410" s="151" t="s">
        <v>202</v>
      </c>
      <c r="AU410" s="151" t="s">
        <v>93</v>
      </c>
      <c r="AV410" s="12" t="s">
        <v>90</v>
      </c>
      <c r="AW410" s="12" t="s">
        <v>42</v>
      </c>
      <c r="AX410" s="12" t="s">
        <v>82</v>
      </c>
      <c r="AY410" s="151" t="s">
        <v>192</v>
      </c>
    </row>
    <row r="411" spans="2:65" s="13" customFormat="1" ht="11.25">
      <c r="B411" s="156"/>
      <c r="D411" s="150" t="s">
        <v>202</v>
      </c>
      <c r="E411" s="157" t="s">
        <v>44</v>
      </c>
      <c r="F411" s="158" t="s">
        <v>2333</v>
      </c>
      <c r="H411" s="159">
        <v>0.98899999999999999</v>
      </c>
      <c r="I411" s="160"/>
      <c r="L411" s="156"/>
      <c r="M411" s="161"/>
      <c r="T411" s="162"/>
      <c r="AT411" s="157" t="s">
        <v>202</v>
      </c>
      <c r="AU411" s="157" t="s">
        <v>93</v>
      </c>
      <c r="AV411" s="13" t="s">
        <v>93</v>
      </c>
      <c r="AW411" s="13" t="s">
        <v>42</v>
      </c>
      <c r="AX411" s="13" t="s">
        <v>90</v>
      </c>
      <c r="AY411" s="157" t="s">
        <v>192</v>
      </c>
    </row>
    <row r="412" spans="2:65" s="1" customFormat="1" ht="33" customHeight="1">
      <c r="B412" s="33"/>
      <c r="C412" s="132" t="s">
        <v>336</v>
      </c>
      <c r="D412" s="132" t="s">
        <v>194</v>
      </c>
      <c r="E412" s="133" t="s">
        <v>233</v>
      </c>
      <c r="F412" s="134" t="s">
        <v>234</v>
      </c>
      <c r="G412" s="135" t="s">
        <v>225</v>
      </c>
      <c r="H412" s="136">
        <v>439.10599999999999</v>
      </c>
      <c r="I412" s="137"/>
      <c r="J412" s="138">
        <f>ROUND(I412*H412,2)</f>
        <v>0</v>
      </c>
      <c r="K412" s="134" t="s">
        <v>198</v>
      </c>
      <c r="L412" s="33"/>
      <c r="M412" s="139" t="s">
        <v>44</v>
      </c>
      <c r="N412" s="140" t="s">
        <v>53</v>
      </c>
      <c r="P412" s="141">
        <f>O412*H412</f>
        <v>0</v>
      </c>
      <c r="Q412" s="141">
        <v>0</v>
      </c>
      <c r="R412" s="141">
        <f>Q412*H412</f>
        <v>0</v>
      </c>
      <c r="S412" s="141">
        <v>0</v>
      </c>
      <c r="T412" s="142">
        <f>S412*H412</f>
        <v>0</v>
      </c>
      <c r="AR412" s="143" t="s">
        <v>199</v>
      </c>
      <c r="AT412" s="143" t="s">
        <v>194</v>
      </c>
      <c r="AU412" s="143" t="s">
        <v>93</v>
      </c>
      <c r="AY412" s="17" t="s">
        <v>192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90</v>
      </c>
      <c r="BK412" s="144">
        <f>ROUND(I412*H412,2)</f>
        <v>0</v>
      </c>
      <c r="BL412" s="17" t="s">
        <v>199</v>
      </c>
      <c r="BM412" s="143" t="s">
        <v>2334</v>
      </c>
    </row>
    <row r="413" spans="2:65" s="1" customFormat="1" ht="11.25">
      <c r="B413" s="33"/>
      <c r="D413" s="145" t="s">
        <v>200</v>
      </c>
      <c r="F413" s="146" t="s">
        <v>235</v>
      </c>
      <c r="I413" s="147"/>
      <c r="L413" s="33"/>
      <c r="M413" s="148"/>
      <c r="T413" s="54"/>
      <c r="AT413" s="17" t="s">
        <v>200</v>
      </c>
      <c r="AU413" s="17" t="s">
        <v>93</v>
      </c>
    </row>
    <row r="414" spans="2:65" s="12" customFormat="1" ht="11.25">
      <c r="B414" s="149"/>
      <c r="D414" s="150" t="s">
        <v>202</v>
      </c>
      <c r="E414" s="151" t="s">
        <v>44</v>
      </c>
      <c r="F414" s="152" t="s">
        <v>2187</v>
      </c>
      <c r="H414" s="151" t="s">
        <v>44</v>
      </c>
      <c r="I414" s="153"/>
      <c r="L414" s="149"/>
      <c r="M414" s="154"/>
      <c r="T414" s="155"/>
      <c r="AT414" s="151" t="s">
        <v>202</v>
      </c>
      <c r="AU414" s="151" t="s">
        <v>93</v>
      </c>
      <c r="AV414" s="12" t="s">
        <v>90</v>
      </c>
      <c r="AW414" s="12" t="s">
        <v>42</v>
      </c>
      <c r="AX414" s="12" t="s">
        <v>82</v>
      </c>
      <c r="AY414" s="151" t="s">
        <v>192</v>
      </c>
    </row>
    <row r="415" spans="2:65" s="12" customFormat="1" ht="11.25">
      <c r="B415" s="149"/>
      <c r="D415" s="150" t="s">
        <v>202</v>
      </c>
      <c r="E415" s="151" t="s">
        <v>44</v>
      </c>
      <c r="F415" s="152" t="s">
        <v>2300</v>
      </c>
      <c r="H415" s="151" t="s">
        <v>44</v>
      </c>
      <c r="I415" s="153"/>
      <c r="L415" s="149"/>
      <c r="M415" s="154"/>
      <c r="T415" s="155"/>
      <c r="AT415" s="151" t="s">
        <v>202</v>
      </c>
      <c r="AU415" s="151" t="s">
        <v>93</v>
      </c>
      <c r="AV415" s="12" t="s">
        <v>90</v>
      </c>
      <c r="AW415" s="12" t="s">
        <v>42</v>
      </c>
      <c r="AX415" s="12" t="s">
        <v>82</v>
      </c>
      <c r="AY415" s="151" t="s">
        <v>192</v>
      </c>
    </row>
    <row r="416" spans="2:65" s="12" customFormat="1" ht="22.5">
      <c r="B416" s="149"/>
      <c r="D416" s="150" t="s">
        <v>202</v>
      </c>
      <c r="E416" s="151" t="s">
        <v>44</v>
      </c>
      <c r="F416" s="152" t="s">
        <v>2323</v>
      </c>
      <c r="H416" s="151" t="s">
        <v>44</v>
      </c>
      <c r="I416" s="153"/>
      <c r="L416" s="149"/>
      <c r="M416" s="154"/>
      <c r="T416" s="155"/>
      <c r="AT416" s="151" t="s">
        <v>202</v>
      </c>
      <c r="AU416" s="151" t="s">
        <v>93</v>
      </c>
      <c r="AV416" s="12" t="s">
        <v>90</v>
      </c>
      <c r="AW416" s="12" t="s">
        <v>42</v>
      </c>
      <c r="AX416" s="12" t="s">
        <v>82</v>
      </c>
      <c r="AY416" s="151" t="s">
        <v>192</v>
      </c>
    </row>
    <row r="417" spans="2:65" s="12" customFormat="1" ht="11.25">
      <c r="B417" s="149"/>
      <c r="D417" s="150" t="s">
        <v>202</v>
      </c>
      <c r="E417" s="151" t="s">
        <v>44</v>
      </c>
      <c r="F417" s="152" t="s">
        <v>692</v>
      </c>
      <c r="H417" s="151" t="s">
        <v>44</v>
      </c>
      <c r="I417" s="153"/>
      <c r="L417" s="149"/>
      <c r="M417" s="154"/>
      <c r="T417" s="155"/>
      <c r="AT417" s="151" t="s">
        <v>202</v>
      </c>
      <c r="AU417" s="151" t="s">
        <v>93</v>
      </c>
      <c r="AV417" s="12" t="s">
        <v>90</v>
      </c>
      <c r="AW417" s="12" t="s">
        <v>42</v>
      </c>
      <c r="AX417" s="12" t="s">
        <v>82</v>
      </c>
      <c r="AY417" s="151" t="s">
        <v>192</v>
      </c>
    </row>
    <row r="418" spans="2:65" s="13" customFormat="1" ht="11.25">
      <c r="B418" s="156"/>
      <c r="D418" s="150" t="s">
        <v>202</v>
      </c>
      <c r="E418" s="157" t="s">
        <v>44</v>
      </c>
      <c r="F418" s="158" t="s">
        <v>2188</v>
      </c>
      <c r="H418" s="159">
        <v>161.102</v>
      </c>
      <c r="I418" s="160"/>
      <c r="L418" s="156"/>
      <c r="M418" s="161"/>
      <c r="T418" s="162"/>
      <c r="AT418" s="157" t="s">
        <v>202</v>
      </c>
      <c r="AU418" s="157" t="s">
        <v>93</v>
      </c>
      <c r="AV418" s="13" t="s">
        <v>93</v>
      </c>
      <c r="AW418" s="13" t="s">
        <v>42</v>
      </c>
      <c r="AX418" s="13" t="s">
        <v>82</v>
      </c>
      <c r="AY418" s="157" t="s">
        <v>192</v>
      </c>
    </row>
    <row r="419" spans="2:65" s="12" customFormat="1" ht="22.5">
      <c r="B419" s="149"/>
      <c r="D419" s="150" t="s">
        <v>202</v>
      </c>
      <c r="E419" s="151" t="s">
        <v>44</v>
      </c>
      <c r="F419" s="152" t="s">
        <v>2324</v>
      </c>
      <c r="H419" s="151" t="s">
        <v>44</v>
      </c>
      <c r="I419" s="153"/>
      <c r="L419" s="149"/>
      <c r="M419" s="154"/>
      <c r="T419" s="155"/>
      <c r="AT419" s="151" t="s">
        <v>202</v>
      </c>
      <c r="AU419" s="151" t="s">
        <v>93</v>
      </c>
      <c r="AV419" s="12" t="s">
        <v>90</v>
      </c>
      <c r="AW419" s="12" t="s">
        <v>42</v>
      </c>
      <c r="AX419" s="12" t="s">
        <v>82</v>
      </c>
      <c r="AY419" s="151" t="s">
        <v>192</v>
      </c>
    </row>
    <row r="420" spans="2:65" s="12" customFormat="1" ht="11.25">
      <c r="B420" s="149"/>
      <c r="D420" s="150" t="s">
        <v>202</v>
      </c>
      <c r="E420" s="151" t="s">
        <v>44</v>
      </c>
      <c r="F420" s="152" t="s">
        <v>692</v>
      </c>
      <c r="H420" s="151" t="s">
        <v>44</v>
      </c>
      <c r="I420" s="153"/>
      <c r="L420" s="149"/>
      <c r="M420" s="154"/>
      <c r="T420" s="155"/>
      <c r="AT420" s="151" t="s">
        <v>202</v>
      </c>
      <c r="AU420" s="151" t="s">
        <v>93</v>
      </c>
      <c r="AV420" s="12" t="s">
        <v>90</v>
      </c>
      <c r="AW420" s="12" t="s">
        <v>42</v>
      </c>
      <c r="AX420" s="12" t="s">
        <v>82</v>
      </c>
      <c r="AY420" s="151" t="s">
        <v>192</v>
      </c>
    </row>
    <row r="421" spans="2:65" s="13" customFormat="1" ht="11.25">
      <c r="B421" s="156"/>
      <c r="D421" s="150" t="s">
        <v>202</v>
      </c>
      <c r="E421" s="157" t="s">
        <v>44</v>
      </c>
      <c r="F421" s="158" t="s">
        <v>2193</v>
      </c>
      <c r="H421" s="159">
        <v>268.21499999999997</v>
      </c>
      <c r="I421" s="160"/>
      <c r="L421" s="156"/>
      <c r="M421" s="161"/>
      <c r="T421" s="162"/>
      <c r="AT421" s="157" t="s">
        <v>202</v>
      </c>
      <c r="AU421" s="157" t="s">
        <v>93</v>
      </c>
      <c r="AV421" s="13" t="s">
        <v>93</v>
      </c>
      <c r="AW421" s="13" t="s">
        <v>42</v>
      </c>
      <c r="AX421" s="13" t="s">
        <v>82</v>
      </c>
      <c r="AY421" s="157" t="s">
        <v>192</v>
      </c>
    </row>
    <row r="422" spans="2:65" s="12" customFormat="1" ht="22.5">
      <c r="B422" s="149"/>
      <c r="D422" s="150" t="s">
        <v>202</v>
      </c>
      <c r="E422" s="151" t="s">
        <v>44</v>
      </c>
      <c r="F422" s="152" t="s">
        <v>2317</v>
      </c>
      <c r="H422" s="151" t="s">
        <v>44</v>
      </c>
      <c r="I422" s="153"/>
      <c r="L422" s="149"/>
      <c r="M422" s="154"/>
      <c r="T422" s="155"/>
      <c r="AT422" s="151" t="s">
        <v>202</v>
      </c>
      <c r="AU422" s="151" t="s">
        <v>93</v>
      </c>
      <c r="AV422" s="12" t="s">
        <v>90</v>
      </c>
      <c r="AW422" s="12" t="s">
        <v>42</v>
      </c>
      <c r="AX422" s="12" t="s">
        <v>82</v>
      </c>
      <c r="AY422" s="151" t="s">
        <v>192</v>
      </c>
    </row>
    <row r="423" spans="2:65" s="12" customFormat="1" ht="11.25">
      <c r="B423" s="149"/>
      <c r="D423" s="150" t="s">
        <v>202</v>
      </c>
      <c r="E423" s="151" t="s">
        <v>44</v>
      </c>
      <c r="F423" s="152" t="s">
        <v>2318</v>
      </c>
      <c r="H423" s="151" t="s">
        <v>44</v>
      </c>
      <c r="I423" s="153"/>
      <c r="L423" s="149"/>
      <c r="M423" s="154"/>
      <c r="T423" s="155"/>
      <c r="AT423" s="151" t="s">
        <v>202</v>
      </c>
      <c r="AU423" s="151" t="s">
        <v>93</v>
      </c>
      <c r="AV423" s="12" t="s">
        <v>90</v>
      </c>
      <c r="AW423" s="12" t="s">
        <v>42</v>
      </c>
      <c r="AX423" s="12" t="s">
        <v>82</v>
      </c>
      <c r="AY423" s="151" t="s">
        <v>192</v>
      </c>
    </row>
    <row r="424" spans="2:65" s="13" customFormat="1" ht="11.25">
      <c r="B424" s="156"/>
      <c r="D424" s="150" t="s">
        <v>202</v>
      </c>
      <c r="E424" s="157" t="s">
        <v>44</v>
      </c>
      <c r="F424" s="158" t="s">
        <v>2190</v>
      </c>
      <c r="H424" s="159">
        <v>9.7889999999999997</v>
      </c>
      <c r="I424" s="160"/>
      <c r="L424" s="156"/>
      <c r="M424" s="161"/>
      <c r="T424" s="162"/>
      <c r="AT424" s="157" t="s">
        <v>202</v>
      </c>
      <c r="AU424" s="157" t="s">
        <v>93</v>
      </c>
      <c r="AV424" s="13" t="s">
        <v>93</v>
      </c>
      <c r="AW424" s="13" t="s">
        <v>42</v>
      </c>
      <c r="AX424" s="13" t="s">
        <v>82</v>
      </c>
      <c r="AY424" s="157" t="s">
        <v>192</v>
      </c>
    </row>
    <row r="425" spans="2:65" s="14" customFormat="1" ht="11.25">
      <c r="B425" s="163"/>
      <c r="D425" s="150" t="s">
        <v>202</v>
      </c>
      <c r="E425" s="164" t="s">
        <v>44</v>
      </c>
      <c r="F425" s="165" t="s">
        <v>205</v>
      </c>
      <c r="H425" s="166">
        <v>439.10599999999999</v>
      </c>
      <c r="I425" s="167"/>
      <c r="L425" s="163"/>
      <c r="M425" s="168"/>
      <c r="T425" s="169"/>
      <c r="AT425" s="164" t="s">
        <v>202</v>
      </c>
      <c r="AU425" s="164" t="s">
        <v>93</v>
      </c>
      <c r="AV425" s="14" t="s">
        <v>199</v>
      </c>
      <c r="AW425" s="14" t="s">
        <v>42</v>
      </c>
      <c r="AX425" s="14" t="s">
        <v>90</v>
      </c>
      <c r="AY425" s="164" t="s">
        <v>192</v>
      </c>
    </row>
    <row r="426" spans="2:65" s="11" customFormat="1" ht="22.9" customHeight="1">
      <c r="B426" s="120"/>
      <c r="D426" s="121" t="s">
        <v>81</v>
      </c>
      <c r="E426" s="130" t="s">
        <v>250</v>
      </c>
      <c r="F426" s="130" t="s">
        <v>288</v>
      </c>
      <c r="I426" s="123"/>
      <c r="J426" s="131">
        <f>BK426</f>
        <v>0</v>
      </c>
      <c r="L426" s="120"/>
      <c r="M426" s="125"/>
      <c r="P426" s="126">
        <f>P427+SUM(P428:P513)+P667</f>
        <v>0</v>
      </c>
      <c r="R426" s="126">
        <f>R427+SUM(R428:R513)+R667</f>
        <v>1.4939617599999999</v>
      </c>
      <c r="T426" s="127">
        <f>T427+SUM(T428:T513)+T667</f>
        <v>1.6E-2</v>
      </c>
      <c r="AR426" s="121" t="s">
        <v>90</v>
      </c>
      <c r="AT426" s="128" t="s">
        <v>81</v>
      </c>
      <c r="AU426" s="128" t="s">
        <v>90</v>
      </c>
      <c r="AY426" s="121" t="s">
        <v>192</v>
      </c>
      <c r="BK426" s="129">
        <f>BK427+SUM(BK428:BK513)+BK667</f>
        <v>0</v>
      </c>
    </row>
    <row r="427" spans="2:65" s="1" customFormat="1" ht="55.5" customHeight="1">
      <c r="B427" s="33"/>
      <c r="C427" s="132" t="s">
        <v>318</v>
      </c>
      <c r="D427" s="132" t="s">
        <v>194</v>
      </c>
      <c r="E427" s="133" t="s">
        <v>745</v>
      </c>
      <c r="F427" s="134" t="s">
        <v>746</v>
      </c>
      <c r="G427" s="135" t="s">
        <v>747</v>
      </c>
      <c r="H427" s="136">
        <v>4</v>
      </c>
      <c r="I427" s="137"/>
      <c r="J427" s="138">
        <f>ROUND(I427*H427,2)</f>
        <v>0</v>
      </c>
      <c r="K427" s="134" t="s">
        <v>198</v>
      </c>
      <c r="L427" s="33"/>
      <c r="M427" s="139" t="s">
        <v>44</v>
      </c>
      <c r="N427" s="140" t="s">
        <v>53</v>
      </c>
      <c r="P427" s="141">
        <f>O427*H427</f>
        <v>0</v>
      </c>
      <c r="Q427" s="141">
        <v>0</v>
      </c>
      <c r="R427" s="141">
        <f>Q427*H427</f>
        <v>0</v>
      </c>
      <c r="S427" s="141">
        <v>4.0000000000000001E-3</v>
      </c>
      <c r="T427" s="142">
        <f>S427*H427</f>
        <v>1.6E-2</v>
      </c>
      <c r="AR427" s="143" t="s">
        <v>199</v>
      </c>
      <c r="AT427" s="143" t="s">
        <v>194</v>
      </c>
      <c r="AU427" s="143" t="s">
        <v>93</v>
      </c>
      <c r="AY427" s="17" t="s">
        <v>192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90</v>
      </c>
      <c r="BK427" s="144">
        <f>ROUND(I427*H427,2)</f>
        <v>0</v>
      </c>
      <c r="BL427" s="17" t="s">
        <v>199</v>
      </c>
      <c r="BM427" s="143" t="s">
        <v>2335</v>
      </c>
    </row>
    <row r="428" spans="2:65" s="1" customFormat="1" ht="11.25">
      <c r="B428" s="33"/>
      <c r="D428" s="145" t="s">
        <v>200</v>
      </c>
      <c r="F428" s="146" t="s">
        <v>749</v>
      </c>
      <c r="I428" s="147"/>
      <c r="L428" s="33"/>
      <c r="M428" s="148"/>
      <c r="T428" s="54"/>
      <c r="AT428" s="17" t="s">
        <v>200</v>
      </c>
      <c r="AU428" s="17" t="s">
        <v>93</v>
      </c>
    </row>
    <row r="429" spans="2:65" s="12" customFormat="1" ht="11.25">
      <c r="B429" s="149"/>
      <c r="D429" s="150" t="s">
        <v>202</v>
      </c>
      <c r="E429" s="151" t="s">
        <v>44</v>
      </c>
      <c r="F429" s="152" t="s">
        <v>2195</v>
      </c>
      <c r="H429" s="151" t="s">
        <v>44</v>
      </c>
      <c r="I429" s="153"/>
      <c r="L429" s="149"/>
      <c r="M429" s="154"/>
      <c r="T429" s="155"/>
      <c r="AT429" s="151" t="s">
        <v>202</v>
      </c>
      <c r="AU429" s="151" t="s">
        <v>93</v>
      </c>
      <c r="AV429" s="12" t="s">
        <v>90</v>
      </c>
      <c r="AW429" s="12" t="s">
        <v>42</v>
      </c>
      <c r="AX429" s="12" t="s">
        <v>82</v>
      </c>
      <c r="AY429" s="151" t="s">
        <v>192</v>
      </c>
    </row>
    <row r="430" spans="2:65" s="12" customFormat="1" ht="11.25">
      <c r="B430" s="149"/>
      <c r="D430" s="150" t="s">
        <v>202</v>
      </c>
      <c r="E430" s="151" t="s">
        <v>44</v>
      </c>
      <c r="F430" s="152" t="s">
        <v>750</v>
      </c>
      <c r="H430" s="151" t="s">
        <v>44</v>
      </c>
      <c r="I430" s="153"/>
      <c r="L430" s="149"/>
      <c r="M430" s="154"/>
      <c r="T430" s="155"/>
      <c r="AT430" s="151" t="s">
        <v>202</v>
      </c>
      <c r="AU430" s="151" t="s">
        <v>93</v>
      </c>
      <c r="AV430" s="12" t="s">
        <v>90</v>
      </c>
      <c r="AW430" s="12" t="s">
        <v>42</v>
      </c>
      <c r="AX430" s="12" t="s">
        <v>82</v>
      </c>
      <c r="AY430" s="151" t="s">
        <v>192</v>
      </c>
    </row>
    <row r="431" spans="2:65" s="13" customFormat="1" ht="11.25">
      <c r="B431" s="156"/>
      <c r="D431" s="150" t="s">
        <v>202</v>
      </c>
      <c r="E431" s="157" t="s">
        <v>44</v>
      </c>
      <c r="F431" s="158" t="s">
        <v>90</v>
      </c>
      <c r="H431" s="159">
        <v>1</v>
      </c>
      <c r="I431" s="160"/>
      <c r="L431" s="156"/>
      <c r="M431" s="161"/>
      <c r="T431" s="162"/>
      <c r="AT431" s="157" t="s">
        <v>202</v>
      </c>
      <c r="AU431" s="157" t="s">
        <v>93</v>
      </c>
      <c r="AV431" s="13" t="s">
        <v>93</v>
      </c>
      <c r="AW431" s="13" t="s">
        <v>42</v>
      </c>
      <c r="AX431" s="13" t="s">
        <v>82</v>
      </c>
      <c r="AY431" s="157" t="s">
        <v>192</v>
      </c>
    </row>
    <row r="432" spans="2:65" s="12" customFormat="1" ht="11.25">
      <c r="B432" s="149"/>
      <c r="D432" s="150" t="s">
        <v>202</v>
      </c>
      <c r="E432" s="151" t="s">
        <v>44</v>
      </c>
      <c r="F432" s="152" t="s">
        <v>752</v>
      </c>
      <c r="H432" s="151" t="s">
        <v>44</v>
      </c>
      <c r="I432" s="153"/>
      <c r="L432" s="149"/>
      <c r="M432" s="154"/>
      <c r="T432" s="155"/>
      <c r="AT432" s="151" t="s">
        <v>202</v>
      </c>
      <c r="AU432" s="151" t="s">
        <v>93</v>
      </c>
      <c r="AV432" s="12" t="s">
        <v>90</v>
      </c>
      <c r="AW432" s="12" t="s">
        <v>42</v>
      </c>
      <c r="AX432" s="12" t="s">
        <v>82</v>
      </c>
      <c r="AY432" s="151" t="s">
        <v>192</v>
      </c>
    </row>
    <row r="433" spans="2:65" s="13" customFormat="1" ht="11.25">
      <c r="B433" s="156"/>
      <c r="D433" s="150" t="s">
        <v>202</v>
      </c>
      <c r="E433" s="157" t="s">
        <v>44</v>
      </c>
      <c r="F433" s="158" t="s">
        <v>90</v>
      </c>
      <c r="H433" s="159">
        <v>1</v>
      </c>
      <c r="I433" s="160"/>
      <c r="L433" s="156"/>
      <c r="M433" s="161"/>
      <c r="T433" s="162"/>
      <c r="AT433" s="157" t="s">
        <v>202</v>
      </c>
      <c r="AU433" s="157" t="s">
        <v>93</v>
      </c>
      <c r="AV433" s="13" t="s">
        <v>93</v>
      </c>
      <c r="AW433" s="13" t="s">
        <v>42</v>
      </c>
      <c r="AX433" s="13" t="s">
        <v>82</v>
      </c>
      <c r="AY433" s="157" t="s">
        <v>192</v>
      </c>
    </row>
    <row r="434" spans="2:65" s="12" customFormat="1" ht="11.25">
      <c r="B434" s="149"/>
      <c r="D434" s="150" t="s">
        <v>202</v>
      </c>
      <c r="E434" s="151" t="s">
        <v>44</v>
      </c>
      <c r="F434" s="152" t="s">
        <v>2336</v>
      </c>
      <c r="H434" s="151" t="s">
        <v>44</v>
      </c>
      <c r="I434" s="153"/>
      <c r="L434" s="149"/>
      <c r="M434" s="154"/>
      <c r="T434" s="155"/>
      <c r="AT434" s="151" t="s">
        <v>202</v>
      </c>
      <c r="AU434" s="151" t="s">
        <v>93</v>
      </c>
      <c r="AV434" s="12" t="s">
        <v>90</v>
      </c>
      <c r="AW434" s="12" t="s">
        <v>42</v>
      </c>
      <c r="AX434" s="12" t="s">
        <v>82</v>
      </c>
      <c r="AY434" s="151" t="s">
        <v>192</v>
      </c>
    </row>
    <row r="435" spans="2:65" s="13" customFormat="1" ht="11.25">
      <c r="B435" s="156"/>
      <c r="D435" s="150" t="s">
        <v>202</v>
      </c>
      <c r="E435" s="157" t="s">
        <v>44</v>
      </c>
      <c r="F435" s="158" t="s">
        <v>90</v>
      </c>
      <c r="H435" s="159">
        <v>1</v>
      </c>
      <c r="I435" s="160"/>
      <c r="L435" s="156"/>
      <c r="M435" s="161"/>
      <c r="T435" s="162"/>
      <c r="AT435" s="157" t="s">
        <v>202</v>
      </c>
      <c r="AU435" s="157" t="s">
        <v>93</v>
      </c>
      <c r="AV435" s="13" t="s">
        <v>93</v>
      </c>
      <c r="AW435" s="13" t="s">
        <v>42</v>
      </c>
      <c r="AX435" s="13" t="s">
        <v>82</v>
      </c>
      <c r="AY435" s="157" t="s">
        <v>192</v>
      </c>
    </row>
    <row r="436" spans="2:65" s="12" customFormat="1" ht="11.25">
      <c r="B436" s="149"/>
      <c r="D436" s="150" t="s">
        <v>202</v>
      </c>
      <c r="E436" s="151" t="s">
        <v>44</v>
      </c>
      <c r="F436" s="152" t="s">
        <v>2337</v>
      </c>
      <c r="H436" s="151" t="s">
        <v>44</v>
      </c>
      <c r="I436" s="153"/>
      <c r="L436" s="149"/>
      <c r="M436" s="154"/>
      <c r="T436" s="155"/>
      <c r="AT436" s="151" t="s">
        <v>202</v>
      </c>
      <c r="AU436" s="151" t="s">
        <v>93</v>
      </c>
      <c r="AV436" s="12" t="s">
        <v>90</v>
      </c>
      <c r="AW436" s="12" t="s">
        <v>42</v>
      </c>
      <c r="AX436" s="12" t="s">
        <v>82</v>
      </c>
      <c r="AY436" s="151" t="s">
        <v>192</v>
      </c>
    </row>
    <row r="437" spans="2:65" s="13" customFormat="1" ht="11.25">
      <c r="B437" s="156"/>
      <c r="D437" s="150" t="s">
        <v>202</v>
      </c>
      <c r="E437" s="157" t="s">
        <v>44</v>
      </c>
      <c r="F437" s="158" t="s">
        <v>90</v>
      </c>
      <c r="H437" s="159">
        <v>1</v>
      </c>
      <c r="I437" s="160"/>
      <c r="L437" s="156"/>
      <c r="M437" s="161"/>
      <c r="T437" s="162"/>
      <c r="AT437" s="157" t="s">
        <v>202</v>
      </c>
      <c r="AU437" s="157" t="s">
        <v>93</v>
      </c>
      <c r="AV437" s="13" t="s">
        <v>93</v>
      </c>
      <c r="AW437" s="13" t="s">
        <v>42</v>
      </c>
      <c r="AX437" s="13" t="s">
        <v>82</v>
      </c>
      <c r="AY437" s="157" t="s">
        <v>192</v>
      </c>
    </row>
    <row r="438" spans="2:65" s="14" customFormat="1" ht="11.25">
      <c r="B438" s="163"/>
      <c r="D438" s="150" t="s">
        <v>202</v>
      </c>
      <c r="E438" s="164" t="s">
        <v>44</v>
      </c>
      <c r="F438" s="165" t="s">
        <v>205</v>
      </c>
      <c r="H438" s="166">
        <v>4</v>
      </c>
      <c r="I438" s="167"/>
      <c r="L438" s="163"/>
      <c r="M438" s="168"/>
      <c r="T438" s="169"/>
      <c r="AT438" s="164" t="s">
        <v>202</v>
      </c>
      <c r="AU438" s="164" t="s">
        <v>93</v>
      </c>
      <c r="AV438" s="14" t="s">
        <v>199</v>
      </c>
      <c r="AW438" s="14" t="s">
        <v>42</v>
      </c>
      <c r="AX438" s="14" t="s">
        <v>90</v>
      </c>
      <c r="AY438" s="164" t="s">
        <v>192</v>
      </c>
    </row>
    <row r="439" spans="2:65" s="1" customFormat="1" ht="55.5" customHeight="1">
      <c r="B439" s="33"/>
      <c r="C439" s="132" t="s">
        <v>718</v>
      </c>
      <c r="D439" s="132" t="s">
        <v>194</v>
      </c>
      <c r="E439" s="133" t="s">
        <v>2338</v>
      </c>
      <c r="F439" s="134" t="s">
        <v>2339</v>
      </c>
      <c r="G439" s="135" t="s">
        <v>282</v>
      </c>
      <c r="H439" s="136">
        <v>4.8</v>
      </c>
      <c r="I439" s="137"/>
      <c r="J439" s="138">
        <f>ROUND(I439*H439,2)</f>
        <v>0</v>
      </c>
      <c r="K439" s="134" t="s">
        <v>198</v>
      </c>
      <c r="L439" s="33"/>
      <c r="M439" s="139" t="s">
        <v>44</v>
      </c>
      <c r="N439" s="140" t="s">
        <v>53</v>
      </c>
      <c r="P439" s="141">
        <f>O439*H439</f>
        <v>0</v>
      </c>
      <c r="Q439" s="141">
        <v>7.1900000000000006E-2</v>
      </c>
      <c r="R439" s="141">
        <f>Q439*H439</f>
        <v>0.34512000000000004</v>
      </c>
      <c r="S439" s="141">
        <v>0</v>
      </c>
      <c r="T439" s="142">
        <f>S439*H439</f>
        <v>0</v>
      </c>
      <c r="AR439" s="143" t="s">
        <v>199</v>
      </c>
      <c r="AT439" s="143" t="s">
        <v>194</v>
      </c>
      <c r="AU439" s="143" t="s">
        <v>93</v>
      </c>
      <c r="AY439" s="17" t="s">
        <v>192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90</v>
      </c>
      <c r="BK439" s="144">
        <f>ROUND(I439*H439,2)</f>
        <v>0</v>
      </c>
      <c r="BL439" s="17" t="s">
        <v>199</v>
      </c>
      <c r="BM439" s="143" t="s">
        <v>2340</v>
      </c>
    </row>
    <row r="440" spans="2:65" s="1" customFormat="1" ht="11.25">
      <c r="B440" s="33"/>
      <c r="D440" s="145" t="s">
        <v>200</v>
      </c>
      <c r="F440" s="146" t="s">
        <v>2341</v>
      </c>
      <c r="I440" s="147"/>
      <c r="L440" s="33"/>
      <c r="M440" s="148"/>
      <c r="T440" s="54"/>
      <c r="AT440" s="17" t="s">
        <v>200</v>
      </c>
      <c r="AU440" s="17" t="s">
        <v>93</v>
      </c>
    </row>
    <row r="441" spans="2:65" s="12" customFormat="1" ht="11.25">
      <c r="B441" s="149"/>
      <c r="D441" s="150" t="s">
        <v>202</v>
      </c>
      <c r="E441" s="151" t="s">
        <v>44</v>
      </c>
      <c r="F441" s="152" t="s">
        <v>2195</v>
      </c>
      <c r="H441" s="151" t="s">
        <v>44</v>
      </c>
      <c r="I441" s="153"/>
      <c r="L441" s="149"/>
      <c r="M441" s="154"/>
      <c r="T441" s="155"/>
      <c r="AT441" s="151" t="s">
        <v>202</v>
      </c>
      <c r="AU441" s="151" t="s">
        <v>93</v>
      </c>
      <c r="AV441" s="12" t="s">
        <v>90</v>
      </c>
      <c r="AW441" s="12" t="s">
        <v>42</v>
      </c>
      <c r="AX441" s="12" t="s">
        <v>82</v>
      </c>
      <c r="AY441" s="151" t="s">
        <v>192</v>
      </c>
    </row>
    <row r="442" spans="2:65" s="12" customFormat="1" ht="22.5">
      <c r="B442" s="149"/>
      <c r="D442" s="150" t="s">
        <v>202</v>
      </c>
      <c r="E442" s="151" t="s">
        <v>44</v>
      </c>
      <c r="F442" s="152" t="s">
        <v>2342</v>
      </c>
      <c r="H442" s="151" t="s">
        <v>44</v>
      </c>
      <c r="I442" s="153"/>
      <c r="L442" s="149"/>
      <c r="M442" s="154"/>
      <c r="T442" s="155"/>
      <c r="AT442" s="151" t="s">
        <v>202</v>
      </c>
      <c r="AU442" s="151" t="s">
        <v>93</v>
      </c>
      <c r="AV442" s="12" t="s">
        <v>90</v>
      </c>
      <c r="AW442" s="12" t="s">
        <v>42</v>
      </c>
      <c r="AX442" s="12" t="s">
        <v>82</v>
      </c>
      <c r="AY442" s="151" t="s">
        <v>192</v>
      </c>
    </row>
    <row r="443" spans="2:65" s="13" customFormat="1" ht="11.25">
      <c r="B443" s="156"/>
      <c r="D443" s="150" t="s">
        <v>202</v>
      </c>
      <c r="E443" s="157" t="s">
        <v>44</v>
      </c>
      <c r="F443" s="158" t="s">
        <v>2208</v>
      </c>
      <c r="H443" s="159">
        <v>4.8</v>
      </c>
      <c r="I443" s="160"/>
      <c r="L443" s="156"/>
      <c r="M443" s="161"/>
      <c r="T443" s="162"/>
      <c r="AT443" s="157" t="s">
        <v>202</v>
      </c>
      <c r="AU443" s="157" t="s">
        <v>93</v>
      </c>
      <c r="AV443" s="13" t="s">
        <v>93</v>
      </c>
      <c r="AW443" s="13" t="s">
        <v>42</v>
      </c>
      <c r="AX443" s="13" t="s">
        <v>90</v>
      </c>
      <c r="AY443" s="157" t="s">
        <v>192</v>
      </c>
    </row>
    <row r="444" spans="2:65" s="1" customFormat="1" ht="16.5" customHeight="1">
      <c r="B444" s="33"/>
      <c r="C444" s="170" t="s">
        <v>327</v>
      </c>
      <c r="D444" s="170" t="s">
        <v>245</v>
      </c>
      <c r="E444" s="171" t="s">
        <v>711</v>
      </c>
      <c r="F444" s="172" t="s">
        <v>712</v>
      </c>
      <c r="G444" s="173" t="s">
        <v>225</v>
      </c>
      <c r="H444" s="174">
        <v>4.8000000000000001E-2</v>
      </c>
      <c r="I444" s="175"/>
      <c r="J444" s="176">
        <f>ROUND(I444*H444,2)</f>
        <v>0</v>
      </c>
      <c r="K444" s="172" t="s">
        <v>198</v>
      </c>
      <c r="L444" s="177"/>
      <c r="M444" s="178" t="s">
        <v>44</v>
      </c>
      <c r="N444" s="179" t="s">
        <v>53</v>
      </c>
      <c r="P444" s="141">
        <f>O444*H444</f>
        <v>0</v>
      </c>
      <c r="Q444" s="141">
        <v>0.222</v>
      </c>
      <c r="R444" s="141">
        <f>Q444*H444</f>
        <v>1.0656000000000001E-2</v>
      </c>
      <c r="S444" s="141">
        <v>0</v>
      </c>
      <c r="T444" s="142">
        <f>S444*H444</f>
        <v>0</v>
      </c>
      <c r="AR444" s="143" t="s">
        <v>219</v>
      </c>
      <c r="AT444" s="143" t="s">
        <v>245</v>
      </c>
      <c r="AU444" s="143" t="s">
        <v>93</v>
      </c>
      <c r="AY444" s="17" t="s">
        <v>192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7" t="s">
        <v>90</v>
      </c>
      <c r="BK444" s="144">
        <f>ROUND(I444*H444,2)</f>
        <v>0</v>
      </c>
      <c r="BL444" s="17" t="s">
        <v>199</v>
      </c>
      <c r="BM444" s="143" t="s">
        <v>2343</v>
      </c>
    </row>
    <row r="445" spans="2:65" s="12" customFormat="1" ht="11.25">
      <c r="B445" s="149"/>
      <c r="D445" s="150" t="s">
        <v>202</v>
      </c>
      <c r="E445" s="151" t="s">
        <v>44</v>
      </c>
      <c r="F445" s="152" t="s">
        <v>2195</v>
      </c>
      <c r="H445" s="151" t="s">
        <v>44</v>
      </c>
      <c r="I445" s="153"/>
      <c r="L445" s="149"/>
      <c r="M445" s="154"/>
      <c r="T445" s="155"/>
      <c r="AT445" s="151" t="s">
        <v>202</v>
      </c>
      <c r="AU445" s="151" t="s">
        <v>93</v>
      </c>
      <c r="AV445" s="12" t="s">
        <v>90</v>
      </c>
      <c r="AW445" s="12" t="s">
        <v>42</v>
      </c>
      <c r="AX445" s="12" t="s">
        <v>82</v>
      </c>
      <c r="AY445" s="151" t="s">
        <v>192</v>
      </c>
    </row>
    <row r="446" spans="2:65" s="12" customFormat="1" ht="11.25">
      <c r="B446" s="149"/>
      <c r="D446" s="150" t="s">
        <v>202</v>
      </c>
      <c r="E446" s="151" t="s">
        <v>44</v>
      </c>
      <c r="F446" s="152" t="s">
        <v>2300</v>
      </c>
      <c r="H446" s="151" t="s">
        <v>44</v>
      </c>
      <c r="I446" s="153"/>
      <c r="L446" s="149"/>
      <c r="M446" s="154"/>
      <c r="T446" s="155"/>
      <c r="AT446" s="151" t="s">
        <v>202</v>
      </c>
      <c r="AU446" s="151" t="s">
        <v>93</v>
      </c>
      <c r="AV446" s="12" t="s">
        <v>90</v>
      </c>
      <c r="AW446" s="12" t="s">
        <v>42</v>
      </c>
      <c r="AX446" s="12" t="s">
        <v>82</v>
      </c>
      <c r="AY446" s="151" t="s">
        <v>192</v>
      </c>
    </row>
    <row r="447" spans="2:65" s="12" customFormat="1" ht="22.5">
      <c r="B447" s="149"/>
      <c r="D447" s="150" t="s">
        <v>202</v>
      </c>
      <c r="E447" s="151" t="s">
        <v>44</v>
      </c>
      <c r="F447" s="152" t="s">
        <v>2344</v>
      </c>
      <c r="H447" s="151" t="s">
        <v>44</v>
      </c>
      <c r="I447" s="153"/>
      <c r="L447" s="149"/>
      <c r="M447" s="154"/>
      <c r="T447" s="155"/>
      <c r="AT447" s="151" t="s">
        <v>202</v>
      </c>
      <c r="AU447" s="151" t="s">
        <v>93</v>
      </c>
      <c r="AV447" s="12" t="s">
        <v>90</v>
      </c>
      <c r="AW447" s="12" t="s">
        <v>42</v>
      </c>
      <c r="AX447" s="12" t="s">
        <v>82</v>
      </c>
      <c r="AY447" s="151" t="s">
        <v>192</v>
      </c>
    </row>
    <row r="448" spans="2:65" s="13" customFormat="1" ht="11.25">
      <c r="B448" s="156"/>
      <c r="D448" s="150" t="s">
        <v>202</v>
      </c>
      <c r="E448" s="157" t="s">
        <v>44</v>
      </c>
      <c r="F448" s="158" t="s">
        <v>2345</v>
      </c>
      <c r="H448" s="159">
        <v>4.8000000000000001E-2</v>
      </c>
      <c r="I448" s="160"/>
      <c r="L448" s="156"/>
      <c r="M448" s="161"/>
      <c r="T448" s="162"/>
      <c r="AT448" s="157" t="s">
        <v>202</v>
      </c>
      <c r="AU448" s="157" t="s">
        <v>93</v>
      </c>
      <c r="AV448" s="13" t="s">
        <v>93</v>
      </c>
      <c r="AW448" s="13" t="s">
        <v>42</v>
      </c>
      <c r="AX448" s="13" t="s">
        <v>90</v>
      </c>
      <c r="AY448" s="157" t="s">
        <v>192</v>
      </c>
    </row>
    <row r="449" spans="2:65" s="1" customFormat="1" ht="49.15" customHeight="1">
      <c r="B449" s="33"/>
      <c r="C449" s="132" t="s">
        <v>730</v>
      </c>
      <c r="D449" s="132" t="s">
        <v>194</v>
      </c>
      <c r="E449" s="133" t="s">
        <v>2346</v>
      </c>
      <c r="F449" s="134" t="s">
        <v>2347</v>
      </c>
      <c r="G449" s="135" t="s">
        <v>282</v>
      </c>
      <c r="H449" s="136">
        <v>4.8</v>
      </c>
      <c r="I449" s="137"/>
      <c r="J449" s="138">
        <f>ROUND(I449*H449,2)</f>
        <v>0</v>
      </c>
      <c r="K449" s="134" t="s">
        <v>198</v>
      </c>
      <c r="L449" s="33"/>
      <c r="M449" s="139" t="s">
        <v>44</v>
      </c>
      <c r="N449" s="140" t="s">
        <v>53</v>
      </c>
      <c r="P449" s="141">
        <f>O449*H449</f>
        <v>0</v>
      </c>
      <c r="Q449" s="141">
        <v>0.2195</v>
      </c>
      <c r="R449" s="141">
        <f>Q449*H449</f>
        <v>1.0535999999999999</v>
      </c>
      <c r="S449" s="141">
        <v>0</v>
      </c>
      <c r="T449" s="142">
        <f>S449*H449</f>
        <v>0</v>
      </c>
      <c r="AR449" s="143" t="s">
        <v>90</v>
      </c>
      <c r="AT449" s="143" t="s">
        <v>194</v>
      </c>
      <c r="AU449" s="143" t="s">
        <v>93</v>
      </c>
      <c r="AY449" s="17" t="s">
        <v>192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90</v>
      </c>
      <c r="BK449" s="144">
        <f>ROUND(I449*H449,2)</f>
        <v>0</v>
      </c>
      <c r="BL449" s="17" t="s">
        <v>90</v>
      </c>
      <c r="BM449" s="143" t="s">
        <v>2348</v>
      </c>
    </row>
    <row r="450" spans="2:65" s="1" customFormat="1" ht="11.25">
      <c r="B450" s="33"/>
      <c r="D450" s="145" t="s">
        <v>200</v>
      </c>
      <c r="F450" s="146" t="s">
        <v>2349</v>
      </c>
      <c r="I450" s="147"/>
      <c r="L450" s="33"/>
      <c r="M450" s="148"/>
      <c r="T450" s="54"/>
      <c r="AT450" s="17" t="s">
        <v>200</v>
      </c>
      <c r="AU450" s="17" t="s">
        <v>93</v>
      </c>
    </row>
    <row r="451" spans="2:65" s="12" customFormat="1" ht="11.25">
      <c r="B451" s="149"/>
      <c r="D451" s="150" t="s">
        <v>202</v>
      </c>
      <c r="E451" s="151" t="s">
        <v>44</v>
      </c>
      <c r="F451" s="152" t="s">
        <v>2195</v>
      </c>
      <c r="H451" s="151" t="s">
        <v>44</v>
      </c>
      <c r="I451" s="153"/>
      <c r="L451" s="149"/>
      <c r="M451" s="154"/>
      <c r="T451" s="155"/>
      <c r="AT451" s="151" t="s">
        <v>202</v>
      </c>
      <c r="AU451" s="151" t="s">
        <v>93</v>
      </c>
      <c r="AV451" s="12" t="s">
        <v>90</v>
      </c>
      <c r="AW451" s="12" t="s">
        <v>42</v>
      </c>
      <c r="AX451" s="12" t="s">
        <v>82</v>
      </c>
      <c r="AY451" s="151" t="s">
        <v>192</v>
      </c>
    </row>
    <row r="452" spans="2:65" s="12" customFormat="1" ht="22.5">
      <c r="B452" s="149"/>
      <c r="D452" s="150" t="s">
        <v>202</v>
      </c>
      <c r="E452" s="151" t="s">
        <v>44</v>
      </c>
      <c r="F452" s="152" t="s">
        <v>2350</v>
      </c>
      <c r="H452" s="151" t="s">
        <v>44</v>
      </c>
      <c r="I452" s="153"/>
      <c r="L452" s="149"/>
      <c r="M452" s="154"/>
      <c r="T452" s="155"/>
      <c r="AT452" s="151" t="s">
        <v>202</v>
      </c>
      <c r="AU452" s="151" t="s">
        <v>93</v>
      </c>
      <c r="AV452" s="12" t="s">
        <v>90</v>
      </c>
      <c r="AW452" s="12" t="s">
        <v>42</v>
      </c>
      <c r="AX452" s="12" t="s">
        <v>82</v>
      </c>
      <c r="AY452" s="151" t="s">
        <v>192</v>
      </c>
    </row>
    <row r="453" spans="2:65" s="13" customFormat="1" ht="11.25">
      <c r="B453" s="156"/>
      <c r="D453" s="150" t="s">
        <v>202</v>
      </c>
      <c r="E453" s="157" t="s">
        <v>44</v>
      </c>
      <c r="F453" s="158" t="s">
        <v>2208</v>
      </c>
      <c r="H453" s="159">
        <v>4.8</v>
      </c>
      <c r="I453" s="160"/>
      <c r="L453" s="156"/>
      <c r="M453" s="161"/>
      <c r="T453" s="162"/>
      <c r="AT453" s="157" t="s">
        <v>202</v>
      </c>
      <c r="AU453" s="157" t="s">
        <v>93</v>
      </c>
      <c r="AV453" s="13" t="s">
        <v>93</v>
      </c>
      <c r="AW453" s="13" t="s">
        <v>42</v>
      </c>
      <c r="AX453" s="13" t="s">
        <v>90</v>
      </c>
      <c r="AY453" s="157" t="s">
        <v>192</v>
      </c>
    </row>
    <row r="454" spans="2:65" s="1" customFormat="1" ht="24.2" customHeight="1">
      <c r="B454" s="33"/>
      <c r="C454" s="132" t="s">
        <v>333</v>
      </c>
      <c r="D454" s="132" t="s">
        <v>194</v>
      </c>
      <c r="E454" s="133" t="s">
        <v>755</v>
      </c>
      <c r="F454" s="134" t="s">
        <v>756</v>
      </c>
      <c r="G454" s="135" t="s">
        <v>747</v>
      </c>
      <c r="H454" s="136">
        <v>4</v>
      </c>
      <c r="I454" s="137"/>
      <c r="J454" s="138">
        <f>ROUND(I454*H454,2)</f>
        <v>0</v>
      </c>
      <c r="K454" s="134" t="s">
        <v>198</v>
      </c>
      <c r="L454" s="33"/>
      <c r="M454" s="139" t="s">
        <v>44</v>
      </c>
      <c r="N454" s="140" t="s">
        <v>53</v>
      </c>
      <c r="P454" s="141">
        <f>O454*H454</f>
        <v>0</v>
      </c>
      <c r="Q454" s="141">
        <v>1.0000000000000001E-5</v>
      </c>
      <c r="R454" s="141">
        <f>Q454*H454</f>
        <v>4.0000000000000003E-5</v>
      </c>
      <c r="S454" s="141">
        <v>0</v>
      </c>
      <c r="T454" s="142">
        <f>S454*H454</f>
        <v>0</v>
      </c>
      <c r="AR454" s="143" t="s">
        <v>199</v>
      </c>
      <c r="AT454" s="143" t="s">
        <v>194</v>
      </c>
      <c r="AU454" s="143" t="s">
        <v>93</v>
      </c>
      <c r="AY454" s="17" t="s">
        <v>192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7" t="s">
        <v>90</v>
      </c>
      <c r="BK454" s="144">
        <f>ROUND(I454*H454,2)</f>
        <v>0</v>
      </c>
      <c r="BL454" s="17" t="s">
        <v>199</v>
      </c>
      <c r="BM454" s="143" t="s">
        <v>2351</v>
      </c>
    </row>
    <row r="455" spans="2:65" s="1" customFormat="1" ht="11.25">
      <c r="B455" s="33"/>
      <c r="D455" s="145" t="s">
        <v>200</v>
      </c>
      <c r="F455" s="146" t="s">
        <v>758</v>
      </c>
      <c r="I455" s="147"/>
      <c r="L455" s="33"/>
      <c r="M455" s="148"/>
      <c r="T455" s="54"/>
      <c r="AT455" s="17" t="s">
        <v>200</v>
      </c>
      <c r="AU455" s="17" t="s">
        <v>93</v>
      </c>
    </row>
    <row r="456" spans="2:65" s="12" customFormat="1" ht="11.25">
      <c r="B456" s="149"/>
      <c r="D456" s="150" t="s">
        <v>202</v>
      </c>
      <c r="E456" s="151" t="s">
        <v>44</v>
      </c>
      <c r="F456" s="152" t="s">
        <v>2195</v>
      </c>
      <c r="H456" s="151" t="s">
        <v>44</v>
      </c>
      <c r="I456" s="153"/>
      <c r="L456" s="149"/>
      <c r="M456" s="154"/>
      <c r="T456" s="155"/>
      <c r="AT456" s="151" t="s">
        <v>202</v>
      </c>
      <c r="AU456" s="151" t="s">
        <v>93</v>
      </c>
      <c r="AV456" s="12" t="s">
        <v>90</v>
      </c>
      <c r="AW456" s="12" t="s">
        <v>42</v>
      </c>
      <c r="AX456" s="12" t="s">
        <v>82</v>
      </c>
      <c r="AY456" s="151" t="s">
        <v>192</v>
      </c>
    </row>
    <row r="457" spans="2:65" s="12" customFormat="1" ht="11.25">
      <c r="B457" s="149"/>
      <c r="D457" s="150" t="s">
        <v>202</v>
      </c>
      <c r="E457" s="151" t="s">
        <v>44</v>
      </c>
      <c r="F457" s="152" t="s">
        <v>759</v>
      </c>
      <c r="H457" s="151" t="s">
        <v>44</v>
      </c>
      <c r="I457" s="153"/>
      <c r="L457" s="149"/>
      <c r="M457" s="154"/>
      <c r="T457" s="155"/>
      <c r="AT457" s="151" t="s">
        <v>202</v>
      </c>
      <c r="AU457" s="151" t="s">
        <v>93</v>
      </c>
      <c r="AV457" s="12" t="s">
        <v>90</v>
      </c>
      <c r="AW457" s="12" t="s">
        <v>42</v>
      </c>
      <c r="AX457" s="12" t="s">
        <v>82</v>
      </c>
      <c r="AY457" s="151" t="s">
        <v>192</v>
      </c>
    </row>
    <row r="458" spans="2:65" s="13" customFormat="1" ht="11.25">
      <c r="B458" s="156"/>
      <c r="D458" s="150" t="s">
        <v>202</v>
      </c>
      <c r="E458" s="157" t="s">
        <v>44</v>
      </c>
      <c r="F458" s="158" t="s">
        <v>90</v>
      </c>
      <c r="H458" s="159">
        <v>1</v>
      </c>
      <c r="I458" s="160"/>
      <c r="L458" s="156"/>
      <c r="M458" s="161"/>
      <c r="T458" s="162"/>
      <c r="AT458" s="157" t="s">
        <v>202</v>
      </c>
      <c r="AU458" s="157" t="s">
        <v>93</v>
      </c>
      <c r="AV458" s="13" t="s">
        <v>93</v>
      </c>
      <c r="AW458" s="13" t="s">
        <v>42</v>
      </c>
      <c r="AX458" s="13" t="s">
        <v>82</v>
      </c>
      <c r="AY458" s="157" t="s">
        <v>192</v>
      </c>
    </row>
    <row r="459" spans="2:65" s="12" customFormat="1" ht="11.25">
      <c r="B459" s="149"/>
      <c r="D459" s="150" t="s">
        <v>202</v>
      </c>
      <c r="E459" s="151" t="s">
        <v>44</v>
      </c>
      <c r="F459" s="152" t="s">
        <v>761</v>
      </c>
      <c r="H459" s="151" t="s">
        <v>44</v>
      </c>
      <c r="I459" s="153"/>
      <c r="L459" s="149"/>
      <c r="M459" s="154"/>
      <c r="T459" s="155"/>
      <c r="AT459" s="151" t="s">
        <v>202</v>
      </c>
      <c r="AU459" s="151" t="s">
        <v>93</v>
      </c>
      <c r="AV459" s="12" t="s">
        <v>90</v>
      </c>
      <c r="AW459" s="12" t="s">
        <v>42</v>
      </c>
      <c r="AX459" s="12" t="s">
        <v>82</v>
      </c>
      <c r="AY459" s="151" t="s">
        <v>192</v>
      </c>
    </row>
    <row r="460" spans="2:65" s="13" customFormat="1" ht="11.25">
      <c r="B460" s="156"/>
      <c r="D460" s="150" t="s">
        <v>202</v>
      </c>
      <c r="E460" s="157" t="s">
        <v>44</v>
      </c>
      <c r="F460" s="158" t="s">
        <v>90</v>
      </c>
      <c r="H460" s="159">
        <v>1</v>
      </c>
      <c r="I460" s="160"/>
      <c r="L460" s="156"/>
      <c r="M460" s="161"/>
      <c r="T460" s="162"/>
      <c r="AT460" s="157" t="s">
        <v>202</v>
      </c>
      <c r="AU460" s="157" t="s">
        <v>93</v>
      </c>
      <c r="AV460" s="13" t="s">
        <v>93</v>
      </c>
      <c r="AW460" s="13" t="s">
        <v>42</v>
      </c>
      <c r="AX460" s="13" t="s">
        <v>82</v>
      </c>
      <c r="AY460" s="157" t="s">
        <v>192</v>
      </c>
    </row>
    <row r="461" spans="2:65" s="12" customFormat="1" ht="11.25">
      <c r="B461" s="149"/>
      <c r="D461" s="150" t="s">
        <v>202</v>
      </c>
      <c r="E461" s="151" t="s">
        <v>44</v>
      </c>
      <c r="F461" s="152" t="s">
        <v>2352</v>
      </c>
      <c r="H461" s="151" t="s">
        <v>44</v>
      </c>
      <c r="I461" s="153"/>
      <c r="L461" s="149"/>
      <c r="M461" s="154"/>
      <c r="T461" s="155"/>
      <c r="AT461" s="151" t="s">
        <v>202</v>
      </c>
      <c r="AU461" s="151" t="s">
        <v>93</v>
      </c>
      <c r="AV461" s="12" t="s">
        <v>90</v>
      </c>
      <c r="AW461" s="12" t="s">
        <v>42</v>
      </c>
      <c r="AX461" s="12" t="s">
        <v>82</v>
      </c>
      <c r="AY461" s="151" t="s">
        <v>192</v>
      </c>
    </row>
    <row r="462" spans="2:65" s="13" customFormat="1" ht="11.25">
      <c r="B462" s="156"/>
      <c r="D462" s="150" t="s">
        <v>202</v>
      </c>
      <c r="E462" s="157" t="s">
        <v>44</v>
      </c>
      <c r="F462" s="158" t="s">
        <v>90</v>
      </c>
      <c r="H462" s="159">
        <v>1</v>
      </c>
      <c r="I462" s="160"/>
      <c r="L462" s="156"/>
      <c r="M462" s="161"/>
      <c r="T462" s="162"/>
      <c r="AT462" s="157" t="s">
        <v>202</v>
      </c>
      <c r="AU462" s="157" t="s">
        <v>93</v>
      </c>
      <c r="AV462" s="13" t="s">
        <v>93</v>
      </c>
      <c r="AW462" s="13" t="s">
        <v>42</v>
      </c>
      <c r="AX462" s="13" t="s">
        <v>82</v>
      </c>
      <c r="AY462" s="157" t="s">
        <v>192</v>
      </c>
    </row>
    <row r="463" spans="2:65" s="12" customFormat="1" ht="11.25">
      <c r="B463" s="149"/>
      <c r="D463" s="150" t="s">
        <v>202</v>
      </c>
      <c r="E463" s="151" t="s">
        <v>44</v>
      </c>
      <c r="F463" s="152" t="s">
        <v>2353</v>
      </c>
      <c r="H463" s="151" t="s">
        <v>44</v>
      </c>
      <c r="I463" s="153"/>
      <c r="L463" s="149"/>
      <c r="M463" s="154"/>
      <c r="T463" s="155"/>
      <c r="AT463" s="151" t="s">
        <v>202</v>
      </c>
      <c r="AU463" s="151" t="s">
        <v>93</v>
      </c>
      <c r="AV463" s="12" t="s">
        <v>90</v>
      </c>
      <c r="AW463" s="12" t="s">
        <v>42</v>
      </c>
      <c r="AX463" s="12" t="s">
        <v>82</v>
      </c>
      <c r="AY463" s="151" t="s">
        <v>192</v>
      </c>
    </row>
    <row r="464" spans="2:65" s="13" customFormat="1" ht="11.25">
      <c r="B464" s="156"/>
      <c r="D464" s="150" t="s">
        <v>202</v>
      </c>
      <c r="E464" s="157" t="s">
        <v>44</v>
      </c>
      <c r="F464" s="158" t="s">
        <v>90</v>
      </c>
      <c r="H464" s="159">
        <v>1</v>
      </c>
      <c r="I464" s="160"/>
      <c r="L464" s="156"/>
      <c r="M464" s="161"/>
      <c r="T464" s="162"/>
      <c r="AT464" s="157" t="s">
        <v>202</v>
      </c>
      <c r="AU464" s="157" t="s">
        <v>93</v>
      </c>
      <c r="AV464" s="13" t="s">
        <v>93</v>
      </c>
      <c r="AW464" s="13" t="s">
        <v>42</v>
      </c>
      <c r="AX464" s="13" t="s">
        <v>82</v>
      </c>
      <c r="AY464" s="157" t="s">
        <v>192</v>
      </c>
    </row>
    <row r="465" spans="2:65" s="14" customFormat="1" ht="11.25">
      <c r="B465" s="163"/>
      <c r="D465" s="150" t="s">
        <v>202</v>
      </c>
      <c r="E465" s="164" t="s">
        <v>44</v>
      </c>
      <c r="F465" s="165" t="s">
        <v>205</v>
      </c>
      <c r="H465" s="166">
        <v>4</v>
      </c>
      <c r="I465" s="167"/>
      <c r="L465" s="163"/>
      <c r="M465" s="168"/>
      <c r="T465" s="169"/>
      <c r="AT465" s="164" t="s">
        <v>202</v>
      </c>
      <c r="AU465" s="164" t="s">
        <v>93</v>
      </c>
      <c r="AV465" s="14" t="s">
        <v>199</v>
      </c>
      <c r="AW465" s="14" t="s">
        <v>42</v>
      </c>
      <c r="AX465" s="14" t="s">
        <v>90</v>
      </c>
      <c r="AY465" s="164" t="s">
        <v>192</v>
      </c>
    </row>
    <row r="466" spans="2:65" s="1" customFormat="1" ht="16.5" customHeight="1">
      <c r="B466" s="33"/>
      <c r="C466" s="170" t="s">
        <v>737</v>
      </c>
      <c r="D466" s="170" t="s">
        <v>245</v>
      </c>
      <c r="E466" s="171" t="s">
        <v>763</v>
      </c>
      <c r="F466" s="172" t="s">
        <v>764</v>
      </c>
      <c r="G466" s="173" t="s">
        <v>747</v>
      </c>
      <c r="H466" s="174">
        <v>8</v>
      </c>
      <c r="I466" s="175"/>
      <c r="J466" s="176">
        <f>ROUND(I466*H466,2)</f>
        <v>0</v>
      </c>
      <c r="K466" s="172" t="s">
        <v>259</v>
      </c>
      <c r="L466" s="177"/>
      <c r="M466" s="178" t="s">
        <v>44</v>
      </c>
      <c r="N466" s="179" t="s">
        <v>53</v>
      </c>
      <c r="P466" s="141">
        <f>O466*H466</f>
        <v>0</v>
      </c>
      <c r="Q466" s="141">
        <v>4.0000000000000002E-4</v>
      </c>
      <c r="R466" s="141">
        <f>Q466*H466</f>
        <v>3.2000000000000002E-3</v>
      </c>
      <c r="S466" s="141">
        <v>0</v>
      </c>
      <c r="T466" s="142">
        <f>S466*H466</f>
        <v>0</v>
      </c>
      <c r="AR466" s="143" t="s">
        <v>219</v>
      </c>
      <c r="AT466" s="143" t="s">
        <v>245</v>
      </c>
      <c r="AU466" s="143" t="s">
        <v>93</v>
      </c>
      <c r="AY466" s="17" t="s">
        <v>192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90</v>
      </c>
      <c r="BK466" s="144">
        <f>ROUND(I466*H466,2)</f>
        <v>0</v>
      </c>
      <c r="BL466" s="17" t="s">
        <v>199</v>
      </c>
      <c r="BM466" s="143" t="s">
        <v>2354</v>
      </c>
    </row>
    <row r="467" spans="2:65" s="12" customFormat="1" ht="11.25">
      <c r="B467" s="149"/>
      <c r="D467" s="150" t="s">
        <v>202</v>
      </c>
      <c r="E467" s="151" t="s">
        <v>44</v>
      </c>
      <c r="F467" s="152" t="s">
        <v>2195</v>
      </c>
      <c r="H467" s="151" t="s">
        <v>44</v>
      </c>
      <c r="I467" s="153"/>
      <c r="L467" s="149"/>
      <c r="M467" s="154"/>
      <c r="T467" s="155"/>
      <c r="AT467" s="151" t="s">
        <v>202</v>
      </c>
      <c r="AU467" s="151" t="s">
        <v>93</v>
      </c>
      <c r="AV467" s="12" t="s">
        <v>90</v>
      </c>
      <c r="AW467" s="12" t="s">
        <v>42</v>
      </c>
      <c r="AX467" s="12" t="s">
        <v>82</v>
      </c>
      <c r="AY467" s="151" t="s">
        <v>192</v>
      </c>
    </row>
    <row r="468" spans="2:65" s="12" customFormat="1" ht="11.25">
      <c r="B468" s="149"/>
      <c r="D468" s="150" t="s">
        <v>202</v>
      </c>
      <c r="E468" s="151" t="s">
        <v>44</v>
      </c>
      <c r="F468" s="152" t="s">
        <v>759</v>
      </c>
      <c r="H468" s="151" t="s">
        <v>44</v>
      </c>
      <c r="I468" s="153"/>
      <c r="L468" s="149"/>
      <c r="M468" s="154"/>
      <c r="T468" s="155"/>
      <c r="AT468" s="151" t="s">
        <v>202</v>
      </c>
      <c r="AU468" s="151" t="s">
        <v>93</v>
      </c>
      <c r="AV468" s="12" t="s">
        <v>90</v>
      </c>
      <c r="AW468" s="12" t="s">
        <v>42</v>
      </c>
      <c r="AX468" s="12" t="s">
        <v>82</v>
      </c>
      <c r="AY468" s="151" t="s">
        <v>192</v>
      </c>
    </row>
    <row r="469" spans="2:65" s="13" customFormat="1" ht="11.25">
      <c r="B469" s="156"/>
      <c r="D469" s="150" t="s">
        <v>202</v>
      </c>
      <c r="E469" s="157" t="s">
        <v>44</v>
      </c>
      <c r="F469" s="158" t="s">
        <v>766</v>
      </c>
      <c r="H469" s="159">
        <v>2</v>
      </c>
      <c r="I469" s="160"/>
      <c r="L469" s="156"/>
      <c r="M469" s="161"/>
      <c r="T469" s="162"/>
      <c r="AT469" s="157" t="s">
        <v>202</v>
      </c>
      <c r="AU469" s="157" t="s">
        <v>93</v>
      </c>
      <c r="AV469" s="13" t="s">
        <v>93</v>
      </c>
      <c r="AW469" s="13" t="s">
        <v>42</v>
      </c>
      <c r="AX469" s="13" t="s">
        <v>82</v>
      </c>
      <c r="AY469" s="157" t="s">
        <v>192</v>
      </c>
    </row>
    <row r="470" spans="2:65" s="12" customFormat="1" ht="11.25">
      <c r="B470" s="149"/>
      <c r="D470" s="150" t="s">
        <v>202</v>
      </c>
      <c r="E470" s="151" t="s">
        <v>44</v>
      </c>
      <c r="F470" s="152" t="s">
        <v>761</v>
      </c>
      <c r="H470" s="151" t="s">
        <v>44</v>
      </c>
      <c r="I470" s="153"/>
      <c r="L470" s="149"/>
      <c r="M470" s="154"/>
      <c r="T470" s="155"/>
      <c r="AT470" s="151" t="s">
        <v>202</v>
      </c>
      <c r="AU470" s="151" t="s">
        <v>93</v>
      </c>
      <c r="AV470" s="12" t="s">
        <v>90</v>
      </c>
      <c r="AW470" s="12" t="s">
        <v>42</v>
      </c>
      <c r="AX470" s="12" t="s">
        <v>82</v>
      </c>
      <c r="AY470" s="151" t="s">
        <v>192</v>
      </c>
    </row>
    <row r="471" spans="2:65" s="13" customFormat="1" ht="11.25">
      <c r="B471" s="156"/>
      <c r="D471" s="150" t="s">
        <v>202</v>
      </c>
      <c r="E471" s="157" t="s">
        <v>44</v>
      </c>
      <c r="F471" s="158" t="s">
        <v>766</v>
      </c>
      <c r="H471" s="159">
        <v>2</v>
      </c>
      <c r="I471" s="160"/>
      <c r="L471" s="156"/>
      <c r="M471" s="161"/>
      <c r="T471" s="162"/>
      <c r="AT471" s="157" t="s">
        <v>202</v>
      </c>
      <c r="AU471" s="157" t="s">
        <v>93</v>
      </c>
      <c r="AV471" s="13" t="s">
        <v>93</v>
      </c>
      <c r="AW471" s="13" t="s">
        <v>42</v>
      </c>
      <c r="AX471" s="13" t="s">
        <v>82</v>
      </c>
      <c r="AY471" s="157" t="s">
        <v>192</v>
      </c>
    </row>
    <row r="472" spans="2:65" s="12" customFormat="1" ht="11.25">
      <c r="B472" s="149"/>
      <c r="D472" s="150" t="s">
        <v>202</v>
      </c>
      <c r="E472" s="151" t="s">
        <v>44</v>
      </c>
      <c r="F472" s="152" t="s">
        <v>2352</v>
      </c>
      <c r="H472" s="151" t="s">
        <v>44</v>
      </c>
      <c r="I472" s="153"/>
      <c r="L472" s="149"/>
      <c r="M472" s="154"/>
      <c r="T472" s="155"/>
      <c r="AT472" s="151" t="s">
        <v>202</v>
      </c>
      <c r="AU472" s="151" t="s">
        <v>93</v>
      </c>
      <c r="AV472" s="12" t="s">
        <v>90</v>
      </c>
      <c r="AW472" s="12" t="s">
        <v>42</v>
      </c>
      <c r="AX472" s="12" t="s">
        <v>82</v>
      </c>
      <c r="AY472" s="151" t="s">
        <v>192</v>
      </c>
    </row>
    <row r="473" spans="2:65" s="13" customFormat="1" ht="11.25">
      <c r="B473" s="156"/>
      <c r="D473" s="150" t="s">
        <v>202</v>
      </c>
      <c r="E473" s="157" t="s">
        <v>44</v>
      </c>
      <c r="F473" s="158" t="s">
        <v>766</v>
      </c>
      <c r="H473" s="159">
        <v>2</v>
      </c>
      <c r="I473" s="160"/>
      <c r="L473" s="156"/>
      <c r="M473" s="161"/>
      <c r="T473" s="162"/>
      <c r="AT473" s="157" t="s">
        <v>202</v>
      </c>
      <c r="AU473" s="157" t="s">
        <v>93</v>
      </c>
      <c r="AV473" s="13" t="s">
        <v>93</v>
      </c>
      <c r="AW473" s="13" t="s">
        <v>42</v>
      </c>
      <c r="AX473" s="13" t="s">
        <v>82</v>
      </c>
      <c r="AY473" s="157" t="s">
        <v>192</v>
      </c>
    </row>
    <row r="474" spans="2:65" s="12" customFormat="1" ht="11.25">
      <c r="B474" s="149"/>
      <c r="D474" s="150" t="s">
        <v>202</v>
      </c>
      <c r="E474" s="151" t="s">
        <v>44</v>
      </c>
      <c r="F474" s="152" t="s">
        <v>2353</v>
      </c>
      <c r="H474" s="151" t="s">
        <v>44</v>
      </c>
      <c r="I474" s="153"/>
      <c r="L474" s="149"/>
      <c r="M474" s="154"/>
      <c r="T474" s="155"/>
      <c r="AT474" s="151" t="s">
        <v>202</v>
      </c>
      <c r="AU474" s="151" t="s">
        <v>93</v>
      </c>
      <c r="AV474" s="12" t="s">
        <v>90</v>
      </c>
      <c r="AW474" s="12" t="s">
        <v>42</v>
      </c>
      <c r="AX474" s="12" t="s">
        <v>82</v>
      </c>
      <c r="AY474" s="151" t="s">
        <v>192</v>
      </c>
    </row>
    <row r="475" spans="2:65" s="13" customFormat="1" ht="11.25">
      <c r="B475" s="156"/>
      <c r="D475" s="150" t="s">
        <v>202</v>
      </c>
      <c r="E475" s="157" t="s">
        <v>44</v>
      </c>
      <c r="F475" s="158" t="s">
        <v>766</v>
      </c>
      <c r="H475" s="159">
        <v>2</v>
      </c>
      <c r="I475" s="160"/>
      <c r="L475" s="156"/>
      <c r="M475" s="161"/>
      <c r="T475" s="162"/>
      <c r="AT475" s="157" t="s">
        <v>202</v>
      </c>
      <c r="AU475" s="157" t="s">
        <v>93</v>
      </c>
      <c r="AV475" s="13" t="s">
        <v>93</v>
      </c>
      <c r="AW475" s="13" t="s">
        <v>42</v>
      </c>
      <c r="AX475" s="13" t="s">
        <v>82</v>
      </c>
      <c r="AY475" s="157" t="s">
        <v>192</v>
      </c>
    </row>
    <row r="476" spans="2:65" s="14" customFormat="1" ht="11.25">
      <c r="B476" s="163"/>
      <c r="D476" s="150" t="s">
        <v>202</v>
      </c>
      <c r="E476" s="164" t="s">
        <v>44</v>
      </c>
      <c r="F476" s="165" t="s">
        <v>205</v>
      </c>
      <c r="H476" s="166">
        <v>8</v>
      </c>
      <c r="I476" s="167"/>
      <c r="L476" s="163"/>
      <c r="M476" s="168"/>
      <c r="T476" s="169"/>
      <c r="AT476" s="164" t="s">
        <v>202</v>
      </c>
      <c r="AU476" s="164" t="s">
        <v>93</v>
      </c>
      <c r="AV476" s="14" t="s">
        <v>199</v>
      </c>
      <c r="AW476" s="14" t="s">
        <v>42</v>
      </c>
      <c r="AX476" s="14" t="s">
        <v>90</v>
      </c>
      <c r="AY476" s="164" t="s">
        <v>192</v>
      </c>
    </row>
    <row r="477" spans="2:65" s="1" customFormat="1" ht="16.5" customHeight="1">
      <c r="B477" s="33"/>
      <c r="C477" s="170" t="s">
        <v>341</v>
      </c>
      <c r="D477" s="170" t="s">
        <v>245</v>
      </c>
      <c r="E477" s="171" t="s">
        <v>769</v>
      </c>
      <c r="F477" s="172" t="s">
        <v>770</v>
      </c>
      <c r="G477" s="173" t="s">
        <v>282</v>
      </c>
      <c r="H477" s="174">
        <v>15.071999999999999</v>
      </c>
      <c r="I477" s="175"/>
      <c r="J477" s="176">
        <f>ROUND(I477*H477,2)</f>
        <v>0</v>
      </c>
      <c r="K477" s="172" t="s">
        <v>198</v>
      </c>
      <c r="L477" s="177"/>
      <c r="M477" s="178" t="s">
        <v>44</v>
      </c>
      <c r="N477" s="179" t="s">
        <v>53</v>
      </c>
      <c r="P477" s="141">
        <f>O477*H477</f>
        <v>0</v>
      </c>
      <c r="Q477" s="141">
        <v>8.0000000000000007E-5</v>
      </c>
      <c r="R477" s="141">
        <f>Q477*H477</f>
        <v>1.2057599999999999E-3</v>
      </c>
      <c r="S477" s="141">
        <v>0</v>
      </c>
      <c r="T477" s="142">
        <f>S477*H477</f>
        <v>0</v>
      </c>
      <c r="AR477" s="143" t="s">
        <v>219</v>
      </c>
      <c r="AT477" s="143" t="s">
        <v>245</v>
      </c>
      <c r="AU477" s="143" t="s">
        <v>93</v>
      </c>
      <c r="AY477" s="17" t="s">
        <v>192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90</v>
      </c>
      <c r="BK477" s="144">
        <f>ROUND(I477*H477,2)</f>
        <v>0</v>
      </c>
      <c r="BL477" s="17" t="s">
        <v>199</v>
      </c>
      <c r="BM477" s="143" t="s">
        <v>2355</v>
      </c>
    </row>
    <row r="478" spans="2:65" s="12" customFormat="1" ht="11.25">
      <c r="B478" s="149"/>
      <c r="D478" s="150" t="s">
        <v>202</v>
      </c>
      <c r="E478" s="151" t="s">
        <v>44</v>
      </c>
      <c r="F478" s="152" t="s">
        <v>2195</v>
      </c>
      <c r="H478" s="151" t="s">
        <v>44</v>
      </c>
      <c r="I478" s="153"/>
      <c r="L478" s="149"/>
      <c r="M478" s="154"/>
      <c r="T478" s="155"/>
      <c r="AT478" s="151" t="s">
        <v>202</v>
      </c>
      <c r="AU478" s="151" t="s">
        <v>93</v>
      </c>
      <c r="AV478" s="12" t="s">
        <v>90</v>
      </c>
      <c r="AW478" s="12" t="s">
        <v>42</v>
      </c>
      <c r="AX478" s="12" t="s">
        <v>82</v>
      </c>
      <c r="AY478" s="151" t="s">
        <v>192</v>
      </c>
    </row>
    <row r="479" spans="2:65" s="12" customFormat="1" ht="11.25">
      <c r="B479" s="149"/>
      <c r="D479" s="150" t="s">
        <v>202</v>
      </c>
      <c r="E479" s="151" t="s">
        <v>44</v>
      </c>
      <c r="F479" s="152" t="s">
        <v>759</v>
      </c>
      <c r="H479" s="151" t="s">
        <v>44</v>
      </c>
      <c r="I479" s="153"/>
      <c r="L479" s="149"/>
      <c r="M479" s="154"/>
      <c r="T479" s="155"/>
      <c r="AT479" s="151" t="s">
        <v>202</v>
      </c>
      <c r="AU479" s="151" t="s">
        <v>93</v>
      </c>
      <c r="AV479" s="12" t="s">
        <v>90</v>
      </c>
      <c r="AW479" s="12" t="s">
        <v>42</v>
      </c>
      <c r="AX479" s="12" t="s">
        <v>82</v>
      </c>
      <c r="AY479" s="151" t="s">
        <v>192</v>
      </c>
    </row>
    <row r="480" spans="2:65" s="13" customFormat="1" ht="11.25">
      <c r="B480" s="156"/>
      <c r="D480" s="150" t="s">
        <v>202</v>
      </c>
      <c r="E480" s="157" t="s">
        <v>44</v>
      </c>
      <c r="F480" s="158" t="s">
        <v>772</v>
      </c>
      <c r="H480" s="159">
        <v>3.7679999999999998</v>
      </c>
      <c r="I480" s="160"/>
      <c r="L480" s="156"/>
      <c r="M480" s="161"/>
      <c r="T480" s="162"/>
      <c r="AT480" s="157" t="s">
        <v>202</v>
      </c>
      <c r="AU480" s="157" t="s">
        <v>93</v>
      </c>
      <c r="AV480" s="13" t="s">
        <v>93</v>
      </c>
      <c r="AW480" s="13" t="s">
        <v>42</v>
      </c>
      <c r="AX480" s="13" t="s">
        <v>82</v>
      </c>
      <c r="AY480" s="157" t="s">
        <v>192</v>
      </c>
    </row>
    <row r="481" spans="2:65" s="12" customFormat="1" ht="11.25">
      <c r="B481" s="149"/>
      <c r="D481" s="150" t="s">
        <v>202</v>
      </c>
      <c r="E481" s="151" t="s">
        <v>44</v>
      </c>
      <c r="F481" s="152" t="s">
        <v>761</v>
      </c>
      <c r="H481" s="151" t="s">
        <v>44</v>
      </c>
      <c r="I481" s="153"/>
      <c r="L481" s="149"/>
      <c r="M481" s="154"/>
      <c r="T481" s="155"/>
      <c r="AT481" s="151" t="s">
        <v>202</v>
      </c>
      <c r="AU481" s="151" t="s">
        <v>93</v>
      </c>
      <c r="AV481" s="12" t="s">
        <v>90</v>
      </c>
      <c r="AW481" s="12" t="s">
        <v>42</v>
      </c>
      <c r="AX481" s="12" t="s">
        <v>82</v>
      </c>
      <c r="AY481" s="151" t="s">
        <v>192</v>
      </c>
    </row>
    <row r="482" spans="2:65" s="13" customFormat="1" ht="11.25">
      <c r="B482" s="156"/>
      <c r="D482" s="150" t="s">
        <v>202</v>
      </c>
      <c r="E482" s="157" t="s">
        <v>44</v>
      </c>
      <c r="F482" s="158" t="s">
        <v>772</v>
      </c>
      <c r="H482" s="159">
        <v>3.7679999999999998</v>
      </c>
      <c r="I482" s="160"/>
      <c r="L482" s="156"/>
      <c r="M482" s="161"/>
      <c r="T482" s="162"/>
      <c r="AT482" s="157" t="s">
        <v>202</v>
      </c>
      <c r="AU482" s="157" t="s">
        <v>93</v>
      </c>
      <c r="AV482" s="13" t="s">
        <v>93</v>
      </c>
      <c r="AW482" s="13" t="s">
        <v>42</v>
      </c>
      <c r="AX482" s="13" t="s">
        <v>82</v>
      </c>
      <c r="AY482" s="157" t="s">
        <v>192</v>
      </c>
    </row>
    <row r="483" spans="2:65" s="12" customFormat="1" ht="11.25">
      <c r="B483" s="149"/>
      <c r="D483" s="150" t="s">
        <v>202</v>
      </c>
      <c r="E483" s="151" t="s">
        <v>44</v>
      </c>
      <c r="F483" s="152" t="s">
        <v>2352</v>
      </c>
      <c r="H483" s="151" t="s">
        <v>44</v>
      </c>
      <c r="I483" s="153"/>
      <c r="L483" s="149"/>
      <c r="M483" s="154"/>
      <c r="T483" s="155"/>
      <c r="AT483" s="151" t="s">
        <v>202</v>
      </c>
      <c r="AU483" s="151" t="s">
        <v>93</v>
      </c>
      <c r="AV483" s="12" t="s">
        <v>90</v>
      </c>
      <c r="AW483" s="12" t="s">
        <v>42</v>
      </c>
      <c r="AX483" s="12" t="s">
        <v>82</v>
      </c>
      <c r="AY483" s="151" t="s">
        <v>192</v>
      </c>
    </row>
    <row r="484" spans="2:65" s="13" customFormat="1" ht="11.25">
      <c r="B484" s="156"/>
      <c r="D484" s="150" t="s">
        <v>202</v>
      </c>
      <c r="E484" s="157" t="s">
        <v>44</v>
      </c>
      <c r="F484" s="158" t="s">
        <v>772</v>
      </c>
      <c r="H484" s="159">
        <v>3.7679999999999998</v>
      </c>
      <c r="I484" s="160"/>
      <c r="L484" s="156"/>
      <c r="M484" s="161"/>
      <c r="T484" s="162"/>
      <c r="AT484" s="157" t="s">
        <v>202</v>
      </c>
      <c r="AU484" s="157" t="s">
        <v>93</v>
      </c>
      <c r="AV484" s="13" t="s">
        <v>93</v>
      </c>
      <c r="AW484" s="13" t="s">
        <v>42</v>
      </c>
      <c r="AX484" s="13" t="s">
        <v>82</v>
      </c>
      <c r="AY484" s="157" t="s">
        <v>192</v>
      </c>
    </row>
    <row r="485" spans="2:65" s="12" customFormat="1" ht="11.25">
      <c r="B485" s="149"/>
      <c r="D485" s="150" t="s">
        <v>202</v>
      </c>
      <c r="E485" s="151" t="s">
        <v>44</v>
      </c>
      <c r="F485" s="152" t="s">
        <v>2353</v>
      </c>
      <c r="H485" s="151" t="s">
        <v>44</v>
      </c>
      <c r="I485" s="153"/>
      <c r="L485" s="149"/>
      <c r="M485" s="154"/>
      <c r="T485" s="155"/>
      <c r="AT485" s="151" t="s">
        <v>202</v>
      </c>
      <c r="AU485" s="151" t="s">
        <v>93</v>
      </c>
      <c r="AV485" s="12" t="s">
        <v>90</v>
      </c>
      <c r="AW485" s="12" t="s">
        <v>42</v>
      </c>
      <c r="AX485" s="12" t="s">
        <v>82</v>
      </c>
      <c r="AY485" s="151" t="s">
        <v>192</v>
      </c>
    </row>
    <row r="486" spans="2:65" s="13" customFormat="1" ht="11.25">
      <c r="B486" s="156"/>
      <c r="D486" s="150" t="s">
        <v>202</v>
      </c>
      <c r="E486" s="157" t="s">
        <v>44</v>
      </c>
      <c r="F486" s="158" t="s">
        <v>772</v>
      </c>
      <c r="H486" s="159">
        <v>3.7679999999999998</v>
      </c>
      <c r="I486" s="160"/>
      <c r="L486" s="156"/>
      <c r="M486" s="161"/>
      <c r="T486" s="162"/>
      <c r="AT486" s="157" t="s">
        <v>202</v>
      </c>
      <c r="AU486" s="157" t="s">
        <v>93</v>
      </c>
      <c r="AV486" s="13" t="s">
        <v>93</v>
      </c>
      <c r="AW486" s="13" t="s">
        <v>42</v>
      </c>
      <c r="AX486" s="13" t="s">
        <v>82</v>
      </c>
      <c r="AY486" s="157" t="s">
        <v>192</v>
      </c>
    </row>
    <row r="487" spans="2:65" s="14" customFormat="1" ht="11.25">
      <c r="B487" s="163"/>
      <c r="D487" s="150" t="s">
        <v>202</v>
      </c>
      <c r="E487" s="164" t="s">
        <v>44</v>
      </c>
      <c r="F487" s="165" t="s">
        <v>205</v>
      </c>
      <c r="H487" s="166">
        <v>15.071999999999999</v>
      </c>
      <c r="I487" s="167"/>
      <c r="L487" s="163"/>
      <c r="M487" s="168"/>
      <c r="T487" s="169"/>
      <c r="AT487" s="164" t="s">
        <v>202</v>
      </c>
      <c r="AU487" s="164" t="s">
        <v>93</v>
      </c>
      <c r="AV487" s="14" t="s">
        <v>199</v>
      </c>
      <c r="AW487" s="14" t="s">
        <v>42</v>
      </c>
      <c r="AX487" s="14" t="s">
        <v>90</v>
      </c>
      <c r="AY487" s="164" t="s">
        <v>192</v>
      </c>
    </row>
    <row r="488" spans="2:65" s="1" customFormat="1" ht="24.2" customHeight="1">
      <c r="B488" s="33"/>
      <c r="C488" s="170" t="s">
        <v>743</v>
      </c>
      <c r="D488" s="170" t="s">
        <v>245</v>
      </c>
      <c r="E488" s="171" t="s">
        <v>774</v>
      </c>
      <c r="F488" s="172" t="s">
        <v>775</v>
      </c>
      <c r="G488" s="173" t="s">
        <v>776</v>
      </c>
      <c r="H488" s="174">
        <v>0.08</v>
      </c>
      <c r="I488" s="175"/>
      <c r="J488" s="176">
        <f>ROUND(I488*H488,2)</f>
        <v>0</v>
      </c>
      <c r="K488" s="172" t="s">
        <v>198</v>
      </c>
      <c r="L488" s="177"/>
      <c r="M488" s="178" t="s">
        <v>44</v>
      </c>
      <c r="N488" s="179" t="s">
        <v>53</v>
      </c>
      <c r="P488" s="141">
        <f>O488*H488</f>
        <v>0</v>
      </c>
      <c r="Q488" s="141">
        <v>5.0000000000000001E-4</v>
      </c>
      <c r="R488" s="141">
        <f>Q488*H488</f>
        <v>4.0000000000000003E-5</v>
      </c>
      <c r="S488" s="141">
        <v>0</v>
      </c>
      <c r="T488" s="142">
        <f>S488*H488</f>
        <v>0</v>
      </c>
      <c r="AR488" s="143" t="s">
        <v>219</v>
      </c>
      <c r="AT488" s="143" t="s">
        <v>245</v>
      </c>
      <c r="AU488" s="143" t="s">
        <v>93</v>
      </c>
      <c r="AY488" s="17" t="s">
        <v>192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7" t="s">
        <v>90</v>
      </c>
      <c r="BK488" s="144">
        <f>ROUND(I488*H488,2)</f>
        <v>0</v>
      </c>
      <c r="BL488" s="17" t="s">
        <v>199</v>
      </c>
      <c r="BM488" s="143" t="s">
        <v>2356</v>
      </c>
    </row>
    <row r="489" spans="2:65" s="12" customFormat="1" ht="11.25">
      <c r="B489" s="149"/>
      <c r="D489" s="150" t="s">
        <v>202</v>
      </c>
      <c r="E489" s="151" t="s">
        <v>44</v>
      </c>
      <c r="F489" s="152" t="s">
        <v>2195</v>
      </c>
      <c r="H489" s="151" t="s">
        <v>44</v>
      </c>
      <c r="I489" s="153"/>
      <c r="L489" s="149"/>
      <c r="M489" s="154"/>
      <c r="T489" s="155"/>
      <c r="AT489" s="151" t="s">
        <v>202</v>
      </c>
      <c r="AU489" s="151" t="s">
        <v>93</v>
      </c>
      <c r="AV489" s="12" t="s">
        <v>90</v>
      </c>
      <c r="AW489" s="12" t="s">
        <v>42</v>
      </c>
      <c r="AX489" s="12" t="s">
        <v>82</v>
      </c>
      <c r="AY489" s="151" t="s">
        <v>192</v>
      </c>
    </row>
    <row r="490" spans="2:65" s="12" customFormat="1" ht="11.25">
      <c r="B490" s="149"/>
      <c r="D490" s="150" t="s">
        <v>202</v>
      </c>
      <c r="E490" s="151" t="s">
        <v>44</v>
      </c>
      <c r="F490" s="152" t="s">
        <v>759</v>
      </c>
      <c r="H490" s="151" t="s">
        <v>44</v>
      </c>
      <c r="I490" s="153"/>
      <c r="L490" s="149"/>
      <c r="M490" s="154"/>
      <c r="T490" s="155"/>
      <c r="AT490" s="151" t="s">
        <v>202</v>
      </c>
      <c r="AU490" s="151" t="s">
        <v>93</v>
      </c>
      <c r="AV490" s="12" t="s">
        <v>90</v>
      </c>
      <c r="AW490" s="12" t="s">
        <v>42</v>
      </c>
      <c r="AX490" s="12" t="s">
        <v>82</v>
      </c>
      <c r="AY490" s="151" t="s">
        <v>192</v>
      </c>
    </row>
    <row r="491" spans="2:65" s="13" customFormat="1" ht="11.25">
      <c r="B491" s="156"/>
      <c r="D491" s="150" t="s">
        <v>202</v>
      </c>
      <c r="E491" s="157" t="s">
        <v>44</v>
      </c>
      <c r="F491" s="158" t="s">
        <v>778</v>
      </c>
      <c r="H491" s="159">
        <v>0.02</v>
      </c>
      <c r="I491" s="160"/>
      <c r="L491" s="156"/>
      <c r="M491" s="161"/>
      <c r="T491" s="162"/>
      <c r="AT491" s="157" t="s">
        <v>202</v>
      </c>
      <c r="AU491" s="157" t="s">
        <v>93</v>
      </c>
      <c r="AV491" s="13" t="s">
        <v>93</v>
      </c>
      <c r="AW491" s="13" t="s">
        <v>42</v>
      </c>
      <c r="AX491" s="13" t="s">
        <v>82</v>
      </c>
      <c r="AY491" s="157" t="s">
        <v>192</v>
      </c>
    </row>
    <row r="492" spans="2:65" s="12" customFormat="1" ht="11.25">
      <c r="B492" s="149"/>
      <c r="D492" s="150" t="s">
        <v>202</v>
      </c>
      <c r="E492" s="151" t="s">
        <v>44</v>
      </c>
      <c r="F492" s="152" t="s">
        <v>761</v>
      </c>
      <c r="H492" s="151" t="s">
        <v>44</v>
      </c>
      <c r="I492" s="153"/>
      <c r="L492" s="149"/>
      <c r="M492" s="154"/>
      <c r="T492" s="155"/>
      <c r="AT492" s="151" t="s">
        <v>202</v>
      </c>
      <c r="AU492" s="151" t="s">
        <v>93</v>
      </c>
      <c r="AV492" s="12" t="s">
        <v>90</v>
      </c>
      <c r="AW492" s="12" t="s">
        <v>42</v>
      </c>
      <c r="AX492" s="12" t="s">
        <v>82</v>
      </c>
      <c r="AY492" s="151" t="s">
        <v>192</v>
      </c>
    </row>
    <row r="493" spans="2:65" s="13" customFormat="1" ht="11.25">
      <c r="B493" s="156"/>
      <c r="D493" s="150" t="s">
        <v>202</v>
      </c>
      <c r="E493" s="157" t="s">
        <v>44</v>
      </c>
      <c r="F493" s="158" t="s">
        <v>778</v>
      </c>
      <c r="H493" s="159">
        <v>0.02</v>
      </c>
      <c r="I493" s="160"/>
      <c r="L493" s="156"/>
      <c r="M493" s="161"/>
      <c r="T493" s="162"/>
      <c r="AT493" s="157" t="s">
        <v>202</v>
      </c>
      <c r="AU493" s="157" t="s">
        <v>93</v>
      </c>
      <c r="AV493" s="13" t="s">
        <v>93</v>
      </c>
      <c r="AW493" s="13" t="s">
        <v>42</v>
      </c>
      <c r="AX493" s="13" t="s">
        <v>82</v>
      </c>
      <c r="AY493" s="157" t="s">
        <v>192</v>
      </c>
    </row>
    <row r="494" spans="2:65" s="12" customFormat="1" ht="11.25">
      <c r="B494" s="149"/>
      <c r="D494" s="150" t="s">
        <v>202</v>
      </c>
      <c r="E494" s="151" t="s">
        <v>44</v>
      </c>
      <c r="F494" s="152" t="s">
        <v>2352</v>
      </c>
      <c r="H494" s="151" t="s">
        <v>44</v>
      </c>
      <c r="I494" s="153"/>
      <c r="L494" s="149"/>
      <c r="M494" s="154"/>
      <c r="T494" s="155"/>
      <c r="AT494" s="151" t="s">
        <v>202</v>
      </c>
      <c r="AU494" s="151" t="s">
        <v>93</v>
      </c>
      <c r="AV494" s="12" t="s">
        <v>90</v>
      </c>
      <c r="AW494" s="12" t="s">
        <v>42</v>
      </c>
      <c r="AX494" s="12" t="s">
        <v>82</v>
      </c>
      <c r="AY494" s="151" t="s">
        <v>192</v>
      </c>
    </row>
    <row r="495" spans="2:65" s="13" customFormat="1" ht="11.25">
      <c r="B495" s="156"/>
      <c r="D495" s="150" t="s">
        <v>202</v>
      </c>
      <c r="E495" s="157" t="s">
        <v>44</v>
      </c>
      <c r="F495" s="158" t="s">
        <v>778</v>
      </c>
      <c r="H495" s="159">
        <v>0.02</v>
      </c>
      <c r="I495" s="160"/>
      <c r="L495" s="156"/>
      <c r="M495" s="161"/>
      <c r="T495" s="162"/>
      <c r="AT495" s="157" t="s">
        <v>202</v>
      </c>
      <c r="AU495" s="157" t="s">
        <v>93</v>
      </c>
      <c r="AV495" s="13" t="s">
        <v>93</v>
      </c>
      <c r="AW495" s="13" t="s">
        <v>42</v>
      </c>
      <c r="AX495" s="13" t="s">
        <v>82</v>
      </c>
      <c r="AY495" s="157" t="s">
        <v>192</v>
      </c>
    </row>
    <row r="496" spans="2:65" s="12" customFormat="1" ht="11.25">
      <c r="B496" s="149"/>
      <c r="D496" s="150" t="s">
        <v>202</v>
      </c>
      <c r="E496" s="151" t="s">
        <v>44</v>
      </c>
      <c r="F496" s="152" t="s">
        <v>2353</v>
      </c>
      <c r="H496" s="151" t="s">
        <v>44</v>
      </c>
      <c r="I496" s="153"/>
      <c r="L496" s="149"/>
      <c r="M496" s="154"/>
      <c r="T496" s="155"/>
      <c r="AT496" s="151" t="s">
        <v>202</v>
      </c>
      <c r="AU496" s="151" t="s">
        <v>93</v>
      </c>
      <c r="AV496" s="12" t="s">
        <v>90</v>
      </c>
      <c r="AW496" s="12" t="s">
        <v>42</v>
      </c>
      <c r="AX496" s="12" t="s">
        <v>82</v>
      </c>
      <c r="AY496" s="151" t="s">
        <v>192</v>
      </c>
    </row>
    <row r="497" spans="2:65" s="13" customFormat="1" ht="11.25">
      <c r="B497" s="156"/>
      <c r="D497" s="150" t="s">
        <v>202</v>
      </c>
      <c r="E497" s="157" t="s">
        <v>44</v>
      </c>
      <c r="F497" s="158" t="s">
        <v>778</v>
      </c>
      <c r="H497" s="159">
        <v>0.02</v>
      </c>
      <c r="I497" s="160"/>
      <c r="L497" s="156"/>
      <c r="M497" s="161"/>
      <c r="T497" s="162"/>
      <c r="AT497" s="157" t="s">
        <v>202</v>
      </c>
      <c r="AU497" s="157" t="s">
        <v>93</v>
      </c>
      <c r="AV497" s="13" t="s">
        <v>93</v>
      </c>
      <c r="AW497" s="13" t="s">
        <v>42</v>
      </c>
      <c r="AX497" s="13" t="s">
        <v>82</v>
      </c>
      <c r="AY497" s="157" t="s">
        <v>192</v>
      </c>
    </row>
    <row r="498" spans="2:65" s="14" customFormat="1" ht="11.25">
      <c r="B498" s="163"/>
      <c r="D498" s="150" t="s">
        <v>202</v>
      </c>
      <c r="E498" s="164" t="s">
        <v>44</v>
      </c>
      <c r="F498" s="165" t="s">
        <v>205</v>
      </c>
      <c r="H498" s="166">
        <v>0.08</v>
      </c>
      <c r="I498" s="167"/>
      <c r="L498" s="163"/>
      <c r="M498" s="168"/>
      <c r="T498" s="169"/>
      <c r="AT498" s="164" t="s">
        <v>202</v>
      </c>
      <c r="AU498" s="164" t="s">
        <v>93</v>
      </c>
      <c r="AV498" s="14" t="s">
        <v>199</v>
      </c>
      <c r="AW498" s="14" t="s">
        <v>42</v>
      </c>
      <c r="AX498" s="14" t="s">
        <v>90</v>
      </c>
      <c r="AY498" s="164" t="s">
        <v>192</v>
      </c>
    </row>
    <row r="499" spans="2:65" s="1" customFormat="1" ht="37.9" customHeight="1">
      <c r="B499" s="33"/>
      <c r="C499" s="132" t="s">
        <v>348</v>
      </c>
      <c r="D499" s="132" t="s">
        <v>194</v>
      </c>
      <c r="E499" s="133" t="s">
        <v>2357</v>
      </c>
      <c r="F499" s="134" t="s">
        <v>2358</v>
      </c>
      <c r="G499" s="135" t="s">
        <v>282</v>
      </c>
      <c r="H499" s="136">
        <v>90</v>
      </c>
      <c r="I499" s="137"/>
      <c r="J499" s="138">
        <f>ROUND(I499*H499,2)</f>
        <v>0</v>
      </c>
      <c r="K499" s="134" t="s">
        <v>198</v>
      </c>
      <c r="L499" s="33"/>
      <c r="M499" s="139" t="s">
        <v>44</v>
      </c>
      <c r="N499" s="140" t="s">
        <v>53</v>
      </c>
      <c r="P499" s="141">
        <f>O499*H499</f>
        <v>0</v>
      </c>
      <c r="Q499" s="141">
        <v>1.0000000000000001E-5</v>
      </c>
      <c r="R499" s="141">
        <f>Q499*H499</f>
        <v>9.0000000000000008E-4</v>
      </c>
      <c r="S499" s="141">
        <v>0</v>
      </c>
      <c r="T499" s="142">
        <f>S499*H499</f>
        <v>0</v>
      </c>
      <c r="AR499" s="143" t="s">
        <v>199</v>
      </c>
      <c r="AT499" s="143" t="s">
        <v>194</v>
      </c>
      <c r="AU499" s="143" t="s">
        <v>93</v>
      </c>
      <c r="AY499" s="17" t="s">
        <v>192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7" t="s">
        <v>90</v>
      </c>
      <c r="BK499" s="144">
        <f>ROUND(I499*H499,2)</f>
        <v>0</v>
      </c>
      <c r="BL499" s="17" t="s">
        <v>199</v>
      </c>
      <c r="BM499" s="143" t="s">
        <v>2359</v>
      </c>
    </row>
    <row r="500" spans="2:65" s="1" customFormat="1" ht="11.25">
      <c r="B500" s="33"/>
      <c r="D500" s="145" t="s">
        <v>200</v>
      </c>
      <c r="F500" s="146" t="s">
        <v>2360</v>
      </c>
      <c r="I500" s="147"/>
      <c r="L500" s="33"/>
      <c r="M500" s="148"/>
      <c r="T500" s="54"/>
      <c r="AT500" s="17" t="s">
        <v>200</v>
      </c>
      <c r="AU500" s="17" t="s">
        <v>93</v>
      </c>
    </row>
    <row r="501" spans="2:65" s="12" customFormat="1" ht="11.25">
      <c r="B501" s="149"/>
      <c r="D501" s="150" t="s">
        <v>202</v>
      </c>
      <c r="E501" s="151" t="s">
        <v>44</v>
      </c>
      <c r="F501" s="152" t="s">
        <v>2195</v>
      </c>
      <c r="H501" s="151" t="s">
        <v>44</v>
      </c>
      <c r="I501" s="153"/>
      <c r="L501" s="149"/>
      <c r="M501" s="154"/>
      <c r="T501" s="155"/>
      <c r="AT501" s="151" t="s">
        <v>202</v>
      </c>
      <c r="AU501" s="151" t="s">
        <v>93</v>
      </c>
      <c r="AV501" s="12" t="s">
        <v>90</v>
      </c>
      <c r="AW501" s="12" t="s">
        <v>42</v>
      </c>
      <c r="AX501" s="12" t="s">
        <v>82</v>
      </c>
      <c r="AY501" s="151" t="s">
        <v>192</v>
      </c>
    </row>
    <row r="502" spans="2:65" s="12" customFormat="1" ht="22.5">
      <c r="B502" s="149"/>
      <c r="D502" s="150" t="s">
        <v>202</v>
      </c>
      <c r="E502" s="151" t="s">
        <v>44</v>
      </c>
      <c r="F502" s="152" t="s">
        <v>2361</v>
      </c>
      <c r="H502" s="151" t="s">
        <v>44</v>
      </c>
      <c r="I502" s="153"/>
      <c r="L502" s="149"/>
      <c r="M502" s="154"/>
      <c r="T502" s="155"/>
      <c r="AT502" s="151" t="s">
        <v>202</v>
      </c>
      <c r="AU502" s="151" t="s">
        <v>93</v>
      </c>
      <c r="AV502" s="12" t="s">
        <v>90</v>
      </c>
      <c r="AW502" s="12" t="s">
        <v>42</v>
      </c>
      <c r="AX502" s="12" t="s">
        <v>82</v>
      </c>
      <c r="AY502" s="151" t="s">
        <v>192</v>
      </c>
    </row>
    <row r="503" spans="2:65" s="13" customFormat="1" ht="11.25">
      <c r="B503" s="156"/>
      <c r="D503" s="150" t="s">
        <v>202</v>
      </c>
      <c r="E503" s="157" t="s">
        <v>44</v>
      </c>
      <c r="F503" s="158" t="s">
        <v>2362</v>
      </c>
      <c r="H503" s="159">
        <v>90</v>
      </c>
      <c r="I503" s="160"/>
      <c r="L503" s="156"/>
      <c r="M503" s="161"/>
      <c r="T503" s="162"/>
      <c r="AT503" s="157" t="s">
        <v>202</v>
      </c>
      <c r="AU503" s="157" t="s">
        <v>93</v>
      </c>
      <c r="AV503" s="13" t="s">
        <v>93</v>
      </c>
      <c r="AW503" s="13" t="s">
        <v>42</v>
      </c>
      <c r="AX503" s="13" t="s">
        <v>90</v>
      </c>
      <c r="AY503" s="157" t="s">
        <v>192</v>
      </c>
    </row>
    <row r="504" spans="2:65" s="1" customFormat="1" ht="55.5" customHeight="1">
      <c r="B504" s="33"/>
      <c r="C504" s="132" t="s">
        <v>754</v>
      </c>
      <c r="D504" s="132" t="s">
        <v>194</v>
      </c>
      <c r="E504" s="133" t="s">
        <v>2363</v>
      </c>
      <c r="F504" s="134" t="s">
        <v>2364</v>
      </c>
      <c r="G504" s="135" t="s">
        <v>282</v>
      </c>
      <c r="H504" s="136">
        <v>90</v>
      </c>
      <c r="I504" s="137"/>
      <c r="J504" s="138">
        <f>ROUND(I504*H504,2)</f>
        <v>0</v>
      </c>
      <c r="K504" s="134" t="s">
        <v>198</v>
      </c>
      <c r="L504" s="33"/>
      <c r="M504" s="139" t="s">
        <v>44</v>
      </c>
      <c r="N504" s="140" t="s">
        <v>53</v>
      </c>
      <c r="P504" s="141">
        <f>O504*H504</f>
        <v>0</v>
      </c>
      <c r="Q504" s="141">
        <v>8.8000000000000003E-4</v>
      </c>
      <c r="R504" s="141">
        <f>Q504*H504</f>
        <v>7.9200000000000007E-2</v>
      </c>
      <c r="S504" s="141">
        <v>0</v>
      </c>
      <c r="T504" s="142">
        <f>S504*H504</f>
        <v>0</v>
      </c>
      <c r="AR504" s="143" t="s">
        <v>199</v>
      </c>
      <c r="AT504" s="143" t="s">
        <v>194</v>
      </c>
      <c r="AU504" s="143" t="s">
        <v>93</v>
      </c>
      <c r="AY504" s="17" t="s">
        <v>192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90</v>
      </c>
      <c r="BK504" s="144">
        <f>ROUND(I504*H504,2)</f>
        <v>0</v>
      </c>
      <c r="BL504" s="17" t="s">
        <v>199</v>
      </c>
      <c r="BM504" s="143" t="s">
        <v>2365</v>
      </c>
    </row>
    <row r="505" spans="2:65" s="1" customFormat="1" ht="11.25">
      <c r="B505" s="33"/>
      <c r="D505" s="145" t="s">
        <v>200</v>
      </c>
      <c r="F505" s="146" t="s">
        <v>2366</v>
      </c>
      <c r="I505" s="147"/>
      <c r="L505" s="33"/>
      <c r="M505" s="148"/>
      <c r="T505" s="54"/>
      <c r="AT505" s="17" t="s">
        <v>200</v>
      </c>
      <c r="AU505" s="17" t="s">
        <v>93</v>
      </c>
    </row>
    <row r="506" spans="2:65" s="12" customFormat="1" ht="11.25">
      <c r="B506" s="149"/>
      <c r="D506" s="150" t="s">
        <v>202</v>
      </c>
      <c r="E506" s="151" t="s">
        <v>44</v>
      </c>
      <c r="F506" s="152" t="s">
        <v>2195</v>
      </c>
      <c r="H506" s="151" t="s">
        <v>44</v>
      </c>
      <c r="I506" s="153"/>
      <c r="L506" s="149"/>
      <c r="M506" s="154"/>
      <c r="T506" s="155"/>
      <c r="AT506" s="151" t="s">
        <v>202</v>
      </c>
      <c r="AU506" s="151" t="s">
        <v>93</v>
      </c>
      <c r="AV506" s="12" t="s">
        <v>90</v>
      </c>
      <c r="AW506" s="12" t="s">
        <v>42</v>
      </c>
      <c r="AX506" s="12" t="s">
        <v>82</v>
      </c>
      <c r="AY506" s="151" t="s">
        <v>192</v>
      </c>
    </row>
    <row r="507" spans="2:65" s="12" customFormat="1" ht="22.5">
      <c r="B507" s="149"/>
      <c r="D507" s="150" t="s">
        <v>202</v>
      </c>
      <c r="E507" s="151" t="s">
        <v>44</v>
      </c>
      <c r="F507" s="152" t="s">
        <v>2361</v>
      </c>
      <c r="H507" s="151" t="s">
        <v>44</v>
      </c>
      <c r="I507" s="153"/>
      <c r="L507" s="149"/>
      <c r="M507" s="154"/>
      <c r="T507" s="155"/>
      <c r="AT507" s="151" t="s">
        <v>202</v>
      </c>
      <c r="AU507" s="151" t="s">
        <v>93</v>
      </c>
      <c r="AV507" s="12" t="s">
        <v>90</v>
      </c>
      <c r="AW507" s="12" t="s">
        <v>42</v>
      </c>
      <c r="AX507" s="12" t="s">
        <v>82</v>
      </c>
      <c r="AY507" s="151" t="s">
        <v>192</v>
      </c>
    </row>
    <row r="508" spans="2:65" s="13" customFormat="1" ht="11.25">
      <c r="B508" s="156"/>
      <c r="D508" s="150" t="s">
        <v>202</v>
      </c>
      <c r="E508" s="157" t="s">
        <v>44</v>
      </c>
      <c r="F508" s="158" t="s">
        <v>2362</v>
      </c>
      <c r="H508" s="159">
        <v>90</v>
      </c>
      <c r="I508" s="160"/>
      <c r="L508" s="156"/>
      <c r="M508" s="161"/>
      <c r="T508" s="162"/>
      <c r="AT508" s="157" t="s">
        <v>202</v>
      </c>
      <c r="AU508" s="157" t="s">
        <v>93</v>
      </c>
      <c r="AV508" s="13" t="s">
        <v>93</v>
      </c>
      <c r="AW508" s="13" t="s">
        <v>42</v>
      </c>
      <c r="AX508" s="13" t="s">
        <v>90</v>
      </c>
      <c r="AY508" s="157" t="s">
        <v>192</v>
      </c>
    </row>
    <row r="509" spans="2:65" s="1" customFormat="1" ht="33" customHeight="1">
      <c r="B509" s="33"/>
      <c r="C509" s="132" t="s">
        <v>353</v>
      </c>
      <c r="D509" s="132" t="s">
        <v>194</v>
      </c>
      <c r="E509" s="133" t="s">
        <v>781</v>
      </c>
      <c r="F509" s="134" t="s">
        <v>782</v>
      </c>
      <c r="G509" s="135" t="s">
        <v>783</v>
      </c>
      <c r="H509" s="136">
        <v>16</v>
      </c>
      <c r="I509" s="137"/>
      <c r="J509" s="138">
        <f>ROUND(I509*H509,2)</f>
        <v>0</v>
      </c>
      <c r="K509" s="134" t="s">
        <v>198</v>
      </c>
      <c r="L509" s="33"/>
      <c r="M509" s="139" t="s">
        <v>44</v>
      </c>
      <c r="N509" s="140" t="s">
        <v>53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199</v>
      </c>
      <c r="AT509" s="143" t="s">
        <v>194</v>
      </c>
      <c r="AU509" s="143" t="s">
        <v>93</v>
      </c>
      <c r="AY509" s="17" t="s">
        <v>192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7" t="s">
        <v>90</v>
      </c>
      <c r="BK509" s="144">
        <f>ROUND(I509*H509,2)</f>
        <v>0</v>
      </c>
      <c r="BL509" s="17" t="s">
        <v>199</v>
      </c>
      <c r="BM509" s="143" t="s">
        <v>2367</v>
      </c>
    </row>
    <row r="510" spans="2:65" s="1" customFormat="1" ht="11.25">
      <c r="B510" s="33"/>
      <c r="D510" s="145" t="s">
        <v>200</v>
      </c>
      <c r="F510" s="146" t="s">
        <v>785</v>
      </c>
      <c r="I510" s="147"/>
      <c r="L510" s="33"/>
      <c r="M510" s="148"/>
      <c r="T510" s="54"/>
      <c r="AT510" s="17" t="s">
        <v>200</v>
      </c>
      <c r="AU510" s="17" t="s">
        <v>93</v>
      </c>
    </row>
    <row r="511" spans="2:65" s="12" customFormat="1" ht="11.25">
      <c r="B511" s="149"/>
      <c r="D511" s="150" t="s">
        <v>202</v>
      </c>
      <c r="E511" s="151" t="s">
        <v>44</v>
      </c>
      <c r="F511" s="152" t="s">
        <v>2300</v>
      </c>
      <c r="H511" s="151" t="s">
        <v>44</v>
      </c>
      <c r="I511" s="153"/>
      <c r="L511" s="149"/>
      <c r="M511" s="154"/>
      <c r="T511" s="155"/>
      <c r="AT511" s="151" t="s">
        <v>202</v>
      </c>
      <c r="AU511" s="151" t="s">
        <v>93</v>
      </c>
      <c r="AV511" s="12" t="s">
        <v>90</v>
      </c>
      <c r="AW511" s="12" t="s">
        <v>42</v>
      </c>
      <c r="AX511" s="12" t="s">
        <v>82</v>
      </c>
      <c r="AY511" s="151" t="s">
        <v>192</v>
      </c>
    </row>
    <row r="512" spans="2:65" s="13" customFormat="1" ht="11.25">
      <c r="B512" s="156"/>
      <c r="D512" s="150" t="s">
        <v>202</v>
      </c>
      <c r="E512" s="157" t="s">
        <v>44</v>
      </c>
      <c r="F512" s="158" t="s">
        <v>300</v>
      </c>
      <c r="H512" s="159">
        <v>16</v>
      </c>
      <c r="I512" s="160"/>
      <c r="L512" s="156"/>
      <c r="M512" s="161"/>
      <c r="T512" s="162"/>
      <c r="AT512" s="157" t="s">
        <v>202</v>
      </c>
      <c r="AU512" s="157" t="s">
        <v>93</v>
      </c>
      <c r="AV512" s="13" t="s">
        <v>93</v>
      </c>
      <c r="AW512" s="13" t="s">
        <v>42</v>
      </c>
      <c r="AX512" s="13" t="s">
        <v>90</v>
      </c>
      <c r="AY512" s="157" t="s">
        <v>192</v>
      </c>
    </row>
    <row r="513" spans="2:65" s="11" customFormat="1" ht="20.85" customHeight="1">
      <c r="B513" s="120"/>
      <c r="D513" s="121" t="s">
        <v>81</v>
      </c>
      <c r="E513" s="130" t="s">
        <v>364</v>
      </c>
      <c r="F513" s="130" t="s">
        <v>786</v>
      </c>
      <c r="I513" s="123"/>
      <c r="J513" s="131">
        <f>BK513</f>
        <v>0</v>
      </c>
      <c r="L513" s="120"/>
      <c r="M513" s="125"/>
      <c r="P513" s="126">
        <f>SUM(P514:P666)</f>
        <v>0</v>
      </c>
      <c r="R513" s="126">
        <f>SUM(R514:R666)</f>
        <v>0</v>
      </c>
      <c r="T513" s="127">
        <f>SUM(T514:T666)</f>
        <v>0</v>
      </c>
      <c r="AR513" s="121" t="s">
        <v>90</v>
      </c>
      <c r="AT513" s="128" t="s">
        <v>81</v>
      </c>
      <c r="AU513" s="128" t="s">
        <v>93</v>
      </c>
      <c r="AY513" s="121" t="s">
        <v>192</v>
      </c>
      <c r="BK513" s="129">
        <f>SUM(BK514:BK666)</f>
        <v>0</v>
      </c>
    </row>
    <row r="514" spans="2:65" s="1" customFormat="1" ht="37.9" customHeight="1">
      <c r="B514" s="33"/>
      <c r="C514" s="132" t="s">
        <v>768</v>
      </c>
      <c r="D514" s="132" t="s">
        <v>194</v>
      </c>
      <c r="E514" s="133" t="s">
        <v>2368</v>
      </c>
      <c r="F514" s="134" t="s">
        <v>2369</v>
      </c>
      <c r="G514" s="135" t="s">
        <v>218</v>
      </c>
      <c r="H514" s="136">
        <v>95.48</v>
      </c>
      <c r="I514" s="137"/>
      <c r="J514" s="138">
        <f>ROUND(I514*H514,2)</f>
        <v>0</v>
      </c>
      <c r="K514" s="134" t="s">
        <v>198</v>
      </c>
      <c r="L514" s="33"/>
      <c r="M514" s="139" t="s">
        <v>44</v>
      </c>
      <c r="N514" s="140" t="s">
        <v>53</v>
      </c>
      <c r="P514" s="141">
        <f>O514*H514</f>
        <v>0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199</v>
      </c>
      <c r="AT514" s="143" t="s">
        <v>194</v>
      </c>
      <c r="AU514" s="143" t="s">
        <v>209</v>
      </c>
      <c r="AY514" s="17" t="s">
        <v>192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90</v>
      </c>
      <c r="BK514" s="144">
        <f>ROUND(I514*H514,2)</f>
        <v>0</v>
      </c>
      <c r="BL514" s="17" t="s">
        <v>199</v>
      </c>
      <c r="BM514" s="143" t="s">
        <v>2370</v>
      </c>
    </row>
    <row r="515" spans="2:65" s="1" customFormat="1" ht="11.25">
      <c r="B515" s="33"/>
      <c r="D515" s="145" t="s">
        <v>200</v>
      </c>
      <c r="F515" s="146" t="s">
        <v>2371</v>
      </c>
      <c r="I515" s="147"/>
      <c r="L515" s="33"/>
      <c r="M515" s="148"/>
      <c r="T515" s="54"/>
      <c r="AT515" s="17" t="s">
        <v>200</v>
      </c>
      <c r="AU515" s="17" t="s">
        <v>209</v>
      </c>
    </row>
    <row r="516" spans="2:65" s="12" customFormat="1" ht="11.25">
      <c r="B516" s="149"/>
      <c r="D516" s="150" t="s">
        <v>202</v>
      </c>
      <c r="E516" s="151" t="s">
        <v>44</v>
      </c>
      <c r="F516" s="152" t="s">
        <v>2195</v>
      </c>
      <c r="H516" s="151" t="s">
        <v>44</v>
      </c>
      <c r="I516" s="153"/>
      <c r="L516" s="149"/>
      <c r="M516" s="154"/>
      <c r="T516" s="155"/>
      <c r="AT516" s="151" t="s">
        <v>202</v>
      </c>
      <c r="AU516" s="151" t="s">
        <v>209</v>
      </c>
      <c r="AV516" s="12" t="s">
        <v>90</v>
      </c>
      <c r="AW516" s="12" t="s">
        <v>42</v>
      </c>
      <c r="AX516" s="12" t="s">
        <v>82</v>
      </c>
      <c r="AY516" s="151" t="s">
        <v>192</v>
      </c>
    </row>
    <row r="517" spans="2:65" s="12" customFormat="1" ht="11.25">
      <c r="B517" s="149"/>
      <c r="D517" s="150" t="s">
        <v>202</v>
      </c>
      <c r="E517" s="151" t="s">
        <v>44</v>
      </c>
      <c r="F517" s="152" t="s">
        <v>2252</v>
      </c>
      <c r="H517" s="151" t="s">
        <v>44</v>
      </c>
      <c r="I517" s="153"/>
      <c r="L517" s="149"/>
      <c r="M517" s="154"/>
      <c r="T517" s="155"/>
      <c r="AT517" s="151" t="s">
        <v>202</v>
      </c>
      <c r="AU517" s="151" t="s">
        <v>209</v>
      </c>
      <c r="AV517" s="12" t="s">
        <v>90</v>
      </c>
      <c r="AW517" s="12" t="s">
        <v>42</v>
      </c>
      <c r="AX517" s="12" t="s">
        <v>82</v>
      </c>
      <c r="AY517" s="151" t="s">
        <v>192</v>
      </c>
    </row>
    <row r="518" spans="2:65" s="12" customFormat="1" ht="22.5">
      <c r="B518" s="149"/>
      <c r="D518" s="150" t="s">
        <v>202</v>
      </c>
      <c r="E518" s="151" t="s">
        <v>44</v>
      </c>
      <c r="F518" s="152" t="s">
        <v>2372</v>
      </c>
      <c r="H518" s="151" t="s">
        <v>44</v>
      </c>
      <c r="I518" s="153"/>
      <c r="L518" s="149"/>
      <c r="M518" s="154"/>
      <c r="T518" s="155"/>
      <c r="AT518" s="151" t="s">
        <v>202</v>
      </c>
      <c r="AU518" s="151" t="s">
        <v>209</v>
      </c>
      <c r="AV518" s="12" t="s">
        <v>90</v>
      </c>
      <c r="AW518" s="12" t="s">
        <v>42</v>
      </c>
      <c r="AX518" s="12" t="s">
        <v>82</v>
      </c>
      <c r="AY518" s="151" t="s">
        <v>192</v>
      </c>
    </row>
    <row r="519" spans="2:65" s="13" customFormat="1" ht="11.25">
      <c r="B519" s="156"/>
      <c r="D519" s="150" t="s">
        <v>202</v>
      </c>
      <c r="E519" s="157" t="s">
        <v>44</v>
      </c>
      <c r="F519" s="158" t="s">
        <v>2283</v>
      </c>
      <c r="H519" s="159">
        <v>18.36</v>
      </c>
      <c r="I519" s="160"/>
      <c r="L519" s="156"/>
      <c r="M519" s="161"/>
      <c r="T519" s="162"/>
      <c r="AT519" s="157" t="s">
        <v>202</v>
      </c>
      <c r="AU519" s="157" t="s">
        <v>209</v>
      </c>
      <c r="AV519" s="13" t="s">
        <v>93</v>
      </c>
      <c r="AW519" s="13" t="s">
        <v>42</v>
      </c>
      <c r="AX519" s="13" t="s">
        <v>82</v>
      </c>
      <c r="AY519" s="157" t="s">
        <v>192</v>
      </c>
    </row>
    <row r="520" spans="2:65" s="12" customFormat="1" ht="22.5">
      <c r="B520" s="149"/>
      <c r="D520" s="150" t="s">
        <v>202</v>
      </c>
      <c r="E520" s="151" t="s">
        <v>44</v>
      </c>
      <c r="F520" s="152" t="s">
        <v>2373</v>
      </c>
      <c r="H520" s="151" t="s">
        <v>44</v>
      </c>
      <c r="I520" s="153"/>
      <c r="L520" s="149"/>
      <c r="M520" s="154"/>
      <c r="T520" s="155"/>
      <c r="AT520" s="151" t="s">
        <v>202</v>
      </c>
      <c r="AU520" s="151" t="s">
        <v>209</v>
      </c>
      <c r="AV520" s="12" t="s">
        <v>90</v>
      </c>
      <c r="AW520" s="12" t="s">
        <v>42</v>
      </c>
      <c r="AX520" s="12" t="s">
        <v>82</v>
      </c>
      <c r="AY520" s="151" t="s">
        <v>192</v>
      </c>
    </row>
    <row r="521" spans="2:65" s="13" customFormat="1" ht="11.25">
      <c r="B521" s="156"/>
      <c r="D521" s="150" t="s">
        <v>202</v>
      </c>
      <c r="E521" s="157" t="s">
        <v>44</v>
      </c>
      <c r="F521" s="158" t="s">
        <v>2285</v>
      </c>
      <c r="H521" s="159">
        <v>5.22</v>
      </c>
      <c r="I521" s="160"/>
      <c r="L521" s="156"/>
      <c r="M521" s="161"/>
      <c r="T521" s="162"/>
      <c r="AT521" s="157" t="s">
        <v>202</v>
      </c>
      <c r="AU521" s="157" t="s">
        <v>209</v>
      </c>
      <c r="AV521" s="13" t="s">
        <v>93</v>
      </c>
      <c r="AW521" s="13" t="s">
        <v>42</v>
      </c>
      <c r="AX521" s="13" t="s">
        <v>82</v>
      </c>
      <c r="AY521" s="157" t="s">
        <v>192</v>
      </c>
    </row>
    <row r="522" spans="2:65" s="12" customFormat="1" ht="22.5">
      <c r="B522" s="149"/>
      <c r="D522" s="150" t="s">
        <v>202</v>
      </c>
      <c r="E522" s="151" t="s">
        <v>44</v>
      </c>
      <c r="F522" s="152" t="s">
        <v>2374</v>
      </c>
      <c r="H522" s="151" t="s">
        <v>44</v>
      </c>
      <c r="I522" s="153"/>
      <c r="L522" s="149"/>
      <c r="M522" s="154"/>
      <c r="T522" s="155"/>
      <c r="AT522" s="151" t="s">
        <v>202</v>
      </c>
      <c r="AU522" s="151" t="s">
        <v>209</v>
      </c>
      <c r="AV522" s="12" t="s">
        <v>90</v>
      </c>
      <c r="AW522" s="12" t="s">
        <v>42</v>
      </c>
      <c r="AX522" s="12" t="s">
        <v>82</v>
      </c>
      <c r="AY522" s="151" t="s">
        <v>192</v>
      </c>
    </row>
    <row r="523" spans="2:65" s="13" customFormat="1" ht="11.25">
      <c r="B523" s="156"/>
      <c r="D523" s="150" t="s">
        <v>202</v>
      </c>
      <c r="E523" s="157" t="s">
        <v>44</v>
      </c>
      <c r="F523" s="158" t="s">
        <v>2287</v>
      </c>
      <c r="H523" s="159">
        <v>5.67</v>
      </c>
      <c r="I523" s="160"/>
      <c r="L523" s="156"/>
      <c r="M523" s="161"/>
      <c r="T523" s="162"/>
      <c r="AT523" s="157" t="s">
        <v>202</v>
      </c>
      <c r="AU523" s="157" t="s">
        <v>209</v>
      </c>
      <c r="AV523" s="13" t="s">
        <v>93</v>
      </c>
      <c r="AW523" s="13" t="s">
        <v>42</v>
      </c>
      <c r="AX523" s="13" t="s">
        <v>82</v>
      </c>
      <c r="AY523" s="157" t="s">
        <v>192</v>
      </c>
    </row>
    <row r="524" spans="2:65" s="12" customFormat="1" ht="22.5">
      <c r="B524" s="149"/>
      <c r="D524" s="150" t="s">
        <v>202</v>
      </c>
      <c r="E524" s="151" t="s">
        <v>44</v>
      </c>
      <c r="F524" s="152" t="s">
        <v>2375</v>
      </c>
      <c r="H524" s="151" t="s">
        <v>44</v>
      </c>
      <c r="I524" s="153"/>
      <c r="L524" s="149"/>
      <c r="M524" s="154"/>
      <c r="T524" s="155"/>
      <c r="AT524" s="151" t="s">
        <v>202</v>
      </c>
      <c r="AU524" s="151" t="s">
        <v>209</v>
      </c>
      <c r="AV524" s="12" t="s">
        <v>90</v>
      </c>
      <c r="AW524" s="12" t="s">
        <v>42</v>
      </c>
      <c r="AX524" s="12" t="s">
        <v>82</v>
      </c>
      <c r="AY524" s="151" t="s">
        <v>192</v>
      </c>
    </row>
    <row r="525" spans="2:65" s="13" customFormat="1" ht="11.25">
      <c r="B525" s="156"/>
      <c r="D525" s="150" t="s">
        <v>202</v>
      </c>
      <c r="E525" s="157" t="s">
        <v>44</v>
      </c>
      <c r="F525" s="158" t="s">
        <v>2289</v>
      </c>
      <c r="H525" s="159">
        <v>1.944</v>
      </c>
      <c r="I525" s="160"/>
      <c r="L525" s="156"/>
      <c r="M525" s="161"/>
      <c r="T525" s="162"/>
      <c r="AT525" s="157" t="s">
        <v>202</v>
      </c>
      <c r="AU525" s="157" t="s">
        <v>209</v>
      </c>
      <c r="AV525" s="13" t="s">
        <v>93</v>
      </c>
      <c r="AW525" s="13" t="s">
        <v>42</v>
      </c>
      <c r="AX525" s="13" t="s">
        <v>82</v>
      </c>
      <c r="AY525" s="157" t="s">
        <v>192</v>
      </c>
    </row>
    <row r="526" spans="2:65" s="12" customFormat="1" ht="22.5">
      <c r="B526" s="149"/>
      <c r="D526" s="150" t="s">
        <v>202</v>
      </c>
      <c r="E526" s="151" t="s">
        <v>44</v>
      </c>
      <c r="F526" s="152" t="s">
        <v>613</v>
      </c>
      <c r="H526" s="151" t="s">
        <v>44</v>
      </c>
      <c r="I526" s="153"/>
      <c r="L526" s="149"/>
      <c r="M526" s="154"/>
      <c r="T526" s="155"/>
      <c r="AT526" s="151" t="s">
        <v>202</v>
      </c>
      <c r="AU526" s="151" t="s">
        <v>209</v>
      </c>
      <c r="AV526" s="12" t="s">
        <v>90</v>
      </c>
      <c r="AW526" s="12" t="s">
        <v>42</v>
      </c>
      <c r="AX526" s="12" t="s">
        <v>82</v>
      </c>
      <c r="AY526" s="151" t="s">
        <v>192</v>
      </c>
    </row>
    <row r="527" spans="2:65" s="13" customFormat="1" ht="11.25">
      <c r="B527" s="156"/>
      <c r="D527" s="150" t="s">
        <v>202</v>
      </c>
      <c r="E527" s="157" t="s">
        <v>44</v>
      </c>
      <c r="F527" s="158" t="s">
        <v>667</v>
      </c>
      <c r="H527" s="159">
        <v>2.16</v>
      </c>
      <c r="I527" s="160"/>
      <c r="L527" s="156"/>
      <c r="M527" s="161"/>
      <c r="T527" s="162"/>
      <c r="AT527" s="157" t="s">
        <v>202</v>
      </c>
      <c r="AU527" s="157" t="s">
        <v>209</v>
      </c>
      <c r="AV527" s="13" t="s">
        <v>93</v>
      </c>
      <c r="AW527" s="13" t="s">
        <v>42</v>
      </c>
      <c r="AX527" s="13" t="s">
        <v>82</v>
      </c>
      <c r="AY527" s="157" t="s">
        <v>192</v>
      </c>
    </row>
    <row r="528" spans="2:65" s="12" customFormat="1" ht="22.5">
      <c r="B528" s="149"/>
      <c r="D528" s="150" t="s">
        <v>202</v>
      </c>
      <c r="E528" s="151" t="s">
        <v>44</v>
      </c>
      <c r="F528" s="152" t="s">
        <v>614</v>
      </c>
      <c r="H528" s="151" t="s">
        <v>44</v>
      </c>
      <c r="I528" s="153"/>
      <c r="L528" s="149"/>
      <c r="M528" s="154"/>
      <c r="T528" s="155"/>
      <c r="AT528" s="151" t="s">
        <v>202</v>
      </c>
      <c r="AU528" s="151" t="s">
        <v>209</v>
      </c>
      <c r="AV528" s="12" t="s">
        <v>90</v>
      </c>
      <c r="AW528" s="12" t="s">
        <v>42</v>
      </c>
      <c r="AX528" s="12" t="s">
        <v>82</v>
      </c>
      <c r="AY528" s="151" t="s">
        <v>192</v>
      </c>
    </row>
    <row r="529" spans="2:65" s="13" customFormat="1" ht="11.25">
      <c r="B529" s="156"/>
      <c r="D529" s="150" t="s">
        <v>202</v>
      </c>
      <c r="E529" s="157" t="s">
        <v>44</v>
      </c>
      <c r="F529" s="158" t="s">
        <v>668</v>
      </c>
      <c r="H529" s="159">
        <v>2.16</v>
      </c>
      <c r="I529" s="160"/>
      <c r="L529" s="156"/>
      <c r="M529" s="161"/>
      <c r="T529" s="162"/>
      <c r="AT529" s="157" t="s">
        <v>202</v>
      </c>
      <c r="AU529" s="157" t="s">
        <v>209</v>
      </c>
      <c r="AV529" s="13" t="s">
        <v>93</v>
      </c>
      <c r="AW529" s="13" t="s">
        <v>42</v>
      </c>
      <c r="AX529" s="13" t="s">
        <v>82</v>
      </c>
      <c r="AY529" s="157" t="s">
        <v>192</v>
      </c>
    </row>
    <row r="530" spans="2:65" s="12" customFormat="1" ht="22.5">
      <c r="B530" s="149"/>
      <c r="D530" s="150" t="s">
        <v>202</v>
      </c>
      <c r="E530" s="151" t="s">
        <v>44</v>
      </c>
      <c r="F530" s="152" t="s">
        <v>2376</v>
      </c>
      <c r="H530" s="151" t="s">
        <v>44</v>
      </c>
      <c r="I530" s="153"/>
      <c r="L530" s="149"/>
      <c r="M530" s="154"/>
      <c r="T530" s="155"/>
      <c r="AT530" s="151" t="s">
        <v>202</v>
      </c>
      <c r="AU530" s="151" t="s">
        <v>209</v>
      </c>
      <c r="AV530" s="12" t="s">
        <v>90</v>
      </c>
      <c r="AW530" s="12" t="s">
        <v>42</v>
      </c>
      <c r="AX530" s="12" t="s">
        <v>82</v>
      </c>
      <c r="AY530" s="151" t="s">
        <v>192</v>
      </c>
    </row>
    <row r="531" spans="2:65" s="13" customFormat="1" ht="11.25">
      <c r="B531" s="156"/>
      <c r="D531" s="150" t="s">
        <v>202</v>
      </c>
      <c r="E531" s="157" t="s">
        <v>44</v>
      </c>
      <c r="F531" s="158" t="s">
        <v>2291</v>
      </c>
      <c r="H531" s="159">
        <v>0.77800000000000002</v>
      </c>
      <c r="I531" s="160"/>
      <c r="L531" s="156"/>
      <c r="M531" s="161"/>
      <c r="T531" s="162"/>
      <c r="AT531" s="157" t="s">
        <v>202</v>
      </c>
      <c r="AU531" s="157" t="s">
        <v>209</v>
      </c>
      <c r="AV531" s="13" t="s">
        <v>93</v>
      </c>
      <c r="AW531" s="13" t="s">
        <v>42</v>
      </c>
      <c r="AX531" s="13" t="s">
        <v>82</v>
      </c>
      <c r="AY531" s="157" t="s">
        <v>192</v>
      </c>
    </row>
    <row r="532" spans="2:65" s="12" customFormat="1" ht="11.25">
      <c r="B532" s="149"/>
      <c r="D532" s="150" t="s">
        <v>202</v>
      </c>
      <c r="E532" s="151" t="s">
        <v>44</v>
      </c>
      <c r="F532" s="152" t="s">
        <v>615</v>
      </c>
      <c r="H532" s="151" t="s">
        <v>44</v>
      </c>
      <c r="I532" s="153"/>
      <c r="L532" s="149"/>
      <c r="M532" s="154"/>
      <c r="T532" s="155"/>
      <c r="AT532" s="151" t="s">
        <v>202</v>
      </c>
      <c r="AU532" s="151" t="s">
        <v>209</v>
      </c>
      <c r="AV532" s="12" t="s">
        <v>90</v>
      </c>
      <c r="AW532" s="12" t="s">
        <v>42</v>
      </c>
      <c r="AX532" s="12" t="s">
        <v>82</v>
      </c>
      <c r="AY532" s="151" t="s">
        <v>192</v>
      </c>
    </row>
    <row r="533" spans="2:65" s="13" customFormat="1" ht="22.5">
      <c r="B533" s="156"/>
      <c r="D533" s="150" t="s">
        <v>202</v>
      </c>
      <c r="E533" s="157" t="s">
        <v>44</v>
      </c>
      <c r="F533" s="158" t="s">
        <v>2292</v>
      </c>
      <c r="H533" s="159">
        <v>57.33</v>
      </c>
      <c r="I533" s="160"/>
      <c r="L533" s="156"/>
      <c r="M533" s="161"/>
      <c r="T533" s="162"/>
      <c r="AT533" s="157" t="s">
        <v>202</v>
      </c>
      <c r="AU533" s="157" t="s">
        <v>209</v>
      </c>
      <c r="AV533" s="13" t="s">
        <v>93</v>
      </c>
      <c r="AW533" s="13" t="s">
        <v>42</v>
      </c>
      <c r="AX533" s="13" t="s">
        <v>82</v>
      </c>
      <c r="AY533" s="157" t="s">
        <v>192</v>
      </c>
    </row>
    <row r="534" spans="2:65" s="12" customFormat="1" ht="11.25">
      <c r="B534" s="149"/>
      <c r="D534" s="150" t="s">
        <v>202</v>
      </c>
      <c r="E534" s="151" t="s">
        <v>44</v>
      </c>
      <c r="F534" s="152" t="s">
        <v>2377</v>
      </c>
      <c r="H534" s="151" t="s">
        <v>44</v>
      </c>
      <c r="I534" s="153"/>
      <c r="L534" s="149"/>
      <c r="M534" s="154"/>
      <c r="T534" s="155"/>
      <c r="AT534" s="151" t="s">
        <v>202</v>
      </c>
      <c r="AU534" s="151" t="s">
        <v>209</v>
      </c>
      <c r="AV534" s="12" t="s">
        <v>90</v>
      </c>
      <c r="AW534" s="12" t="s">
        <v>42</v>
      </c>
      <c r="AX534" s="12" t="s">
        <v>82</v>
      </c>
      <c r="AY534" s="151" t="s">
        <v>192</v>
      </c>
    </row>
    <row r="535" spans="2:65" s="13" customFormat="1" ht="11.25">
      <c r="B535" s="156"/>
      <c r="D535" s="150" t="s">
        <v>202</v>
      </c>
      <c r="E535" s="157" t="s">
        <v>44</v>
      </c>
      <c r="F535" s="158" t="s">
        <v>2294</v>
      </c>
      <c r="H535" s="159">
        <v>1.8</v>
      </c>
      <c r="I535" s="160"/>
      <c r="L535" s="156"/>
      <c r="M535" s="161"/>
      <c r="T535" s="162"/>
      <c r="AT535" s="157" t="s">
        <v>202</v>
      </c>
      <c r="AU535" s="157" t="s">
        <v>209</v>
      </c>
      <c r="AV535" s="13" t="s">
        <v>93</v>
      </c>
      <c r="AW535" s="13" t="s">
        <v>42</v>
      </c>
      <c r="AX535" s="13" t="s">
        <v>82</v>
      </c>
      <c r="AY535" s="157" t="s">
        <v>192</v>
      </c>
    </row>
    <row r="536" spans="2:65" s="12" customFormat="1" ht="22.5">
      <c r="B536" s="149"/>
      <c r="D536" s="150" t="s">
        <v>202</v>
      </c>
      <c r="E536" s="151" t="s">
        <v>44</v>
      </c>
      <c r="F536" s="152" t="s">
        <v>2378</v>
      </c>
      <c r="H536" s="151" t="s">
        <v>44</v>
      </c>
      <c r="I536" s="153"/>
      <c r="L536" s="149"/>
      <c r="M536" s="154"/>
      <c r="T536" s="155"/>
      <c r="AT536" s="151" t="s">
        <v>202</v>
      </c>
      <c r="AU536" s="151" t="s">
        <v>209</v>
      </c>
      <c r="AV536" s="12" t="s">
        <v>90</v>
      </c>
      <c r="AW536" s="12" t="s">
        <v>42</v>
      </c>
      <c r="AX536" s="12" t="s">
        <v>82</v>
      </c>
      <c r="AY536" s="151" t="s">
        <v>192</v>
      </c>
    </row>
    <row r="537" spans="2:65" s="13" customFormat="1" ht="11.25">
      <c r="B537" s="156"/>
      <c r="D537" s="150" t="s">
        <v>202</v>
      </c>
      <c r="E537" s="157" t="s">
        <v>44</v>
      </c>
      <c r="F537" s="158" t="s">
        <v>2296</v>
      </c>
      <c r="H537" s="159">
        <v>2.8000000000000001E-2</v>
      </c>
      <c r="I537" s="160"/>
      <c r="L537" s="156"/>
      <c r="M537" s="161"/>
      <c r="T537" s="162"/>
      <c r="AT537" s="157" t="s">
        <v>202</v>
      </c>
      <c r="AU537" s="157" t="s">
        <v>209</v>
      </c>
      <c r="AV537" s="13" t="s">
        <v>93</v>
      </c>
      <c r="AW537" s="13" t="s">
        <v>42</v>
      </c>
      <c r="AX537" s="13" t="s">
        <v>82</v>
      </c>
      <c r="AY537" s="157" t="s">
        <v>192</v>
      </c>
    </row>
    <row r="538" spans="2:65" s="12" customFormat="1" ht="22.5">
      <c r="B538" s="149"/>
      <c r="D538" s="150" t="s">
        <v>202</v>
      </c>
      <c r="E538" s="151" t="s">
        <v>44</v>
      </c>
      <c r="F538" s="152" t="s">
        <v>2379</v>
      </c>
      <c r="H538" s="151" t="s">
        <v>44</v>
      </c>
      <c r="I538" s="153"/>
      <c r="L538" s="149"/>
      <c r="M538" s="154"/>
      <c r="T538" s="155"/>
      <c r="AT538" s="151" t="s">
        <v>202</v>
      </c>
      <c r="AU538" s="151" t="s">
        <v>209</v>
      </c>
      <c r="AV538" s="12" t="s">
        <v>90</v>
      </c>
      <c r="AW538" s="12" t="s">
        <v>42</v>
      </c>
      <c r="AX538" s="12" t="s">
        <v>82</v>
      </c>
      <c r="AY538" s="151" t="s">
        <v>192</v>
      </c>
    </row>
    <row r="539" spans="2:65" s="13" customFormat="1" ht="11.25">
      <c r="B539" s="156"/>
      <c r="D539" s="150" t="s">
        <v>202</v>
      </c>
      <c r="E539" s="157" t="s">
        <v>44</v>
      </c>
      <c r="F539" s="158" t="s">
        <v>2298</v>
      </c>
      <c r="H539" s="159">
        <v>0.03</v>
      </c>
      <c r="I539" s="160"/>
      <c r="L539" s="156"/>
      <c r="M539" s="161"/>
      <c r="T539" s="162"/>
      <c r="AT539" s="157" t="s">
        <v>202</v>
      </c>
      <c r="AU539" s="157" t="s">
        <v>209</v>
      </c>
      <c r="AV539" s="13" t="s">
        <v>93</v>
      </c>
      <c r="AW539" s="13" t="s">
        <v>42</v>
      </c>
      <c r="AX539" s="13" t="s">
        <v>82</v>
      </c>
      <c r="AY539" s="157" t="s">
        <v>192</v>
      </c>
    </row>
    <row r="540" spans="2:65" s="14" customFormat="1" ht="11.25">
      <c r="B540" s="163"/>
      <c r="D540" s="150" t="s">
        <v>202</v>
      </c>
      <c r="E540" s="164" t="s">
        <v>44</v>
      </c>
      <c r="F540" s="165" t="s">
        <v>205</v>
      </c>
      <c r="H540" s="166">
        <v>95.47999999999999</v>
      </c>
      <c r="I540" s="167"/>
      <c r="L540" s="163"/>
      <c r="M540" s="168"/>
      <c r="T540" s="169"/>
      <c r="AT540" s="164" t="s">
        <v>202</v>
      </c>
      <c r="AU540" s="164" t="s">
        <v>209</v>
      </c>
      <c r="AV540" s="14" t="s">
        <v>199</v>
      </c>
      <c r="AW540" s="14" t="s">
        <v>42</v>
      </c>
      <c r="AX540" s="14" t="s">
        <v>90</v>
      </c>
      <c r="AY540" s="164" t="s">
        <v>192</v>
      </c>
    </row>
    <row r="541" spans="2:65" s="1" customFormat="1" ht="37.9" customHeight="1">
      <c r="B541" s="33"/>
      <c r="C541" s="132" t="s">
        <v>360</v>
      </c>
      <c r="D541" s="132" t="s">
        <v>194</v>
      </c>
      <c r="E541" s="133" t="s">
        <v>2380</v>
      </c>
      <c r="F541" s="134" t="s">
        <v>391</v>
      </c>
      <c r="G541" s="135" t="s">
        <v>218</v>
      </c>
      <c r="H541" s="136">
        <v>1814.126</v>
      </c>
      <c r="I541" s="137"/>
      <c r="J541" s="138">
        <f>ROUND(I541*H541,2)</f>
        <v>0</v>
      </c>
      <c r="K541" s="134" t="s">
        <v>198</v>
      </c>
      <c r="L541" s="33"/>
      <c r="M541" s="139" t="s">
        <v>44</v>
      </c>
      <c r="N541" s="140" t="s">
        <v>53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199</v>
      </c>
      <c r="AT541" s="143" t="s">
        <v>194</v>
      </c>
      <c r="AU541" s="143" t="s">
        <v>209</v>
      </c>
      <c r="AY541" s="17" t="s">
        <v>192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90</v>
      </c>
      <c r="BK541" s="144">
        <f>ROUND(I541*H541,2)</f>
        <v>0</v>
      </c>
      <c r="BL541" s="17" t="s">
        <v>199</v>
      </c>
      <c r="BM541" s="143" t="s">
        <v>2381</v>
      </c>
    </row>
    <row r="542" spans="2:65" s="1" customFormat="1" ht="11.25">
      <c r="B542" s="33"/>
      <c r="D542" s="145" t="s">
        <v>200</v>
      </c>
      <c r="F542" s="146" t="s">
        <v>2382</v>
      </c>
      <c r="I542" s="147"/>
      <c r="L542" s="33"/>
      <c r="M542" s="148"/>
      <c r="T542" s="54"/>
      <c r="AT542" s="17" t="s">
        <v>200</v>
      </c>
      <c r="AU542" s="17" t="s">
        <v>209</v>
      </c>
    </row>
    <row r="543" spans="2:65" s="12" customFormat="1" ht="11.25">
      <c r="B543" s="149"/>
      <c r="D543" s="150" t="s">
        <v>202</v>
      </c>
      <c r="E543" s="151" t="s">
        <v>44</v>
      </c>
      <c r="F543" s="152" t="s">
        <v>2195</v>
      </c>
      <c r="H543" s="151" t="s">
        <v>44</v>
      </c>
      <c r="I543" s="153"/>
      <c r="L543" s="149"/>
      <c r="M543" s="154"/>
      <c r="T543" s="155"/>
      <c r="AT543" s="151" t="s">
        <v>202</v>
      </c>
      <c r="AU543" s="151" t="s">
        <v>209</v>
      </c>
      <c r="AV543" s="12" t="s">
        <v>90</v>
      </c>
      <c r="AW543" s="12" t="s">
        <v>42</v>
      </c>
      <c r="AX543" s="12" t="s">
        <v>82</v>
      </c>
      <c r="AY543" s="151" t="s">
        <v>192</v>
      </c>
    </row>
    <row r="544" spans="2:65" s="12" customFormat="1" ht="11.25">
      <c r="B544" s="149"/>
      <c r="D544" s="150" t="s">
        <v>202</v>
      </c>
      <c r="E544" s="151" t="s">
        <v>44</v>
      </c>
      <c r="F544" s="152" t="s">
        <v>2252</v>
      </c>
      <c r="H544" s="151" t="s">
        <v>44</v>
      </c>
      <c r="I544" s="153"/>
      <c r="L544" s="149"/>
      <c r="M544" s="154"/>
      <c r="T544" s="155"/>
      <c r="AT544" s="151" t="s">
        <v>202</v>
      </c>
      <c r="AU544" s="151" t="s">
        <v>209</v>
      </c>
      <c r="AV544" s="12" t="s">
        <v>90</v>
      </c>
      <c r="AW544" s="12" t="s">
        <v>42</v>
      </c>
      <c r="AX544" s="12" t="s">
        <v>82</v>
      </c>
      <c r="AY544" s="151" t="s">
        <v>192</v>
      </c>
    </row>
    <row r="545" spans="2:51" s="12" customFormat="1" ht="22.5">
      <c r="B545" s="149"/>
      <c r="D545" s="150" t="s">
        <v>202</v>
      </c>
      <c r="E545" s="151" t="s">
        <v>44</v>
      </c>
      <c r="F545" s="152" t="s">
        <v>2372</v>
      </c>
      <c r="H545" s="151" t="s">
        <v>44</v>
      </c>
      <c r="I545" s="153"/>
      <c r="L545" s="149"/>
      <c r="M545" s="154"/>
      <c r="T545" s="155"/>
      <c r="AT545" s="151" t="s">
        <v>202</v>
      </c>
      <c r="AU545" s="151" t="s">
        <v>209</v>
      </c>
      <c r="AV545" s="12" t="s">
        <v>90</v>
      </c>
      <c r="AW545" s="12" t="s">
        <v>42</v>
      </c>
      <c r="AX545" s="12" t="s">
        <v>82</v>
      </c>
      <c r="AY545" s="151" t="s">
        <v>192</v>
      </c>
    </row>
    <row r="546" spans="2:51" s="13" customFormat="1" ht="11.25">
      <c r="B546" s="156"/>
      <c r="D546" s="150" t="s">
        <v>202</v>
      </c>
      <c r="E546" s="157" t="s">
        <v>44</v>
      </c>
      <c r="F546" s="158" t="s">
        <v>2383</v>
      </c>
      <c r="H546" s="159">
        <v>348.84</v>
      </c>
      <c r="I546" s="160"/>
      <c r="L546" s="156"/>
      <c r="M546" s="161"/>
      <c r="T546" s="162"/>
      <c r="AT546" s="157" t="s">
        <v>202</v>
      </c>
      <c r="AU546" s="157" t="s">
        <v>209</v>
      </c>
      <c r="AV546" s="13" t="s">
        <v>93</v>
      </c>
      <c r="AW546" s="13" t="s">
        <v>42</v>
      </c>
      <c r="AX546" s="13" t="s">
        <v>82</v>
      </c>
      <c r="AY546" s="157" t="s">
        <v>192</v>
      </c>
    </row>
    <row r="547" spans="2:51" s="12" customFormat="1" ht="22.5">
      <c r="B547" s="149"/>
      <c r="D547" s="150" t="s">
        <v>202</v>
      </c>
      <c r="E547" s="151" t="s">
        <v>44</v>
      </c>
      <c r="F547" s="152" t="s">
        <v>2373</v>
      </c>
      <c r="H547" s="151" t="s">
        <v>44</v>
      </c>
      <c r="I547" s="153"/>
      <c r="L547" s="149"/>
      <c r="M547" s="154"/>
      <c r="T547" s="155"/>
      <c r="AT547" s="151" t="s">
        <v>202</v>
      </c>
      <c r="AU547" s="151" t="s">
        <v>209</v>
      </c>
      <c r="AV547" s="12" t="s">
        <v>90</v>
      </c>
      <c r="AW547" s="12" t="s">
        <v>42</v>
      </c>
      <c r="AX547" s="12" t="s">
        <v>82</v>
      </c>
      <c r="AY547" s="151" t="s">
        <v>192</v>
      </c>
    </row>
    <row r="548" spans="2:51" s="13" customFormat="1" ht="11.25">
      <c r="B548" s="156"/>
      <c r="D548" s="150" t="s">
        <v>202</v>
      </c>
      <c r="E548" s="157" t="s">
        <v>44</v>
      </c>
      <c r="F548" s="158" t="s">
        <v>2384</v>
      </c>
      <c r="H548" s="159">
        <v>99.18</v>
      </c>
      <c r="I548" s="160"/>
      <c r="L548" s="156"/>
      <c r="M548" s="161"/>
      <c r="T548" s="162"/>
      <c r="AT548" s="157" t="s">
        <v>202</v>
      </c>
      <c r="AU548" s="157" t="s">
        <v>209</v>
      </c>
      <c r="AV548" s="13" t="s">
        <v>93</v>
      </c>
      <c r="AW548" s="13" t="s">
        <v>42</v>
      </c>
      <c r="AX548" s="13" t="s">
        <v>82</v>
      </c>
      <c r="AY548" s="157" t="s">
        <v>192</v>
      </c>
    </row>
    <row r="549" spans="2:51" s="12" customFormat="1" ht="22.5">
      <c r="B549" s="149"/>
      <c r="D549" s="150" t="s">
        <v>202</v>
      </c>
      <c r="E549" s="151" t="s">
        <v>44</v>
      </c>
      <c r="F549" s="152" t="s">
        <v>2374</v>
      </c>
      <c r="H549" s="151" t="s">
        <v>44</v>
      </c>
      <c r="I549" s="153"/>
      <c r="L549" s="149"/>
      <c r="M549" s="154"/>
      <c r="T549" s="155"/>
      <c r="AT549" s="151" t="s">
        <v>202</v>
      </c>
      <c r="AU549" s="151" t="s">
        <v>209</v>
      </c>
      <c r="AV549" s="12" t="s">
        <v>90</v>
      </c>
      <c r="AW549" s="12" t="s">
        <v>42</v>
      </c>
      <c r="AX549" s="12" t="s">
        <v>82</v>
      </c>
      <c r="AY549" s="151" t="s">
        <v>192</v>
      </c>
    </row>
    <row r="550" spans="2:51" s="13" customFormat="1" ht="11.25">
      <c r="B550" s="156"/>
      <c r="D550" s="150" t="s">
        <v>202</v>
      </c>
      <c r="E550" s="157" t="s">
        <v>44</v>
      </c>
      <c r="F550" s="158" t="s">
        <v>2385</v>
      </c>
      <c r="H550" s="159">
        <v>107.73</v>
      </c>
      <c r="I550" s="160"/>
      <c r="L550" s="156"/>
      <c r="M550" s="161"/>
      <c r="T550" s="162"/>
      <c r="AT550" s="157" t="s">
        <v>202</v>
      </c>
      <c r="AU550" s="157" t="s">
        <v>209</v>
      </c>
      <c r="AV550" s="13" t="s">
        <v>93</v>
      </c>
      <c r="AW550" s="13" t="s">
        <v>42</v>
      </c>
      <c r="AX550" s="13" t="s">
        <v>82</v>
      </c>
      <c r="AY550" s="157" t="s">
        <v>192</v>
      </c>
    </row>
    <row r="551" spans="2:51" s="12" customFormat="1" ht="22.5">
      <c r="B551" s="149"/>
      <c r="D551" s="150" t="s">
        <v>202</v>
      </c>
      <c r="E551" s="151" t="s">
        <v>44</v>
      </c>
      <c r="F551" s="152" t="s">
        <v>2375</v>
      </c>
      <c r="H551" s="151" t="s">
        <v>44</v>
      </c>
      <c r="I551" s="153"/>
      <c r="L551" s="149"/>
      <c r="M551" s="154"/>
      <c r="T551" s="155"/>
      <c r="AT551" s="151" t="s">
        <v>202</v>
      </c>
      <c r="AU551" s="151" t="s">
        <v>209</v>
      </c>
      <c r="AV551" s="12" t="s">
        <v>90</v>
      </c>
      <c r="AW551" s="12" t="s">
        <v>42</v>
      </c>
      <c r="AX551" s="12" t="s">
        <v>82</v>
      </c>
      <c r="AY551" s="151" t="s">
        <v>192</v>
      </c>
    </row>
    <row r="552" spans="2:51" s="13" customFormat="1" ht="11.25">
      <c r="B552" s="156"/>
      <c r="D552" s="150" t="s">
        <v>202</v>
      </c>
      <c r="E552" s="157" t="s">
        <v>44</v>
      </c>
      <c r="F552" s="158" t="s">
        <v>2386</v>
      </c>
      <c r="H552" s="159">
        <v>36.936</v>
      </c>
      <c r="I552" s="160"/>
      <c r="L552" s="156"/>
      <c r="M552" s="161"/>
      <c r="T552" s="162"/>
      <c r="AT552" s="157" t="s">
        <v>202</v>
      </c>
      <c r="AU552" s="157" t="s">
        <v>209</v>
      </c>
      <c r="AV552" s="13" t="s">
        <v>93</v>
      </c>
      <c r="AW552" s="13" t="s">
        <v>42</v>
      </c>
      <c r="AX552" s="13" t="s">
        <v>82</v>
      </c>
      <c r="AY552" s="157" t="s">
        <v>192</v>
      </c>
    </row>
    <row r="553" spans="2:51" s="12" customFormat="1" ht="22.5">
      <c r="B553" s="149"/>
      <c r="D553" s="150" t="s">
        <v>202</v>
      </c>
      <c r="E553" s="151" t="s">
        <v>44</v>
      </c>
      <c r="F553" s="152" t="s">
        <v>613</v>
      </c>
      <c r="H553" s="151" t="s">
        <v>44</v>
      </c>
      <c r="I553" s="153"/>
      <c r="L553" s="149"/>
      <c r="M553" s="154"/>
      <c r="T553" s="155"/>
      <c r="AT553" s="151" t="s">
        <v>202</v>
      </c>
      <c r="AU553" s="151" t="s">
        <v>209</v>
      </c>
      <c r="AV553" s="12" t="s">
        <v>90</v>
      </c>
      <c r="AW553" s="12" t="s">
        <v>42</v>
      </c>
      <c r="AX553" s="12" t="s">
        <v>82</v>
      </c>
      <c r="AY553" s="151" t="s">
        <v>192</v>
      </c>
    </row>
    <row r="554" spans="2:51" s="13" customFormat="1" ht="11.25">
      <c r="B554" s="156"/>
      <c r="D554" s="150" t="s">
        <v>202</v>
      </c>
      <c r="E554" s="157" t="s">
        <v>44</v>
      </c>
      <c r="F554" s="158" t="s">
        <v>2387</v>
      </c>
      <c r="H554" s="159">
        <v>41.04</v>
      </c>
      <c r="I554" s="160"/>
      <c r="L554" s="156"/>
      <c r="M554" s="161"/>
      <c r="T554" s="162"/>
      <c r="AT554" s="157" t="s">
        <v>202</v>
      </c>
      <c r="AU554" s="157" t="s">
        <v>209</v>
      </c>
      <c r="AV554" s="13" t="s">
        <v>93</v>
      </c>
      <c r="AW554" s="13" t="s">
        <v>42</v>
      </c>
      <c r="AX554" s="13" t="s">
        <v>82</v>
      </c>
      <c r="AY554" s="157" t="s">
        <v>192</v>
      </c>
    </row>
    <row r="555" spans="2:51" s="12" customFormat="1" ht="22.5">
      <c r="B555" s="149"/>
      <c r="D555" s="150" t="s">
        <v>202</v>
      </c>
      <c r="E555" s="151" t="s">
        <v>44</v>
      </c>
      <c r="F555" s="152" t="s">
        <v>614</v>
      </c>
      <c r="H555" s="151" t="s">
        <v>44</v>
      </c>
      <c r="I555" s="153"/>
      <c r="L555" s="149"/>
      <c r="M555" s="154"/>
      <c r="T555" s="155"/>
      <c r="AT555" s="151" t="s">
        <v>202</v>
      </c>
      <c r="AU555" s="151" t="s">
        <v>209</v>
      </c>
      <c r="AV555" s="12" t="s">
        <v>90</v>
      </c>
      <c r="AW555" s="12" t="s">
        <v>42</v>
      </c>
      <c r="AX555" s="12" t="s">
        <v>82</v>
      </c>
      <c r="AY555" s="151" t="s">
        <v>192</v>
      </c>
    </row>
    <row r="556" spans="2:51" s="13" customFormat="1" ht="11.25">
      <c r="B556" s="156"/>
      <c r="D556" s="150" t="s">
        <v>202</v>
      </c>
      <c r="E556" s="157" t="s">
        <v>44</v>
      </c>
      <c r="F556" s="158" t="s">
        <v>2388</v>
      </c>
      <c r="H556" s="159">
        <v>41.04</v>
      </c>
      <c r="I556" s="160"/>
      <c r="L556" s="156"/>
      <c r="M556" s="161"/>
      <c r="T556" s="162"/>
      <c r="AT556" s="157" t="s">
        <v>202</v>
      </c>
      <c r="AU556" s="157" t="s">
        <v>209</v>
      </c>
      <c r="AV556" s="13" t="s">
        <v>93</v>
      </c>
      <c r="AW556" s="13" t="s">
        <v>42</v>
      </c>
      <c r="AX556" s="13" t="s">
        <v>82</v>
      </c>
      <c r="AY556" s="157" t="s">
        <v>192</v>
      </c>
    </row>
    <row r="557" spans="2:51" s="12" customFormat="1" ht="22.5">
      <c r="B557" s="149"/>
      <c r="D557" s="150" t="s">
        <v>202</v>
      </c>
      <c r="E557" s="151" t="s">
        <v>44</v>
      </c>
      <c r="F557" s="152" t="s">
        <v>2376</v>
      </c>
      <c r="H557" s="151" t="s">
        <v>44</v>
      </c>
      <c r="I557" s="153"/>
      <c r="L557" s="149"/>
      <c r="M557" s="154"/>
      <c r="T557" s="155"/>
      <c r="AT557" s="151" t="s">
        <v>202</v>
      </c>
      <c r="AU557" s="151" t="s">
        <v>209</v>
      </c>
      <c r="AV557" s="12" t="s">
        <v>90</v>
      </c>
      <c r="AW557" s="12" t="s">
        <v>42</v>
      </c>
      <c r="AX557" s="12" t="s">
        <v>82</v>
      </c>
      <c r="AY557" s="151" t="s">
        <v>192</v>
      </c>
    </row>
    <row r="558" spans="2:51" s="13" customFormat="1" ht="11.25">
      <c r="B558" s="156"/>
      <c r="D558" s="150" t="s">
        <v>202</v>
      </c>
      <c r="E558" s="157" t="s">
        <v>44</v>
      </c>
      <c r="F558" s="158" t="s">
        <v>2389</v>
      </c>
      <c r="H558" s="159">
        <v>14.773999999999999</v>
      </c>
      <c r="I558" s="160"/>
      <c r="L558" s="156"/>
      <c r="M558" s="161"/>
      <c r="T558" s="162"/>
      <c r="AT558" s="157" t="s">
        <v>202</v>
      </c>
      <c r="AU558" s="157" t="s">
        <v>209</v>
      </c>
      <c r="AV558" s="13" t="s">
        <v>93</v>
      </c>
      <c r="AW558" s="13" t="s">
        <v>42</v>
      </c>
      <c r="AX558" s="13" t="s">
        <v>82</v>
      </c>
      <c r="AY558" s="157" t="s">
        <v>192</v>
      </c>
    </row>
    <row r="559" spans="2:51" s="12" customFormat="1" ht="11.25">
      <c r="B559" s="149"/>
      <c r="D559" s="150" t="s">
        <v>202</v>
      </c>
      <c r="E559" s="151" t="s">
        <v>44</v>
      </c>
      <c r="F559" s="152" t="s">
        <v>615</v>
      </c>
      <c r="H559" s="151" t="s">
        <v>44</v>
      </c>
      <c r="I559" s="153"/>
      <c r="L559" s="149"/>
      <c r="M559" s="154"/>
      <c r="T559" s="155"/>
      <c r="AT559" s="151" t="s">
        <v>202</v>
      </c>
      <c r="AU559" s="151" t="s">
        <v>209</v>
      </c>
      <c r="AV559" s="12" t="s">
        <v>90</v>
      </c>
      <c r="AW559" s="12" t="s">
        <v>42</v>
      </c>
      <c r="AX559" s="12" t="s">
        <v>82</v>
      </c>
      <c r="AY559" s="151" t="s">
        <v>192</v>
      </c>
    </row>
    <row r="560" spans="2:51" s="13" customFormat="1" ht="22.5">
      <c r="B560" s="156"/>
      <c r="D560" s="150" t="s">
        <v>202</v>
      </c>
      <c r="E560" s="157" t="s">
        <v>44</v>
      </c>
      <c r="F560" s="158" t="s">
        <v>2390</v>
      </c>
      <c r="H560" s="159">
        <v>1089.27</v>
      </c>
      <c r="I560" s="160"/>
      <c r="L560" s="156"/>
      <c r="M560" s="161"/>
      <c r="T560" s="162"/>
      <c r="AT560" s="157" t="s">
        <v>202</v>
      </c>
      <c r="AU560" s="157" t="s">
        <v>209</v>
      </c>
      <c r="AV560" s="13" t="s">
        <v>93</v>
      </c>
      <c r="AW560" s="13" t="s">
        <v>42</v>
      </c>
      <c r="AX560" s="13" t="s">
        <v>82</v>
      </c>
      <c r="AY560" s="157" t="s">
        <v>192</v>
      </c>
    </row>
    <row r="561" spans="2:65" s="12" customFormat="1" ht="11.25">
      <c r="B561" s="149"/>
      <c r="D561" s="150" t="s">
        <v>202</v>
      </c>
      <c r="E561" s="151" t="s">
        <v>44</v>
      </c>
      <c r="F561" s="152" t="s">
        <v>2377</v>
      </c>
      <c r="H561" s="151" t="s">
        <v>44</v>
      </c>
      <c r="I561" s="153"/>
      <c r="L561" s="149"/>
      <c r="M561" s="154"/>
      <c r="T561" s="155"/>
      <c r="AT561" s="151" t="s">
        <v>202</v>
      </c>
      <c r="AU561" s="151" t="s">
        <v>209</v>
      </c>
      <c r="AV561" s="12" t="s">
        <v>90</v>
      </c>
      <c r="AW561" s="12" t="s">
        <v>42</v>
      </c>
      <c r="AX561" s="12" t="s">
        <v>82</v>
      </c>
      <c r="AY561" s="151" t="s">
        <v>192</v>
      </c>
    </row>
    <row r="562" spans="2:65" s="13" customFormat="1" ht="11.25">
      <c r="B562" s="156"/>
      <c r="D562" s="150" t="s">
        <v>202</v>
      </c>
      <c r="E562" s="157" t="s">
        <v>44</v>
      </c>
      <c r="F562" s="158" t="s">
        <v>2391</v>
      </c>
      <c r="H562" s="159">
        <v>34.200000000000003</v>
      </c>
      <c r="I562" s="160"/>
      <c r="L562" s="156"/>
      <c r="M562" s="161"/>
      <c r="T562" s="162"/>
      <c r="AT562" s="157" t="s">
        <v>202</v>
      </c>
      <c r="AU562" s="157" t="s">
        <v>209</v>
      </c>
      <c r="AV562" s="13" t="s">
        <v>93</v>
      </c>
      <c r="AW562" s="13" t="s">
        <v>42</v>
      </c>
      <c r="AX562" s="13" t="s">
        <v>82</v>
      </c>
      <c r="AY562" s="157" t="s">
        <v>192</v>
      </c>
    </row>
    <row r="563" spans="2:65" s="12" customFormat="1" ht="22.5">
      <c r="B563" s="149"/>
      <c r="D563" s="150" t="s">
        <v>202</v>
      </c>
      <c r="E563" s="151" t="s">
        <v>44</v>
      </c>
      <c r="F563" s="152" t="s">
        <v>2378</v>
      </c>
      <c r="H563" s="151" t="s">
        <v>44</v>
      </c>
      <c r="I563" s="153"/>
      <c r="L563" s="149"/>
      <c r="M563" s="154"/>
      <c r="T563" s="155"/>
      <c r="AT563" s="151" t="s">
        <v>202</v>
      </c>
      <c r="AU563" s="151" t="s">
        <v>209</v>
      </c>
      <c r="AV563" s="12" t="s">
        <v>90</v>
      </c>
      <c r="AW563" s="12" t="s">
        <v>42</v>
      </c>
      <c r="AX563" s="12" t="s">
        <v>82</v>
      </c>
      <c r="AY563" s="151" t="s">
        <v>192</v>
      </c>
    </row>
    <row r="564" spans="2:65" s="13" customFormat="1" ht="11.25">
      <c r="B564" s="156"/>
      <c r="D564" s="150" t="s">
        <v>202</v>
      </c>
      <c r="E564" s="157" t="s">
        <v>44</v>
      </c>
      <c r="F564" s="158" t="s">
        <v>2392</v>
      </c>
      <c r="H564" s="159">
        <v>0.54100000000000004</v>
      </c>
      <c r="I564" s="160"/>
      <c r="L564" s="156"/>
      <c r="M564" s="161"/>
      <c r="T564" s="162"/>
      <c r="AT564" s="157" t="s">
        <v>202</v>
      </c>
      <c r="AU564" s="157" t="s">
        <v>209</v>
      </c>
      <c r="AV564" s="13" t="s">
        <v>93</v>
      </c>
      <c r="AW564" s="13" t="s">
        <v>42</v>
      </c>
      <c r="AX564" s="13" t="s">
        <v>82</v>
      </c>
      <c r="AY564" s="157" t="s">
        <v>192</v>
      </c>
    </row>
    <row r="565" spans="2:65" s="12" customFormat="1" ht="22.5">
      <c r="B565" s="149"/>
      <c r="D565" s="150" t="s">
        <v>202</v>
      </c>
      <c r="E565" s="151" t="s">
        <v>44</v>
      </c>
      <c r="F565" s="152" t="s">
        <v>2379</v>
      </c>
      <c r="H565" s="151" t="s">
        <v>44</v>
      </c>
      <c r="I565" s="153"/>
      <c r="L565" s="149"/>
      <c r="M565" s="154"/>
      <c r="T565" s="155"/>
      <c r="AT565" s="151" t="s">
        <v>202</v>
      </c>
      <c r="AU565" s="151" t="s">
        <v>209</v>
      </c>
      <c r="AV565" s="12" t="s">
        <v>90</v>
      </c>
      <c r="AW565" s="12" t="s">
        <v>42</v>
      </c>
      <c r="AX565" s="12" t="s">
        <v>82</v>
      </c>
      <c r="AY565" s="151" t="s">
        <v>192</v>
      </c>
    </row>
    <row r="566" spans="2:65" s="13" customFormat="1" ht="11.25">
      <c r="B566" s="156"/>
      <c r="D566" s="150" t="s">
        <v>202</v>
      </c>
      <c r="E566" s="157" t="s">
        <v>44</v>
      </c>
      <c r="F566" s="158" t="s">
        <v>2393</v>
      </c>
      <c r="H566" s="159">
        <v>0.57499999999999996</v>
      </c>
      <c r="I566" s="160"/>
      <c r="L566" s="156"/>
      <c r="M566" s="161"/>
      <c r="T566" s="162"/>
      <c r="AT566" s="157" t="s">
        <v>202</v>
      </c>
      <c r="AU566" s="157" t="s">
        <v>209</v>
      </c>
      <c r="AV566" s="13" t="s">
        <v>93</v>
      </c>
      <c r="AW566" s="13" t="s">
        <v>42</v>
      </c>
      <c r="AX566" s="13" t="s">
        <v>82</v>
      </c>
      <c r="AY566" s="157" t="s">
        <v>192</v>
      </c>
    </row>
    <row r="567" spans="2:65" s="14" customFormat="1" ht="11.25">
      <c r="B567" s="163"/>
      <c r="D567" s="150" t="s">
        <v>202</v>
      </c>
      <c r="E567" s="164" t="s">
        <v>44</v>
      </c>
      <c r="F567" s="165" t="s">
        <v>205</v>
      </c>
      <c r="H567" s="166">
        <v>1814.126</v>
      </c>
      <c r="I567" s="167"/>
      <c r="L567" s="163"/>
      <c r="M567" s="168"/>
      <c r="T567" s="169"/>
      <c r="AT567" s="164" t="s">
        <v>202</v>
      </c>
      <c r="AU567" s="164" t="s">
        <v>209</v>
      </c>
      <c r="AV567" s="14" t="s">
        <v>199</v>
      </c>
      <c r="AW567" s="14" t="s">
        <v>42</v>
      </c>
      <c r="AX567" s="14" t="s">
        <v>90</v>
      </c>
      <c r="AY567" s="164" t="s">
        <v>192</v>
      </c>
    </row>
    <row r="568" spans="2:65" s="1" customFormat="1" ht="37.9" customHeight="1">
      <c r="B568" s="33"/>
      <c r="C568" s="132" t="s">
        <v>780</v>
      </c>
      <c r="D568" s="132" t="s">
        <v>194</v>
      </c>
      <c r="E568" s="133" t="s">
        <v>384</v>
      </c>
      <c r="F568" s="134" t="s">
        <v>385</v>
      </c>
      <c r="G568" s="135" t="s">
        <v>218</v>
      </c>
      <c r="H568" s="136">
        <v>67.102000000000004</v>
      </c>
      <c r="I568" s="137"/>
      <c r="J568" s="138">
        <f>ROUND(I568*H568,2)</f>
        <v>0</v>
      </c>
      <c r="K568" s="134" t="s">
        <v>198</v>
      </c>
      <c r="L568" s="33"/>
      <c r="M568" s="139" t="s">
        <v>44</v>
      </c>
      <c r="N568" s="140" t="s">
        <v>53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199</v>
      </c>
      <c r="AT568" s="143" t="s">
        <v>194</v>
      </c>
      <c r="AU568" s="143" t="s">
        <v>209</v>
      </c>
      <c r="AY568" s="17" t="s">
        <v>192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7" t="s">
        <v>90</v>
      </c>
      <c r="BK568" s="144">
        <f>ROUND(I568*H568,2)</f>
        <v>0</v>
      </c>
      <c r="BL568" s="17" t="s">
        <v>199</v>
      </c>
      <c r="BM568" s="143" t="s">
        <v>2394</v>
      </c>
    </row>
    <row r="569" spans="2:65" s="1" customFormat="1" ht="11.25">
      <c r="B569" s="33"/>
      <c r="D569" s="145" t="s">
        <v>200</v>
      </c>
      <c r="F569" s="146" t="s">
        <v>387</v>
      </c>
      <c r="I569" s="147"/>
      <c r="L569" s="33"/>
      <c r="M569" s="148"/>
      <c r="T569" s="54"/>
      <c r="AT569" s="17" t="s">
        <v>200</v>
      </c>
      <c r="AU569" s="17" t="s">
        <v>209</v>
      </c>
    </row>
    <row r="570" spans="2:65" s="12" customFormat="1" ht="11.25">
      <c r="B570" s="149"/>
      <c r="D570" s="150" t="s">
        <v>202</v>
      </c>
      <c r="E570" s="151" t="s">
        <v>44</v>
      </c>
      <c r="F570" s="152" t="s">
        <v>2195</v>
      </c>
      <c r="H570" s="151" t="s">
        <v>44</v>
      </c>
      <c r="I570" s="153"/>
      <c r="L570" s="149"/>
      <c r="M570" s="154"/>
      <c r="T570" s="155"/>
      <c r="AT570" s="151" t="s">
        <v>202</v>
      </c>
      <c r="AU570" s="151" t="s">
        <v>209</v>
      </c>
      <c r="AV570" s="12" t="s">
        <v>90</v>
      </c>
      <c r="AW570" s="12" t="s">
        <v>42</v>
      </c>
      <c r="AX570" s="12" t="s">
        <v>82</v>
      </c>
      <c r="AY570" s="151" t="s">
        <v>192</v>
      </c>
    </row>
    <row r="571" spans="2:65" s="12" customFormat="1" ht="33.75">
      <c r="B571" s="149"/>
      <c r="D571" s="150" t="s">
        <v>202</v>
      </c>
      <c r="E571" s="151" t="s">
        <v>44</v>
      </c>
      <c r="F571" s="152" t="s">
        <v>2395</v>
      </c>
      <c r="H571" s="151" t="s">
        <v>44</v>
      </c>
      <c r="I571" s="153"/>
      <c r="L571" s="149"/>
      <c r="M571" s="154"/>
      <c r="T571" s="155"/>
      <c r="AT571" s="151" t="s">
        <v>202</v>
      </c>
      <c r="AU571" s="151" t="s">
        <v>209</v>
      </c>
      <c r="AV571" s="12" t="s">
        <v>90</v>
      </c>
      <c r="AW571" s="12" t="s">
        <v>42</v>
      </c>
      <c r="AX571" s="12" t="s">
        <v>82</v>
      </c>
      <c r="AY571" s="151" t="s">
        <v>192</v>
      </c>
    </row>
    <row r="572" spans="2:65" s="13" customFormat="1" ht="11.25">
      <c r="B572" s="156"/>
      <c r="D572" s="150" t="s">
        <v>202</v>
      </c>
      <c r="E572" s="157" t="s">
        <v>44</v>
      </c>
      <c r="F572" s="158" t="s">
        <v>2396</v>
      </c>
      <c r="H572" s="159">
        <v>16.922999999999998</v>
      </c>
      <c r="I572" s="160"/>
      <c r="L572" s="156"/>
      <c r="M572" s="161"/>
      <c r="T572" s="162"/>
      <c r="AT572" s="157" t="s">
        <v>202</v>
      </c>
      <c r="AU572" s="157" t="s">
        <v>209</v>
      </c>
      <c r="AV572" s="13" t="s">
        <v>93</v>
      </c>
      <c r="AW572" s="13" t="s">
        <v>42</v>
      </c>
      <c r="AX572" s="13" t="s">
        <v>82</v>
      </c>
      <c r="AY572" s="157" t="s">
        <v>192</v>
      </c>
    </row>
    <row r="573" spans="2:65" s="12" customFormat="1" ht="22.5">
      <c r="B573" s="149"/>
      <c r="D573" s="150" t="s">
        <v>202</v>
      </c>
      <c r="E573" s="151" t="s">
        <v>44</v>
      </c>
      <c r="F573" s="152" t="s">
        <v>2397</v>
      </c>
      <c r="H573" s="151" t="s">
        <v>44</v>
      </c>
      <c r="I573" s="153"/>
      <c r="L573" s="149"/>
      <c r="M573" s="154"/>
      <c r="T573" s="155"/>
      <c r="AT573" s="151" t="s">
        <v>202</v>
      </c>
      <c r="AU573" s="151" t="s">
        <v>209</v>
      </c>
      <c r="AV573" s="12" t="s">
        <v>90</v>
      </c>
      <c r="AW573" s="12" t="s">
        <v>42</v>
      </c>
      <c r="AX573" s="12" t="s">
        <v>82</v>
      </c>
      <c r="AY573" s="151" t="s">
        <v>192</v>
      </c>
    </row>
    <row r="574" spans="2:65" s="13" customFormat="1" ht="11.25">
      <c r="B574" s="156"/>
      <c r="D574" s="150" t="s">
        <v>202</v>
      </c>
      <c r="E574" s="157" t="s">
        <v>44</v>
      </c>
      <c r="F574" s="158" t="s">
        <v>2398</v>
      </c>
      <c r="H574" s="159">
        <v>1.1759999999999999</v>
      </c>
      <c r="I574" s="160"/>
      <c r="L574" s="156"/>
      <c r="M574" s="161"/>
      <c r="T574" s="162"/>
      <c r="AT574" s="157" t="s">
        <v>202</v>
      </c>
      <c r="AU574" s="157" t="s">
        <v>209</v>
      </c>
      <c r="AV574" s="13" t="s">
        <v>93</v>
      </c>
      <c r="AW574" s="13" t="s">
        <v>42</v>
      </c>
      <c r="AX574" s="13" t="s">
        <v>82</v>
      </c>
      <c r="AY574" s="157" t="s">
        <v>192</v>
      </c>
    </row>
    <row r="575" spans="2:65" s="12" customFormat="1" ht="22.5">
      <c r="B575" s="149"/>
      <c r="D575" s="150" t="s">
        <v>202</v>
      </c>
      <c r="E575" s="151" t="s">
        <v>44</v>
      </c>
      <c r="F575" s="152" t="s">
        <v>2399</v>
      </c>
      <c r="H575" s="151" t="s">
        <v>44</v>
      </c>
      <c r="I575" s="153"/>
      <c r="L575" s="149"/>
      <c r="M575" s="154"/>
      <c r="T575" s="155"/>
      <c r="AT575" s="151" t="s">
        <v>202</v>
      </c>
      <c r="AU575" s="151" t="s">
        <v>209</v>
      </c>
      <c r="AV575" s="12" t="s">
        <v>90</v>
      </c>
      <c r="AW575" s="12" t="s">
        <v>42</v>
      </c>
      <c r="AX575" s="12" t="s">
        <v>82</v>
      </c>
      <c r="AY575" s="151" t="s">
        <v>192</v>
      </c>
    </row>
    <row r="576" spans="2:65" s="13" customFormat="1" ht="11.25">
      <c r="B576" s="156"/>
      <c r="D576" s="150" t="s">
        <v>202</v>
      </c>
      <c r="E576" s="157" t="s">
        <v>44</v>
      </c>
      <c r="F576" s="158" t="s">
        <v>2400</v>
      </c>
      <c r="H576" s="159">
        <v>0.106</v>
      </c>
      <c r="I576" s="160"/>
      <c r="L576" s="156"/>
      <c r="M576" s="161"/>
      <c r="T576" s="162"/>
      <c r="AT576" s="157" t="s">
        <v>202</v>
      </c>
      <c r="AU576" s="157" t="s">
        <v>209</v>
      </c>
      <c r="AV576" s="13" t="s">
        <v>93</v>
      </c>
      <c r="AW576" s="13" t="s">
        <v>42</v>
      </c>
      <c r="AX576" s="13" t="s">
        <v>82</v>
      </c>
      <c r="AY576" s="157" t="s">
        <v>192</v>
      </c>
    </row>
    <row r="577" spans="2:65" s="12" customFormat="1" ht="22.5">
      <c r="B577" s="149"/>
      <c r="D577" s="150" t="s">
        <v>202</v>
      </c>
      <c r="E577" s="151" t="s">
        <v>44</v>
      </c>
      <c r="F577" s="152" t="s">
        <v>2401</v>
      </c>
      <c r="H577" s="151" t="s">
        <v>44</v>
      </c>
      <c r="I577" s="153"/>
      <c r="L577" s="149"/>
      <c r="M577" s="154"/>
      <c r="T577" s="155"/>
      <c r="AT577" s="151" t="s">
        <v>202</v>
      </c>
      <c r="AU577" s="151" t="s">
        <v>209</v>
      </c>
      <c r="AV577" s="12" t="s">
        <v>90</v>
      </c>
      <c r="AW577" s="12" t="s">
        <v>42</v>
      </c>
      <c r="AX577" s="12" t="s">
        <v>82</v>
      </c>
      <c r="AY577" s="151" t="s">
        <v>192</v>
      </c>
    </row>
    <row r="578" spans="2:65" s="13" customFormat="1" ht="11.25">
      <c r="B578" s="156"/>
      <c r="D578" s="150" t="s">
        <v>202</v>
      </c>
      <c r="E578" s="157" t="s">
        <v>44</v>
      </c>
      <c r="F578" s="158" t="s">
        <v>2402</v>
      </c>
      <c r="H578" s="159">
        <v>13.382999999999999</v>
      </c>
      <c r="I578" s="160"/>
      <c r="L578" s="156"/>
      <c r="M578" s="161"/>
      <c r="T578" s="162"/>
      <c r="AT578" s="157" t="s">
        <v>202</v>
      </c>
      <c r="AU578" s="157" t="s">
        <v>209</v>
      </c>
      <c r="AV578" s="13" t="s">
        <v>93</v>
      </c>
      <c r="AW578" s="13" t="s">
        <v>42</v>
      </c>
      <c r="AX578" s="13" t="s">
        <v>82</v>
      </c>
      <c r="AY578" s="157" t="s">
        <v>192</v>
      </c>
    </row>
    <row r="579" spans="2:65" s="12" customFormat="1" ht="22.5">
      <c r="B579" s="149"/>
      <c r="D579" s="150" t="s">
        <v>202</v>
      </c>
      <c r="E579" s="151" t="s">
        <v>44</v>
      </c>
      <c r="F579" s="152" t="s">
        <v>2403</v>
      </c>
      <c r="H579" s="151" t="s">
        <v>44</v>
      </c>
      <c r="I579" s="153"/>
      <c r="L579" s="149"/>
      <c r="M579" s="154"/>
      <c r="T579" s="155"/>
      <c r="AT579" s="151" t="s">
        <v>202</v>
      </c>
      <c r="AU579" s="151" t="s">
        <v>209</v>
      </c>
      <c r="AV579" s="12" t="s">
        <v>90</v>
      </c>
      <c r="AW579" s="12" t="s">
        <v>42</v>
      </c>
      <c r="AX579" s="12" t="s">
        <v>82</v>
      </c>
      <c r="AY579" s="151" t="s">
        <v>192</v>
      </c>
    </row>
    <row r="580" spans="2:65" s="13" customFormat="1" ht="11.25">
      <c r="B580" s="156"/>
      <c r="D580" s="150" t="s">
        <v>202</v>
      </c>
      <c r="E580" s="157" t="s">
        <v>44</v>
      </c>
      <c r="F580" s="158" t="s">
        <v>2404</v>
      </c>
      <c r="H580" s="159">
        <v>18.36</v>
      </c>
      <c r="I580" s="160"/>
      <c r="L580" s="156"/>
      <c r="M580" s="161"/>
      <c r="T580" s="162"/>
      <c r="AT580" s="157" t="s">
        <v>202</v>
      </c>
      <c r="AU580" s="157" t="s">
        <v>209</v>
      </c>
      <c r="AV580" s="13" t="s">
        <v>93</v>
      </c>
      <c r="AW580" s="13" t="s">
        <v>42</v>
      </c>
      <c r="AX580" s="13" t="s">
        <v>82</v>
      </c>
      <c r="AY580" s="157" t="s">
        <v>192</v>
      </c>
    </row>
    <row r="581" spans="2:65" s="12" customFormat="1" ht="22.5">
      <c r="B581" s="149"/>
      <c r="D581" s="150" t="s">
        <v>202</v>
      </c>
      <c r="E581" s="151" t="s">
        <v>44</v>
      </c>
      <c r="F581" s="152" t="s">
        <v>2405</v>
      </c>
      <c r="H581" s="151" t="s">
        <v>44</v>
      </c>
      <c r="I581" s="153"/>
      <c r="L581" s="149"/>
      <c r="M581" s="154"/>
      <c r="T581" s="155"/>
      <c r="AT581" s="151" t="s">
        <v>202</v>
      </c>
      <c r="AU581" s="151" t="s">
        <v>209</v>
      </c>
      <c r="AV581" s="12" t="s">
        <v>90</v>
      </c>
      <c r="AW581" s="12" t="s">
        <v>42</v>
      </c>
      <c r="AX581" s="12" t="s">
        <v>82</v>
      </c>
      <c r="AY581" s="151" t="s">
        <v>192</v>
      </c>
    </row>
    <row r="582" spans="2:65" s="13" customFormat="1" ht="11.25">
      <c r="B582" s="156"/>
      <c r="D582" s="150" t="s">
        <v>202</v>
      </c>
      <c r="E582" s="157" t="s">
        <v>44</v>
      </c>
      <c r="F582" s="158" t="s">
        <v>2285</v>
      </c>
      <c r="H582" s="159">
        <v>5.22</v>
      </c>
      <c r="I582" s="160"/>
      <c r="L582" s="156"/>
      <c r="M582" s="161"/>
      <c r="T582" s="162"/>
      <c r="AT582" s="157" t="s">
        <v>202</v>
      </c>
      <c r="AU582" s="157" t="s">
        <v>209</v>
      </c>
      <c r="AV582" s="13" t="s">
        <v>93</v>
      </c>
      <c r="AW582" s="13" t="s">
        <v>42</v>
      </c>
      <c r="AX582" s="13" t="s">
        <v>82</v>
      </c>
      <c r="AY582" s="157" t="s">
        <v>192</v>
      </c>
    </row>
    <row r="583" spans="2:65" s="12" customFormat="1" ht="22.5">
      <c r="B583" s="149"/>
      <c r="D583" s="150" t="s">
        <v>202</v>
      </c>
      <c r="E583" s="151" t="s">
        <v>44</v>
      </c>
      <c r="F583" s="152" t="s">
        <v>2406</v>
      </c>
      <c r="H583" s="151" t="s">
        <v>44</v>
      </c>
      <c r="I583" s="153"/>
      <c r="L583" s="149"/>
      <c r="M583" s="154"/>
      <c r="T583" s="155"/>
      <c r="AT583" s="151" t="s">
        <v>202</v>
      </c>
      <c r="AU583" s="151" t="s">
        <v>209</v>
      </c>
      <c r="AV583" s="12" t="s">
        <v>90</v>
      </c>
      <c r="AW583" s="12" t="s">
        <v>42</v>
      </c>
      <c r="AX583" s="12" t="s">
        <v>82</v>
      </c>
      <c r="AY583" s="151" t="s">
        <v>192</v>
      </c>
    </row>
    <row r="584" spans="2:65" s="13" customFormat="1" ht="11.25">
      <c r="B584" s="156"/>
      <c r="D584" s="150" t="s">
        <v>202</v>
      </c>
      <c r="E584" s="157" t="s">
        <v>44</v>
      </c>
      <c r="F584" s="158" t="s">
        <v>2287</v>
      </c>
      <c r="H584" s="159">
        <v>5.67</v>
      </c>
      <c r="I584" s="160"/>
      <c r="L584" s="156"/>
      <c r="M584" s="161"/>
      <c r="T584" s="162"/>
      <c r="AT584" s="157" t="s">
        <v>202</v>
      </c>
      <c r="AU584" s="157" t="s">
        <v>209</v>
      </c>
      <c r="AV584" s="13" t="s">
        <v>93</v>
      </c>
      <c r="AW584" s="13" t="s">
        <v>42</v>
      </c>
      <c r="AX584" s="13" t="s">
        <v>82</v>
      </c>
      <c r="AY584" s="157" t="s">
        <v>192</v>
      </c>
    </row>
    <row r="585" spans="2:65" s="12" customFormat="1" ht="22.5">
      <c r="B585" s="149"/>
      <c r="D585" s="150" t="s">
        <v>202</v>
      </c>
      <c r="E585" s="151" t="s">
        <v>44</v>
      </c>
      <c r="F585" s="152" t="s">
        <v>2407</v>
      </c>
      <c r="H585" s="151" t="s">
        <v>44</v>
      </c>
      <c r="I585" s="153"/>
      <c r="L585" s="149"/>
      <c r="M585" s="154"/>
      <c r="T585" s="155"/>
      <c r="AT585" s="151" t="s">
        <v>202</v>
      </c>
      <c r="AU585" s="151" t="s">
        <v>209</v>
      </c>
      <c r="AV585" s="12" t="s">
        <v>90</v>
      </c>
      <c r="AW585" s="12" t="s">
        <v>42</v>
      </c>
      <c r="AX585" s="12" t="s">
        <v>82</v>
      </c>
      <c r="AY585" s="151" t="s">
        <v>192</v>
      </c>
    </row>
    <row r="586" spans="2:65" s="13" customFormat="1" ht="11.25">
      <c r="B586" s="156"/>
      <c r="D586" s="150" t="s">
        <v>202</v>
      </c>
      <c r="E586" s="157" t="s">
        <v>44</v>
      </c>
      <c r="F586" s="158" t="s">
        <v>799</v>
      </c>
      <c r="H586" s="159">
        <v>1.944</v>
      </c>
      <c r="I586" s="160"/>
      <c r="L586" s="156"/>
      <c r="M586" s="161"/>
      <c r="T586" s="162"/>
      <c r="AT586" s="157" t="s">
        <v>202</v>
      </c>
      <c r="AU586" s="157" t="s">
        <v>209</v>
      </c>
      <c r="AV586" s="13" t="s">
        <v>93</v>
      </c>
      <c r="AW586" s="13" t="s">
        <v>42</v>
      </c>
      <c r="AX586" s="13" t="s">
        <v>82</v>
      </c>
      <c r="AY586" s="157" t="s">
        <v>192</v>
      </c>
    </row>
    <row r="587" spans="2:65" s="12" customFormat="1" ht="11.25">
      <c r="B587" s="149"/>
      <c r="D587" s="150" t="s">
        <v>202</v>
      </c>
      <c r="E587" s="151" t="s">
        <v>44</v>
      </c>
      <c r="F587" s="152" t="s">
        <v>2408</v>
      </c>
      <c r="H587" s="151" t="s">
        <v>44</v>
      </c>
      <c r="I587" s="153"/>
      <c r="L587" s="149"/>
      <c r="M587" s="154"/>
      <c r="T587" s="155"/>
      <c r="AT587" s="151" t="s">
        <v>202</v>
      </c>
      <c r="AU587" s="151" t="s">
        <v>209</v>
      </c>
      <c r="AV587" s="12" t="s">
        <v>90</v>
      </c>
      <c r="AW587" s="12" t="s">
        <v>42</v>
      </c>
      <c r="AX587" s="12" t="s">
        <v>82</v>
      </c>
      <c r="AY587" s="151" t="s">
        <v>192</v>
      </c>
    </row>
    <row r="588" spans="2:65" s="13" customFormat="1" ht="11.25">
      <c r="B588" s="156"/>
      <c r="D588" s="150" t="s">
        <v>202</v>
      </c>
      <c r="E588" s="157" t="s">
        <v>44</v>
      </c>
      <c r="F588" s="158" t="s">
        <v>801</v>
      </c>
      <c r="H588" s="159">
        <v>2.16</v>
      </c>
      <c r="I588" s="160"/>
      <c r="L588" s="156"/>
      <c r="M588" s="161"/>
      <c r="T588" s="162"/>
      <c r="AT588" s="157" t="s">
        <v>202</v>
      </c>
      <c r="AU588" s="157" t="s">
        <v>209</v>
      </c>
      <c r="AV588" s="13" t="s">
        <v>93</v>
      </c>
      <c r="AW588" s="13" t="s">
        <v>42</v>
      </c>
      <c r="AX588" s="13" t="s">
        <v>82</v>
      </c>
      <c r="AY588" s="157" t="s">
        <v>192</v>
      </c>
    </row>
    <row r="589" spans="2:65" s="12" customFormat="1" ht="11.25">
      <c r="B589" s="149"/>
      <c r="D589" s="150" t="s">
        <v>202</v>
      </c>
      <c r="E589" s="151" t="s">
        <v>44</v>
      </c>
      <c r="F589" s="152" t="s">
        <v>2409</v>
      </c>
      <c r="H589" s="151" t="s">
        <v>44</v>
      </c>
      <c r="I589" s="153"/>
      <c r="L589" s="149"/>
      <c r="M589" s="154"/>
      <c r="T589" s="155"/>
      <c r="AT589" s="151" t="s">
        <v>202</v>
      </c>
      <c r="AU589" s="151" t="s">
        <v>209</v>
      </c>
      <c r="AV589" s="12" t="s">
        <v>90</v>
      </c>
      <c r="AW589" s="12" t="s">
        <v>42</v>
      </c>
      <c r="AX589" s="12" t="s">
        <v>82</v>
      </c>
      <c r="AY589" s="151" t="s">
        <v>192</v>
      </c>
    </row>
    <row r="590" spans="2:65" s="13" customFormat="1" ht="11.25">
      <c r="B590" s="156"/>
      <c r="D590" s="150" t="s">
        <v>202</v>
      </c>
      <c r="E590" s="157" t="s">
        <v>44</v>
      </c>
      <c r="F590" s="158" t="s">
        <v>801</v>
      </c>
      <c r="H590" s="159">
        <v>2.16</v>
      </c>
      <c r="I590" s="160"/>
      <c r="L590" s="156"/>
      <c r="M590" s="161"/>
      <c r="T590" s="162"/>
      <c r="AT590" s="157" t="s">
        <v>202</v>
      </c>
      <c r="AU590" s="157" t="s">
        <v>209</v>
      </c>
      <c r="AV590" s="13" t="s">
        <v>93</v>
      </c>
      <c r="AW590" s="13" t="s">
        <v>42</v>
      </c>
      <c r="AX590" s="13" t="s">
        <v>82</v>
      </c>
      <c r="AY590" s="157" t="s">
        <v>192</v>
      </c>
    </row>
    <row r="591" spans="2:65" s="14" customFormat="1" ht="11.25">
      <c r="B591" s="163"/>
      <c r="D591" s="150" t="s">
        <v>202</v>
      </c>
      <c r="E591" s="164" t="s">
        <v>44</v>
      </c>
      <c r="F591" s="165" t="s">
        <v>205</v>
      </c>
      <c r="H591" s="166">
        <v>67.10199999999999</v>
      </c>
      <c r="I591" s="167"/>
      <c r="L591" s="163"/>
      <c r="M591" s="168"/>
      <c r="T591" s="169"/>
      <c r="AT591" s="164" t="s">
        <v>202</v>
      </c>
      <c r="AU591" s="164" t="s">
        <v>209</v>
      </c>
      <c r="AV591" s="14" t="s">
        <v>199</v>
      </c>
      <c r="AW591" s="14" t="s">
        <v>42</v>
      </c>
      <c r="AX591" s="14" t="s">
        <v>90</v>
      </c>
      <c r="AY591" s="164" t="s">
        <v>192</v>
      </c>
    </row>
    <row r="592" spans="2:65" s="1" customFormat="1" ht="37.9" customHeight="1">
      <c r="B592" s="33"/>
      <c r="C592" s="132" t="s">
        <v>310</v>
      </c>
      <c r="D592" s="132" t="s">
        <v>194</v>
      </c>
      <c r="E592" s="133" t="s">
        <v>390</v>
      </c>
      <c r="F592" s="134" t="s">
        <v>391</v>
      </c>
      <c r="G592" s="135" t="s">
        <v>218</v>
      </c>
      <c r="H592" s="136">
        <v>1274.931</v>
      </c>
      <c r="I592" s="137"/>
      <c r="J592" s="138">
        <f>ROUND(I592*H592,2)</f>
        <v>0</v>
      </c>
      <c r="K592" s="134" t="s">
        <v>198</v>
      </c>
      <c r="L592" s="33"/>
      <c r="M592" s="139" t="s">
        <v>44</v>
      </c>
      <c r="N592" s="140" t="s">
        <v>53</v>
      </c>
      <c r="P592" s="141">
        <f>O592*H592</f>
        <v>0</v>
      </c>
      <c r="Q592" s="141">
        <v>0</v>
      </c>
      <c r="R592" s="141">
        <f>Q592*H592</f>
        <v>0</v>
      </c>
      <c r="S592" s="141">
        <v>0</v>
      </c>
      <c r="T592" s="142">
        <f>S592*H592</f>
        <v>0</v>
      </c>
      <c r="AR592" s="143" t="s">
        <v>199</v>
      </c>
      <c r="AT592" s="143" t="s">
        <v>194</v>
      </c>
      <c r="AU592" s="143" t="s">
        <v>209</v>
      </c>
      <c r="AY592" s="17" t="s">
        <v>192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7" t="s">
        <v>90</v>
      </c>
      <c r="BK592" s="144">
        <f>ROUND(I592*H592,2)</f>
        <v>0</v>
      </c>
      <c r="BL592" s="17" t="s">
        <v>199</v>
      </c>
      <c r="BM592" s="143" t="s">
        <v>2410</v>
      </c>
    </row>
    <row r="593" spans="2:51" s="1" customFormat="1" ht="11.25">
      <c r="B593" s="33"/>
      <c r="D593" s="145" t="s">
        <v>200</v>
      </c>
      <c r="F593" s="146" t="s">
        <v>393</v>
      </c>
      <c r="I593" s="147"/>
      <c r="L593" s="33"/>
      <c r="M593" s="148"/>
      <c r="T593" s="54"/>
      <c r="AT593" s="17" t="s">
        <v>200</v>
      </c>
      <c r="AU593" s="17" t="s">
        <v>209</v>
      </c>
    </row>
    <row r="594" spans="2:51" s="12" customFormat="1" ht="11.25">
      <c r="B594" s="149"/>
      <c r="D594" s="150" t="s">
        <v>202</v>
      </c>
      <c r="E594" s="151" t="s">
        <v>44</v>
      </c>
      <c r="F594" s="152" t="s">
        <v>2195</v>
      </c>
      <c r="H594" s="151" t="s">
        <v>44</v>
      </c>
      <c r="I594" s="153"/>
      <c r="L594" s="149"/>
      <c r="M594" s="154"/>
      <c r="T594" s="155"/>
      <c r="AT594" s="151" t="s">
        <v>202</v>
      </c>
      <c r="AU594" s="151" t="s">
        <v>209</v>
      </c>
      <c r="AV594" s="12" t="s">
        <v>90</v>
      </c>
      <c r="AW594" s="12" t="s">
        <v>42</v>
      </c>
      <c r="AX594" s="12" t="s">
        <v>82</v>
      </c>
      <c r="AY594" s="151" t="s">
        <v>192</v>
      </c>
    </row>
    <row r="595" spans="2:51" s="12" customFormat="1" ht="11.25">
      <c r="B595" s="149"/>
      <c r="D595" s="150" t="s">
        <v>202</v>
      </c>
      <c r="E595" s="151" t="s">
        <v>44</v>
      </c>
      <c r="F595" s="152" t="s">
        <v>942</v>
      </c>
      <c r="H595" s="151" t="s">
        <v>44</v>
      </c>
      <c r="I595" s="153"/>
      <c r="L595" s="149"/>
      <c r="M595" s="154"/>
      <c r="T595" s="155"/>
      <c r="AT595" s="151" t="s">
        <v>202</v>
      </c>
      <c r="AU595" s="151" t="s">
        <v>209</v>
      </c>
      <c r="AV595" s="12" t="s">
        <v>90</v>
      </c>
      <c r="AW595" s="12" t="s">
        <v>42</v>
      </c>
      <c r="AX595" s="12" t="s">
        <v>82</v>
      </c>
      <c r="AY595" s="151" t="s">
        <v>192</v>
      </c>
    </row>
    <row r="596" spans="2:51" s="12" customFormat="1" ht="33.75">
      <c r="B596" s="149"/>
      <c r="D596" s="150" t="s">
        <v>202</v>
      </c>
      <c r="E596" s="151" t="s">
        <v>44</v>
      </c>
      <c r="F596" s="152" t="s">
        <v>2395</v>
      </c>
      <c r="H596" s="151" t="s">
        <v>44</v>
      </c>
      <c r="I596" s="153"/>
      <c r="L596" s="149"/>
      <c r="M596" s="154"/>
      <c r="T596" s="155"/>
      <c r="AT596" s="151" t="s">
        <v>202</v>
      </c>
      <c r="AU596" s="151" t="s">
        <v>209</v>
      </c>
      <c r="AV596" s="12" t="s">
        <v>90</v>
      </c>
      <c r="AW596" s="12" t="s">
        <v>42</v>
      </c>
      <c r="AX596" s="12" t="s">
        <v>82</v>
      </c>
      <c r="AY596" s="151" t="s">
        <v>192</v>
      </c>
    </row>
    <row r="597" spans="2:51" s="13" customFormat="1" ht="11.25">
      <c r="B597" s="156"/>
      <c r="D597" s="150" t="s">
        <v>202</v>
      </c>
      <c r="E597" s="157" t="s">
        <v>44</v>
      </c>
      <c r="F597" s="158" t="s">
        <v>2411</v>
      </c>
      <c r="H597" s="159">
        <v>321.53199999999998</v>
      </c>
      <c r="I597" s="160"/>
      <c r="L597" s="156"/>
      <c r="M597" s="161"/>
      <c r="T597" s="162"/>
      <c r="AT597" s="157" t="s">
        <v>202</v>
      </c>
      <c r="AU597" s="157" t="s">
        <v>209</v>
      </c>
      <c r="AV597" s="13" t="s">
        <v>93</v>
      </c>
      <c r="AW597" s="13" t="s">
        <v>42</v>
      </c>
      <c r="AX597" s="13" t="s">
        <v>82</v>
      </c>
      <c r="AY597" s="157" t="s">
        <v>192</v>
      </c>
    </row>
    <row r="598" spans="2:51" s="12" customFormat="1" ht="22.5">
      <c r="B598" s="149"/>
      <c r="D598" s="150" t="s">
        <v>202</v>
      </c>
      <c r="E598" s="151" t="s">
        <v>44</v>
      </c>
      <c r="F598" s="152" t="s">
        <v>2397</v>
      </c>
      <c r="H598" s="151" t="s">
        <v>44</v>
      </c>
      <c r="I598" s="153"/>
      <c r="L598" s="149"/>
      <c r="M598" s="154"/>
      <c r="T598" s="155"/>
      <c r="AT598" s="151" t="s">
        <v>202</v>
      </c>
      <c r="AU598" s="151" t="s">
        <v>209</v>
      </c>
      <c r="AV598" s="12" t="s">
        <v>90</v>
      </c>
      <c r="AW598" s="12" t="s">
        <v>42</v>
      </c>
      <c r="AX598" s="12" t="s">
        <v>82</v>
      </c>
      <c r="AY598" s="151" t="s">
        <v>192</v>
      </c>
    </row>
    <row r="599" spans="2:51" s="13" customFormat="1" ht="11.25">
      <c r="B599" s="156"/>
      <c r="D599" s="150" t="s">
        <v>202</v>
      </c>
      <c r="E599" s="157" t="s">
        <v>44</v>
      </c>
      <c r="F599" s="158" t="s">
        <v>2412</v>
      </c>
      <c r="H599" s="159">
        <v>22.34</v>
      </c>
      <c r="I599" s="160"/>
      <c r="L599" s="156"/>
      <c r="M599" s="161"/>
      <c r="T599" s="162"/>
      <c r="AT599" s="157" t="s">
        <v>202</v>
      </c>
      <c r="AU599" s="157" t="s">
        <v>209</v>
      </c>
      <c r="AV599" s="13" t="s">
        <v>93</v>
      </c>
      <c r="AW599" s="13" t="s">
        <v>42</v>
      </c>
      <c r="AX599" s="13" t="s">
        <v>82</v>
      </c>
      <c r="AY599" s="157" t="s">
        <v>192</v>
      </c>
    </row>
    <row r="600" spans="2:51" s="12" customFormat="1" ht="22.5">
      <c r="B600" s="149"/>
      <c r="D600" s="150" t="s">
        <v>202</v>
      </c>
      <c r="E600" s="151" t="s">
        <v>44</v>
      </c>
      <c r="F600" s="152" t="s">
        <v>2399</v>
      </c>
      <c r="H600" s="151" t="s">
        <v>44</v>
      </c>
      <c r="I600" s="153"/>
      <c r="L600" s="149"/>
      <c r="M600" s="154"/>
      <c r="T600" s="155"/>
      <c r="AT600" s="151" t="s">
        <v>202</v>
      </c>
      <c r="AU600" s="151" t="s">
        <v>209</v>
      </c>
      <c r="AV600" s="12" t="s">
        <v>90</v>
      </c>
      <c r="AW600" s="12" t="s">
        <v>42</v>
      </c>
      <c r="AX600" s="12" t="s">
        <v>82</v>
      </c>
      <c r="AY600" s="151" t="s">
        <v>192</v>
      </c>
    </row>
    <row r="601" spans="2:51" s="13" customFormat="1" ht="11.25">
      <c r="B601" s="156"/>
      <c r="D601" s="150" t="s">
        <v>202</v>
      </c>
      <c r="E601" s="157" t="s">
        <v>44</v>
      </c>
      <c r="F601" s="158" t="s">
        <v>2413</v>
      </c>
      <c r="H601" s="159">
        <v>2.0089999999999999</v>
      </c>
      <c r="I601" s="160"/>
      <c r="L601" s="156"/>
      <c r="M601" s="161"/>
      <c r="T601" s="162"/>
      <c r="AT601" s="157" t="s">
        <v>202</v>
      </c>
      <c r="AU601" s="157" t="s">
        <v>209</v>
      </c>
      <c r="AV601" s="13" t="s">
        <v>93</v>
      </c>
      <c r="AW601" s="13" t="s">
        <v>42</v>
      </c>
      <c r="AX601" s="13" t="s">
        <v>82</v>
      </c>
      <c r="AY601" s="157" t="s">
        <v>192</v>
      </c>
    </row>
    <row r="602" spans="2:51" s="12" customFormat="1" ht="22.5">
      <c r="B602" s="149"/>
      <c r="D602" s="150" t="s">
        <v>202</v>
      </c>
      <c r="E602" s="151" t="s">
        <v>44</v>
      </c>
      <c r="F602" s="152" t="s">
        <v>2401</v>
      </c>
      <c r="H602" s="151" t="s">
        <v>44</v>
      </c>
      <c r="I602" s="153"/>
      <c r="L602" s="149"/>
      <c r="M602" s="154"/>
      <c r="T602" s="155"/>
      <c r="AT602" s="151" t="s">
        <v>202</v>
      </c>
      <c r="AU602" s="151" t="s">
        <v>209</v>
      </c>
      <c r="AV602" s="12" t="s">
        <v>90</v>
      </c>
      <c r="AW602" s="12" t="s">
        <v>42</v>
      </c>
      <c r="AX602" s="12" t="s">
        <v>82</v>
      </c>
      <c r="AY602" s="151" t="s">
        <v>192</v>
      </c>
    </row>
    <row r="603" spans="2:51" s="13" customFormat="1" ht="11.25">
      <c r="B603" s="156"/>
      <c r="D603" s="150" t="s">
        <v>202</v>
      </c>
      <c r="E603" s="157" t="s">
        <v>44</v>
      </c>
      <c r="F603" s="158" t="s">
        <v>2414</v>
      </c>
      <c r="H603" s="159">
        <v>254.28399999999999</v>
      </c>
      <c r="I603" s="160"/>
      <c r="L603" s="156"/>
      <c r="M603" s="161"/>
      <c r="T603" s="162"/>
      <c r="AT603" s="157" t="s">
        <v>202</v>
      </c>
      <c r="AU603" s="157" t="s">
        <v>209</v>
      </c>
      <c r="AV603" s="13" t="s">
        <v>93</v>
      </c>
      <c r="AW603" s="13" t="s">
        <v>42</v>
      </c>
      <c r="AX603" s="13" t="s">
        <v>82</v>
      </c>
      <c r="AY603" s="157" t="s">
        <v>192</v>
      </c>
    </row>
    <row r="604" spans="2:51" s="12" customFormat="1" ht="22.5">
      <c r="B604" s="149"/>
      <c r="D604" s="150" t="s">
        <v>202</v>
      </c>
      <c r="E604" s="151" t="s">
        <v>44</v>
      </c>
      <c r="F604" s="152" t="s">
        <v>2403</v>
      </c>
      <c r="H604" s="151" t="s">
        <v>44</v>
      </c>
      <c r="I604" s="153"/>
      <c r="L604" s="149"/>
      <c r="M604" s="154"/>
      <c r="T604" s="155"/>
      <c r="AT604" s="151" t="s">
        <v>202</v>
      </c>
      <c r="AU604" s="151" t="s">
        <v>209</v>
      </c>
      <c r="AV604" s="12" t="s">
        <v>90</v>
      </c>
      <c r="AW604" s="12" t="s">
        <v>42</v>
      </c>
      <c r="AX604" s="12" t="s">
        <v>82</v>
      </c>
      <c r="AY604" s="151" t="s">
        <v>192</v>
      </c>
    </row>
    <row r="605" spans="2:51" s="13" customFormat="1" ht="11.25">
      <c r="B605" s="156"/>
      <c r="D605" s="150" t="s">
        <v>202</v>
      </c>
      <c r="E605" s="157" t="s">
        <v>44</v>
      </c>
      <c r="F605" s="158" t="s">
        <v>2415</v>
      </c>
      <c r="H605" s="159">
        <v>348.84</v>
      </c>
      <c r="I605" s="160"/>
      <c r="L605" s="156"/>
      <c r="M605" s="161"/>
      <c r="T605" s="162"/>
      <c r="AT605" s="157" t="s">
        <v>202</v>
      </c>
      <c r="AU605" s="157" t="s">
        <v>209</v>
      </c>
      <c r="AV605" s="13" t="s">
        <v>93</v>
      </c>
      <c r="AW605" s="13" t="s">
        <v>42</v>
      </c>
      <c r="AX605" s="13" t="s">
        <v>82</v>
      </c>
      <c r="AY605" s="157" t="s">
        <v>192</v>
      </c>
    </row>
    <row r="606" spans="2:51" s="12" customFormat="1" ht="22.5">
      <c r="B606" s="149"/>
      <c r="D606" s="150" t="s">
        <v>202</v>
      </c>
      <c r="E606" s="151" t="s">
        <v>44</v>
      </c>
      <c r="F606" s="152" t="s">
        <v>2405</v>
      </c>
      <c r="H606" s="151" t="s">
        <v>44</v>
      </c>
      <c r="I606" s="153"/>
      <c r="L606" s="149"/>
      <c r="M606" s="154"/>
      <c r="T606" s="155"/>
      <c r="AT606" s="151" t="s">
        <v>202</v>
      </c>
      <c r="AU606" s="151" t="s">
        <v>209</v>
      </c>
      <c r="AV606" s="12" t="s">
        <v>90</v>
      </c>
      <c r="AW606" s="12" t="s">
        <v>42</v>
      </c>
      <c r="AX606" s="12" t="s">
        <v>82</v>
      </c>
      <c r="AY606" s="151" t="s">
        <v>192</v>
      </c>
    </row>
    <row r="607" spans="2:51" s="13" customFormat="1" ht="11.25">
      <c r="B607" s="156"/>
      <c r="D607" s="150" t="s">
        <v>202</v>
      </c>
      <c r="E607" s="157" t="s">
        <v>44</v>
      </c>
      <c r="F607" s="158" t="s">
        <v>2384</v>
      </c>
      <c r="H607" s="159">
        <v>99.18</v>
      </c>
      <c r="I607" s="160"/>
      <c r="L607" s="156"/>
      <c r="M607" s="161"/>
      <c r="T607" s="162"/>
      <c r="AT607" s="157" t="s">
        <v>202</v>
      </c>
      <c r="AU607" s="157" t="s">
        <v>209</v>
      </c>
      <c r="AV607" s="13" t="s">
        <v>93</v>
      </c>
      <c r="AW607" s="13" t="s">
        <v>42</v>
      </c>
      <c r="AX607" s="13" t="s">
        <v>82</v>
      </c>
      <c r="AY607" s="157" t="s">
        <v>192</v>
      </c>
    </row>
    <row r="608" spans="2:51" s="12" customFormat="1" ht="22.5">
      <c r="B608" s="149"/>
      <c r="D608" s="150" t="s">
        <v>202</v>
      </c>
      <c r="E608" s="151" t="s">
        <v>44</v>
      </c>
      <c r="F608" s="152" t="s">
        <v>2406</v>
      </c>
      <c r="H608" s="151" t="s">
        <v>44</v>
      </c>
      <c r="I608" s="153"/>
      <c r="L608" s="149"/>
      <c r="M608" s="154"/>
      <c r="T608" s="155"/>
      <c r="AT608" s="151" t="s">
        <v>202</v>
      </c>
      <c r="AU608" s="151" t="s">
        <v>209</v>
      </c>
      <c r="AV608" s="12" t="s">
        <v>90</v>
      </c>
      <c r="AW608" s="12" t="s">
        <v>42</v>
      </c>
      <c r="AX608" s="12" t="s">
        <v>82</v>
      </c>
      <c r="AY608" s="151" t="s">
        <v>192</v>
      </c>
    </row>
    <row r="609" spans="2:65" s="13" customFormat="1" ht="11.25">
      <c r="B609" s="156"/>
      <c r="D609" s="150" t="s">
        <v>202</v>
      </c>
      <c r="E609" s="157" t="s">
        <v>44</v>
      </c>
      <c r="F609" s="158" t="s">
        <v>2385</v>
      </c>
      <c r="H609" s="159">
        <v>107.73</v>
      </c>
      <c r="I609" s="160"/>
      <c r="L609" s="156"/>
      <c r="M609" s="161"/>
      <c r="T609" s="162"/>
      <c r="AT609" s="157" t="s">
        <v>202</v>
      </c>
      <c r="AU609" s="157" t="s">
        <v>209</v>
      </c>
      <c r="AV609" s="13" t="s">
        <v>93</v>
      </c>
      <c r="AW609" s="13" t="s">
        <v>42</v>
      </c>
      <c r="AX609" s="13" t="s">
        <v>82</v>
      </c>
      <c r="AY609" s="157" t="s">
        <v>192</v>
      </c>
    </row>
    <row r="610" spans="2:65" s="12" customFormat="1" ht="22.5">
      <c r="B610" s="149"/>
      <c r="D610" s="150" t="s">
        <v>202</v>
      </c>
      <c r="E610" s="151" t="s">
        <v>44</v>
      </c>
      <c r="F610" s="152" t="s">
        <v>2407</v>
      </c>
      <c r="H610" s="151" t="s">
        <v>44</v>
      </c>
      <c r="I610" s="153"/>
      <c r="L610" s="149"/>
      <c r="M610" s="154"/>
      <c r="T610" s="155"/>
      <c r="AT610" s="151" t="s">
        <v>202</v>
      </c>
      <c r="AU610" s="151" t="s">
        <v>209</v>
      </c>
      <c r="AV610" s="12" t="s">
        <v>90</v>
      </c>
      <c r="AW610" s="12" t="s">
        <v>42</v>
      </c>
      <c r="AX610" s="12" t="s">
        <v>82</v>
      </c>
      <c r="AY610" s="151" t="s">
        <v>192</v>
      </c>
    </row>
    <row r="611" spans="2:65" s="13" customFormat="1" ht="11.25">
      <c r="B611" s="156"/>
      <c r="D611" s="150" t="s">
        <v>202</v>
      </c>
      <c r="E611" s="157" t="s">
        <v>44</v>
      </c>
      <c r="F611" s="158" t="s">
        <v>817</v>
      </c>
      <c r="H611" s="159">
        <v>36.936</v>
      </c>
      <c r="I611" s="160"/>
      <c r="L611" s="156"/>
      <c r="M611" s="161"/>
      <c r="T611" s="162"/>
      <c r="AT611" s="157" t="s">
        <v>202</v>
      </c>
      <c r="AU611" s="157" t="s">
        <v>209</v>
      </c>
      <c r="AV611" s="13" t="s">
        <v>93</v>
      </c>
      <c r="AW611" s="13" t="s">
        <v>42</v>
      </c>
      <c r="AX611" s="13" t="s">
        <v>82</v>
      </c>
      <c r="AY611" s="157" t="s">
        <v>192</v>
      </c>
    </row>
    <row r="612" spans="2:65" s="12" customFormat="1" ht="11.25">
      <c r="B612" s="149"/>
      <c r="D612" s="150" t="s">
        <v>202</v>
      </c>
      <c r="E612" s="151" t="s">
        <v>44</v>
      </c>
      <c r="F612" s="152" t="s">
        <v>2408</v>
      </c>
      <c r="H612" s="151" t="s">
        <v>44</v>
      </c>
      <c r="I612" s="153"/>
      <c r="L612" s="149"/>
      <c r="M612" s="154"/>
      <c r="T612" s="155"/>
      <c r="AT612" s="151" t="s">
        <v>202</v>
      </c>
      <c r="AU612" s="151" t="s">
        <v>209</v>
      </c>
      <c r="AV612" s="12" t="s">
        <v>90</v>
      </c>
      <c r="AW612" s="12" t="s">
        <v>42</v>
      </c>
      <c r="AX612" s="12" t="s">
        <v>82</v>
      </c>
      <c r="AY612" s="151" t="s">
        <v>192</v>
      </c>
    </row>
    <row r="613" spans="2:65" s="13" customFormat="1" ht="11.25">
      <c r="B613" s="156"/>
      <c r="D613" s="150" t="s">
        <v>202</v>
      </c>
      <c r="E613" s="157" t="s">
        <v>44</v>
      </c>
      <c r="F613" s="158" t="s">
        <v>819</v>
      </c>
      <c r="H613" s="159">
        <v>41.04</v>
      </c>
      <c r="I613" s="160"/>
      <c r="L613" s="156"/>
      <c r="M613" s="161"/>
      <c r="T613" s="162"/>
      <c r="AT613" s="157" t="s">
        <v>202</v>
      </c>
      <c r="AU613" s="157" t="s">
        <v>209</v>
      </c>
      <c r="AV613" s="13" t="s">
        <v>93</v>
      </c>
      <c r="AW613" s="13" t="s">
        <v>42</v>
      </c>
      <c r="AX613" s="13" t="s">
        <v>82</v>
      </c>
      <c r="AY613" s="157" t="s">
        <v>192</v>
      </c>
    </row>
    <row r="614" spans="2:65" s="12" customFormat="1" ht="11.25">
      <c r="B614" s="149"/>
      <c r="D614" s="150" t="s">
        <v>202</v>
      </c>
      <c r="E614" s="151" t="s">
        <v>44</v>
      </c>
      <c r="F614" s="152" t="s">
        <v>2409</v>
      </c>
      <c r="H614" s="151" t="s">
        <v>44</v>
      </c>
      <c r="I614" s="153"/>
      <c r="L614" s="149"/>
      <c r="M614" s="154"/>
      <c r="T614" s="155"/>
      <c r="AT614" s="151" t="s">
        <v>202</v>
      </c>
      <c r="AU614" s="151" t="s">
        <v>209</v>
      </c>
      <c r="AV614" s="12" t="s">
        <v>90</v>
      </c>
      <c r="AW614" s="12" t="s">
        <v>42</v>
      </c>
      <c r="AX614" s="12" t="s">
        <v>82</v>
      </c>
      <c r="AY614" s="151" t="s">
        <v>192</v>
      </c>
    </row>
    <row r="615" spans="2:65" s="13" customFormat="1" ht="11.25">
      <c r="B615" s="156"/>
      <c r="D615" s="150" t="s">
        <v>202</v>
      </c>
      <c r="E615" s="157" t="s">
        <v>44</v>
      </c>
      <c r="F615" s="158" t="s">
        <v>819</v>
      </c>
      <c r="H615" s="159">
        <v>41.04</v>
      </c>
      <c r="I615" s="160"/>
      <c r="L615" s="156"/>
      <c r="M615" s="161"/>
      <c r="T615" s="162"/>
      <c r="AT615" s="157" t="s">
        <v>202</v>
      </c>
      <c r="AU615" s="157" t="s">
        <v>209</v>
      </c>
      <c r="AV615" s="13" t="s">
        <v>93</v>
      </c>
      <c r="AW615" s="13" t="s">
        <v>42</v>
      </c>
      <c r="AX615" s="13" t="s">
        <v>82</v>
      </c>
      <c r="AY615" s="157" t="s">
        <v>192</v>
      </c>
    </row>
    <row r="616" spans="2:65" s="14" customFormat="1" ht="11.25">
      <c r="B616" s="163"/>
      <c r="D616" s="150" t="s">
        <v>202</v>
      </c>
      <c r="E616" s="164" t="s">
        <v>44</v>
      </c>
      <c r="F616" s="165" t="s">
        <v>205</v>
      </c>
      <c r="H616" s="166">
        <v>1274.9309999999998</v>
      </c>
      <c r="I616" s="167"/>
      <c r="L616" s="163"/>
      <c r="M616" s="168"/>
      <c r="T616" s="169"/>
      <c r="AT616" s="164" t="s">
        <v>202</v>
      </c>
      <c r="AU616" s="164" t="s">
        <v>209</v>
      </c>
      <c r="AV616" s="14" t="s">
        <v>199</v>
      </c>
      <c r="AW616" s="14" t="s">
        <v>42</v>
      </c>
      <c r="AX616" s="14" t="s">
        <v>90</v>
      </c>
      <c r="AY616" s="164" t="s">
        <v>192</v>
      </c>
    </row>
    <row r="617" spans="2:65" s="1" customFormat="1" ht="24.2" customHeight="1">
      <c r="B617" s="33"/>
      <c r="C617" s="132" t="s">
        <v>804</v>
      </c>
      <c r="D617" s="132" t="s">
        <v>194</v>
      </c>
      <c r="E617" s="133" t="s">
        <v>823</v>
      </c>
      <c r="F617" s="134" t="s">
        <v>824</v>
      </c>
      <c r="G617" s="135" t="s">
        <v>218</v>
      </c>
      <c r="H617" s="136">
        <v>67.102000000000004</v>
      </c>
      <c r="I617" s="137"/>
      <c r="J617" s="138">
        <f>ROUND(I617*H617,2)</f>
        <v>0</v>
      </c>
      <c r="K617" s="134" t="s">
        <v>198</v>
      </c>
      <c r="L617" s="33"/>
      <c r="M617" s="139" t="s">
        <v>44</v>
      </c>
      <c r="N617" s="140" t="s">
        <v>53</v>
      </c>
      <c r="P617" s="141">
        <f>O617*H617</f>
        <v>0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199</v>
      </c>
      <c r="AT617" s="143" t="s">
        <v>194</v>
      </c>
      <c r="AU617" s="143" t="s">
        <v>209</v>
      </c>
      <c r="AY617" s="17" t="s">
        <v>192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90</v>
      </c>
      <c r="BK617" s="144">
        <f>ROUND(I617*H617,2)</f>
        <v>0</v>
      </c>
      <c r="BL617" s="17" t="s">
        <v>199</v>
      </c>
      <c r="BM617" s="143" t="s">
        <v>2416</v>
      </c>
    </row>
    <row r="618" spans="2:65" s="1" customFormat="1" ht="11.25">
      <c r="B618" s="33"/>
      <c r="D618" s="145" t="s">
        <v>200</v>
      </c>
      <c r="F618" s="146" t="s">
        <v>826</v>
      </c>
      <c r="I618" s="147"/>
      <c r="L618" s="33"/>
      <c r="M618" s="148"/>
      <c r="T618" s="54"/>
      <c r="AT618" s="17" t="s">
        <v>200</v>
      </c>
      <c r="AU618" s="17" t="s">
        <v>209</v>
      </c>
    </row>
    <row r="619" spans="2:65" s="12" customFormat="1" ht="11.25">
      <c r="B619" s="149"/>
      <c r="D619" s="150" t="s">
        <v>202</v>
      </c>
      <c r="E619" s="151" t="s">
        <v>44</v>
      </c>
      <c r="F619" s="152" t="s">
        <v>2195</v>
      </c>
      <c r="H619" s="151" t="s">
        <v>44</v>
      </c>
      <c r="I619" s="153"/>
      <c r="L619" s="149"/>
      <c r="M619" s="154"/>
      <c r="T619" s="155"/>
      <c r="AT619" s="151" t="s">
        <v>202</v>
      </c>
      <c r="AU619" s="151" t="s">
        <v>209</v>
      </c>
      <c r="AV619" s="12" t="s">
        <v>90</v>
      </c>
      <c r="AW619" s="12" t="s">
        <v>42</v>
      </c>
      <c r="AX619" s="12" t="s">
        <v>82</v>
      </c>
      <c r="AY619" s="151" t="s">
        <v>192</v>
      </c>
    </row>
    <row r="620" spans="2:65" s="12" customFormat="1" ht="11.25">
      <c r="B620" s="149"/>
      <c r="D620" s="150" t="s">
        <v>202</v>
      </c>
      <c r="E620" s="151" t="s">
        <v>44</v>
      </c>
      <c r="F620" s="152" t="s">
        <v>2417</v>
      </c>
      <c r="H620" s="151" t="s">
        <v>44</v>
      </c>
      <c r="I620" s="153"/>
      <c r="L620" s="149"/>
      <c r="M620" s="154"/>
      <c r="T620" s="155"/>
      <c r="AT620" s="151" t="s">
        <v>202</v>
      </c>
      <c r="AU620" s="151" t="s">
        <v>209</v>
      </c>
      <c r="AV620" s="12" t="s">
        <v>90</v>
      </c>
      <c r="AW620" s="12" t="s">
        <v>42</v>
      </c>
      <c r="AX620" s="12" t="s">
        <v>82</v>
      </c>
      <c r="AY620" s="151" t="s">
        <v>192</v>
      </c>
    </row>
    <row r="621" spans="2:65" s="12" customFormat="1" ht="33.75">
      <c r="B621" s="149"/>
      <c r="D621" s="150" t="s">
        <v>202</v>
      </c>
      <c r="E621" s="151" t="s">
        <v>44</v>
      </c>
      <c r="F621" s="152" t="s">
        <v>2395</v>
      </c>
      <c r="H621" s="151" t="s">
        <v>44</v>
      </c>
      <c r="I621" s="153"/>
      <c r="L621" s="149"/>
      <c r="M621" s="154"/>
      <c r="T621" s="155"/>
      <c r="AT621" s="151" t="s">
        <v>202</v>
      </c>
      <c r="AU621" s="151" t="s">
        <v>209</v>
      </c>
      <c r="AV621" s="12" t="s">
        <v>90</v>
      </c>
      <c r="AW621" s="12" t="s">
        <v>42</v>
      </c>
      <c r="AX621" s="12" t="s">
        <v>82</v>
      </c>
      <c r="AY621" s="151" t="s">
        <v>192</v>
      </c>
    </row>
    <row r="622" spans="2:65" s="13" customFormat="1" ht="11.25">
      <c r="B622" s="156"/>
      <c r="D622" s="150" t="s">
        <v>202</v>
      </c>
      <c r="E622" s="157" t="s">
        <v>44</v>
      </c>
      <c r="F622" s="158" t="s">
        <v>2396</v>
      </c>
      <c r="H622" s="159">
        <v>16.922999999999998</v>
      </c>
      <c r="I622" s="160"/>
      <c r="L622" s="156"/>
      <c r="M622" s="161"/>
      <c r="T622" s="162"/>
      <c r="AT622" s="157" t="s">
        <v>202</v>
      </c>
      <c r="AU622" s="157" t="s">
        <v>209</v>
      </c>
      <c r="AV622" s="13" t="s">
        <v>93</v>
      </c>
      <c r="AW622" s="13" t="s">
        <v>42</v>
      </c>
      <c r="AX622" s="13" t="s">
        <v>82</v>
      </c>
      <c r="AY622" s="157" t="s">
        <v>192</v>
      </c>
    </row>
    <row r="623" spans="2:65" s="12" customFormat="1" ht="22.5">
      <c r="B623" s="149"/>
      <c r="D623" s="150" t="s">
        <v>202</v>
      </c>
      <c r="E623" s="151" t="s">
        <v>44</v>
      </c>
      <c r="F623" s="152" t="s">
        <v>2397</v>
      </c>
      <c r="H623" s="151" t="s">
        <v>44</v>
      </c>
      <c r="I623" s="153"/>
      <c r="L623" s="149"/>
      <c r="M623" s="154"/>
      <c r="T623" s="155"/>
      <c r="AT623" s="151" t="s">
        <v>202</v>
      </c>
      <c r="AU623" s="151" t="s">
        <v>209</v>
      </c>
      <c r="AV623" s="12" t="s">
        <v>90</v>
      </c>
      <c r="AW623" s="12" t="s">
        <v>42</v>
      </c>
      <c r="AX623" s="12" t="s">
        <v>82</v>
      </c>
      <c r="AY623" s="151" t="s">
        <v>192</v>
      </c>
    </row>
    <row r="624" spans="2:65" s="13" customFormat="1" ht="11.25">
      <c r="B624" s="156"/>
      <c r="D624" s="150" t="s">
        <v>202</v>
      </c>
      <c r="E624" s="157" t="s">
        <v>44</v>
      </c>
      <c r="F624" s="158" t="s">
        <v>2398</v>
      </c>
      <c r="H624" s="159">
        <v>1.1759999999999999</v>
      </c>
      <c r="I624" s="160"/>
      <c r="L624" s="156"/>
      <c r="M624" s="161"/>
      <c r="T624" s="162"/>
      <c r="AT624" s="157" t="s">
        <v>202</v>
      </c>
      <c r="AU624" s="157" t="s">
        <v>209</v>
      </c>
      <c r="AV624" s="13" t="s">
        <v>93</v>
      </c>
      <c r="AW624" s="13" t="s">
        <v>42</v>
      </c>
      <c r="AX624" s="13" t="s">
        <v>82</v>
      </c>
      <c r="AY624" s="157" t="s">
        <v>192</v>
      </c>
    </row>
    <row r="625" spans="2:51" s="12" customFormat="1" ht="22.5">
      <c r="B625" s="149"/>
      <c r="D625" s="150" t="s">
        <v>202</v>
      </c>
      <c r="E625" s="151" t="s">
        <v>44</v>
      </c>
      <c r="F625" s="152" t="s">
        <v>2399</v>
      </c>
      <c r="H625" s="151" t="s">
        <v>44</v>
      </c>
      <c r="I625" s="153"/>
      <c r="L625" s="149"/>
      <c r="M625" s="154"/>
      <c r="T625" s="155"/>
      <c r="AT625" s="151" t="s">
        <v>202</v>
      </c>
      <c r="AU625" s="151" t="s">
        <v>209</v>
      </c>
      <c r="AV625" s="12" t="s">
        <v>90</v>
      </c>
      <c r="AW625" s="12" t="s">
        <v>42</v>
      </c>
      <c r="AX625" s="12" t="s">
        <v>82</v>
      </c>
      <c r="AY625" s="151" t="s">
        <v>192</v>
      </c>
    </row>
    <row r="626" spans="2:51" s="13" customFormat="1" ht="11.25">
      <c r="B626" s="156"/>
      <c r="D626" s="150" t="s">
        <v>202</v>
      </c>
      <c r="E626" s="157" t="s">
        <v>44</v>
      </c>
      <c r="F626" s="158" t="s">
        <v>2400</v>
      </c>
      <c r="H626" s="159">
        <v>0.106</v>
      </c>
      <c r="I626" s="160"/>
      <c r="L626" s="156"/>
      <c r="M626" s="161"/>
      <c r="T626" s="162"/>
      <c r="AT626" s="157" t="s">
        <v>202</v>
      </c>
      <c r="AU626" s="157" t="s">
        <v>209</v>
      </c>
      <c r="AV626" s="13" t="s">
        <v>93</v>
      </c>
      <c r="AW626" s="13" t="s">
        <v>42</v>
      </c>
      <c r="AX626" s="13" t="s">
        <v>82</v>
      </c>
      <c r="AY626" s="157" t="s">
        <v>192</v>
      </c>
    </row>
    <row r="627" spans="2:51" s="12" customFormat="1" ht="22.5">
      <c r="B627" s="149"/>
      <c r="D627" s="150" t="s">
        <v>202</v>
      </c>
      <c r="E627" s="151" t="s">
        <v>44</v>
      </c>
      <c r="F627" s="152" t="s">
        <v>2401</v>
      </c>
      <c r="H627" s="151" t="s">
        <v>44</v>
      </c>
      <c r="I627" s="153"/>
      <c r="L627" s="149"/>
      <c r="M627" s="154"/>
      <c r="T627" s="155"/>
      <c r="AT627" s="151" t="s">
        <v>202</v>
      </c>
      <c r="AU627" s="151" t="s">
        <v>209</v>
      </c>
      <c r="AV627" s="12" t="s">
        <v>90</v>
      </c>
      <c r="AW627" s="12" t="s">
        <v>42</v>
      </c>
      <c r="AX627" s="12" t="s">
        <v>82</v>
      </c>
      <c r="AY627" s="151" t="s">
        <v>192</v>
      </c>
    </row>
    <row r="628" spans="2:51" s="13" customFormat="1" ht="11.25">
      <c r="B628" s="156"/>
      <c r="D628" s="150" t="s">
        <v>202</v>
      </c>
      <c r="E628" s="157" t="s">
        <v>44</v>
      </c>
      <c r="F628" s="158" t="s">
        <v>2402</v>
      </c>
      <c r="H628" s="159">
        <v>13.382999999999999</v>
      </c>
      <c r="I628" s="160"/>
      <c r="L628" s="156"/>
      <c r="M628" s="161"/>
      <c r="T628" s="162"/>
      <c r="AT628" s="157" t="s">
        <v>202</v>
      </c>
      <c r="AU628" s="157" t="s">
        <v>209</v>
      </c>
      <c r="AV628" s="13" t="s">
        <v>93</v>
      </c>
      <c r="AW628" s="13" t="s">
        <v>42</v>
      </c>
      <c r="AX628" s="13" t="s">
        <v>82</v>
      </c>
      <c r="AY628" s="157" t="s">
        <v>192</v>
      </c>
    </row>
    <row r="629" spans="2:51" s="12" customFormat="1" ht="22.5">
      <c r="B629" s="149"/>
      <c r="D629" s="150" t="s">
        <v>202</v>
      </c>
      <c r="E629" s="151" t="s">
        <v>44</v>
      </c>
      <c r="F629" s="152" t="s">
        <v>2403</v>
      </c>
      <c r="H629" s="151" t="s">
        <v>44</v>
      </c>
      <c r="I629" s="153"/>
      <c r="L629" s="149"/>
      <c r="M629" s="154"/>
      <c r="T629" s="155"/>
      <c r="AT629" s="151" t="s">
        <v>202</v>
      </c>
      <c r="AU629" s="151" t="s">
        <v>209</v>
      </c>
      <c r="AV629" s="12" t="s">
        <v>90</v>
      </c>
      <c r="AW629" s="12" t="s">
        <v>42</v>
      </c>
      <c r="AX629" s="12" t="s">
        <v>82</v>
      </c>
      <c r="AY629" s="151" t="s">
        <v>192</v>
      </c>
    </row>
    <row r="630" spans="2:51" s="13" customFormat="1" ht="11.25">
      <c r="B630" s="156"/>
      <c r="D630" s="150" t="s">
        <v>202</v>
      </c>
      <c r="E630" s="157" t="s">
        <v>44</v>
      </c>
      <c r="F630" s="158" t="s">
        <v>2404</v>
      </c>
      <c r="H630" s="159">
        <v>18.36</v>
      </c>
      <c r="I630" s="160"/>
      <c r="L630" s="156"/>
      <c r="M630" s="161"/>
      <c r="T630" s="162"/>
      <c r="AT630" s="157" t="s">
        <v>202</v>
      </c>
      <c r="AU630" s="157" t="s">
        <v>209</v>
      </c>
      <c r="AV630" s="13" t="s">
        <v>93</v>
      </c>
      <c r="AW630" s="13" t="s">
        <v>42</v>
      </c>
      <c r="AX630" s="13" t="s">
        <v>82</v>
      </c>
      <c r="AY630" s="157" t="s">
        <v>192</v>
      </c>
    </row>
    <row r="631" spans="2:51" s="12" customFormat="1" ht="22.5">
      <c r="B631" s="149"/>
      <c r="D631" s="150" t="s">
        <v>202</v>
      </c>
      <c r="E631" s="151" t="s">
        <v>44</v>
      </c>
      <c r="F631" s="152" t="s">
        <v>2405</v>
      </c>
      <c r="H631" s="151" t="s">
        <v>44</v>
      </c>
      <c r="I631" s="153"/>
      <c r="L631" s="149"/>
      <c r="M631" s="154"/>
      <c r="T631" s="155"/>
      <c r="AT631" s="151" t="s">
        <v>202</v>
      </c>
      <c r="AU631" s="151" t="s">
        <v>209</v>
      </c>
      <c r="AV631" s="12" t="s">
        <v>90</v>
      </c>
      <c r="AW631" s="12" t="s">
        <v>42</v>
      </c>
      <c r="AX631" s="12" t="s">
        <v>82</v>
      </c>
      <c r="AY631" s="151" t="s">
        <v>192</v>
      </c>
    </row>
    <row r="632" spans="2:51" s="13" customFormat="1" ht="11.25">
      <c r="B632" s="156"/>
      <c r="D632" s="150" t="s">
        <v>202</v>
      </c>
      <c r="E632" s="157" t="s">
        <v>44</v>
      </c>
      <c r="F632" s="158" t="s">
        <v>2285</v>
      </c>
      <c r="H632" s="159">
        <v>5.22</v>
      </c>
      <c r="I632" s="160"/>
      <c r="L632" s="156"/>
      <c r="M632" s="161"/>
      <c r="T632" s="162"/>
      <c r="AT632" s="157" t="s">
        <v>202</v>
      </c>
      <c r="AU632" s="157" t="s">
        <v>209</v>
      </c>
      <c r="AV632" s="13" t="s">
        <v>93</v>
      </c>
      <c r="AW632" s="13" t="s">
        <v>42</v>
      </c>
      <c r="AX632" s="13" t="s">
        <v>82</v>
      </c>
      <c r="AY632" s="157" t="s">
        <v>192</v>
      </c>
    </row>
    <row r="633" spans="2:51" s="12" customFormat="1" ht="22.5">
      <c r="B633" s="149"/>
      <c r="D633" s="150" t="s">
        <v>202</v>
      </c>
      <c r="E633" s="151" t="s">
        <v>44</v>
      </c>
      <c r="F633" s="152" t="s">
        <v>2406</v>
      </c>
      <c r="H633" s="151" t="s">
        <v>44</v>
      </c>
      <c r="I633" s="153"/>
      <c r="L633" s="149"/>
      <c r="M633" s="154"/>
      <c r="T633" s="155"/>
      <c r="AT633" s="151" t="s">
        <v>202</v>
      </c>
      <c r="AU633" s="151" t="s">
        <v>209</v>
      </c>
      <c r="AV633" s="12" t="s">
        <v>90</v>
      </c>
      <c r="AW633" s="12" t="s">
        <v>42</v>
      </c>
      <c r="AX633" s="12" t="s">
        <v>82</v>
      </c>
      <c r="AY633" s="151" t="s">
        <v>192</v>
      </c>
    </row>
    <row r="634" spans="2:51" s="13" customFormat="1" ht="11.25">
      <c r="B634" s="156"/>
      <c r="D634" s="150" t="s">
        <v>202</v>
      </c>
      <c r="E634" s="157" t="s">
        <v>44</v>
      </c>
      <c r="F634" s="158" t="s">
        <v>2287</v>
      </c>
      <c r="H634" s="159">
        <v>5.67</v>
      </c>
      <c r="I634" s="160"/>
      <c r="L634" s="156"/>
      <c r="M634" s="161"/>
      <c r="T634" s="162"/>
      <c r="AT634" s="157" t="s">
        <v>202</v>
      </c>
      <c r="AU634" s="157" t="s">
        <v>209</v>
      </c>
      <c r="AV634" s="13" t="s">
        <v>93</v>
      </c>
      <c r="AW634" s="13" t="s">
        <v>42</v>
      </c>
      <c r="AX634" s="13" t="s">
        <v>82</v>
      </c>
      <c r="AY634" s="157" t="s">
        <v>192</v>
      </c>
    </row>
    <row r="635" spans="2:51" s="12" customFormat="1" ht="22.5">
      <c r="B635" s="149"/>
      <c r="D635" s="150" t="s">
        <v>202</v>
      </c>
      <c r="E635" s="151" t="s">
        <v>44</v>
      </c>
      <c r="F635" s="152" t="s">
        <v>2407</v>
      </c>
      <c r="H635" s="151" t="s">
        <v>44</v>
      </c>
      <c r="I635" s="153"/>
      <c r="L635" s="149"/>
      <c r="M635" s="154"/>
      <c r="T635" s="155"/>
      <c r="AT635" s="151" t="s">
        <v>202</v>
      </c>
      <c r="AU635" s="151" t="s">
        <v>209</v>
      </c>
      <c r="AV635" s="12" t="s">
        <v>90</v>
      </c>
      <c r="AW635" s="12" t="s">
        <v>42</v>
      </c>
      <c r="AX635" s="12" t="s">
        <v>82</v>
      </c>
      <c r="AY635" s="151" t="s">
        <v>192</v>
      </c>
    </row>
    <row r="636" spans="2:51" s="13" customFormat="1" ht="11.25">
      <c r="B636" s="156"/>
      <c r="D636" s="150" t="s">
        <v>202</v>
      </c>
      <c r="E636" s="157" t="s">
        <v>44</v>
      </c>
      <c r="F636" s="158" t="s">
        <v>799</v>
      </c>
      <c r="H636" s="159">
        <v>1.944</v>
      </c>
      <c r="I636" s="160"/>
      <c r="L636" s="156"/>
      <c r="M636" s="161"/>
      <c r="T636" s="162"/>
      <c r="AT636" s="157" t="s">
        <v>202</v>
      </c>
      <c r="AU636" s="157" t="s">
        <v>209</v>
      </c>
      <c r="AV636" s="13" t="s">
        <v>93</v>
      </c>
      <c r="AW636" s="13" t="s">
        <v>42</v>
      </c>
      <c r="AX636" s="13" t="s">
        <v>82</v>
      </c>
      <c r="AY636" s="157" t="s">
        <v>192</v>
      </c>
    </row>
    <row r="637" spans="2:51" s="12" customFormat="1" ht="11.25">
      <c r="B637" s="149"/>
      <c r="D637" s="150" t="s">
        <v>202</v>
      </c>
      <c r="E637" s="151" t="s">
        <v>44</v>
      </c>
      <c r="F637" s="152" t="s">
        <v>2408</v>
      </c>
      <c r="H637" s="151" t="s">
        <v>44</v>
      </c>
      <c r="I637" s="153"/>
      <c r="L637" s="149"/>
      <c r="M637" s="154"/>
      <c r="T637" s="155"/>
      <c r="AT637" s="151" t="s">
        <v>202</v>
      </c>
      <c r="AU637" s="151" t="s">
        <v>209</v>
      </c>
      <c r="AV637" s="12" t="s">
        <v>90</v>
      </c>
      <c r="AW637" s="12" t="s">
        <v>42</v>
      </c>
      <c r="AX637" s="12" t="s">
        <v>82</v>
      </c>
      <c r="AY637" s="151" t="s">
        <v>192</v>
      </c>
    </row>
    <row r="638" spans="2:51" s="13" customFormat="1" ht="11.25">
      <c r="B638" s="156"/>
      <c r="D638" s="150" t="s">
        <v>202</v>
      </c>
      <c r="E638" s="157" t="s">
        <v>44</v>
      </c>
      <c r="F638" s="158" t="s">
        <v>801</v>
      </c>
      <c r="H638" s="159">
        <v>2.16</v>
      </c>
      <c r="I638" s="160"/>
      <c r="L638" s="156"/>
      <c r="M638" s="161"/>
      <c r="T638" s="162"/>
      <c r="AT638" s="157" t="s">
        <v>202</v>
      </c>
      <c r="AU638" s="157" t="s">
        <v>209</v>
      </c>
      <c r="AV638" s="13" t="s">
        <v>93</v>
      </c>
      <c r="AW638" s="13" t="s">
        <v>42</v>
      </c>
      <c r="AX638" s="13" t="s">
        <v>82</v>
      </c>
      <c r="AY638" s="157" t="s">
        <v>192</v>
      </c>
    </row>
    <row r="639" spans="2:51" s="12" customFormat="1" ht="11.25">
      <c r="B639" s="149"/>
      <c r="D639" s="150" t="s">
        <v>202</v>
      </c>
      <c r="E639" s="151" t="s">
        <v>44</v>
      </c>
      <c r="F639" s="152" t="s">
        <v>2409</v>
      </c>
      <c r="H639" s="151" t="s">
        <v>44</v>
      </c>
      <c r="I639" s="153"/>
      <c r="L639" s="149"/>
      <c r="M639" s="154"/>
      <c r="T639" s="155"/>
      <c r="AT639" s="151" t="s">
        <v>202</v>
      </c>
      <c r="AU639" s="151" t="s">
        <v>209</v>
      </c>
      <c r="AV639" s="12" t="s">
        <v>90</v>
      </c>
      <c r="AW639" s="12" t="s">
        <v>42</v>
      </c>
      <c r="AX639" s="12" t="s">
        <v>82</v>
      </c>
      <c r="AY639" s="151" t="s">
        <v>192</v>
      </c>
    </row>
    <row r="640" spans="2:51" s="13" customFormat="1" ht="11.25">
      <c r="B640" s="156"/>
      <c r="D640" s="150" t="s">
        <v>202</v>
      </c>
      <c r="E640" s="157" t="s">
        <v>44</v>
      </c>
      <c r="F640" s="158" t="s">
        <v>801</v>
      </c>
      <c r="H640" s="159">
        <v>2.16</v>
      </c>
      <c r="I640" s="160"/>
      <c r="L640" s="156"/>
      <c r="M640" s="161"/>
      <c r="T640" s="162"/>
      <c r="AT640" s="157" t="s">
        <v>202</v>
      </c>
      <c r="AU640" s="157" t="s">
        <v>209</v>
      </c>
      <c r="AV640" s="13" t="s">
        <v>93</v>
      </c>
      <c r="AW640" s="13" t="s">
        <v>42</v>
      </c>
      <c r="AX640" s="13" t="s">
        <v>82</v>
      </c>
      <c r="AY640" s="157" t="s">
        <v>192</v>
      </c>
    </row>
    <row r="641" spans="2:65" s="14" customFormat="1" ht="11.25">
      <c r="B641" s="163"/>
      <c r="D641" s="150" t="s">
        <v>202</v>
      </c>
      <c r="E641" s="164" t="s">
        <v>44</v>
      </c>
      <c r="F641" s="165" t="s">
        <v>205</v>
      </c>
      <c r="H641" s="166">
        <v>67.10199999999999</v>
      </c>
      <c r="I641" s="167"/>
      <c r="L641" s="163"/>
      <c r="M641" s="168"/>
      <c r="T641" s="169"/>
      <c r="AT641" s="164" t="s">
        <v>202</v>
      </c>
      <c r="AU641" s="164" t="s">
        <v>209</v>
      </c>
      <c r="AV641" s="14" t="s">
        <v>199</v>
      </c>
      <c r="AW641" s="14" t="s">
        <v>42</v>
      </c>
      <c r="AX641" s="14" t="s">
        <v>90</v>
      </c>
      <c r="AY641" s="164" t="s">
        <v>192</v>
      </c>
    </row>
    <row r="642" spans="2:65" s="1" customFormat="1" ht="44.25" customHeight="1">
      <c r="B642" s="33"/>
      <c r="C642" s="132" t="s">
        <v>822</v>
      </c>
      <c r="D642" s="132" t="s">
        <v>194</v>
      </c>
      <c r="E642" s="133" t="s">
        <v>403</v>
      </c>
      <c r="F642" s="134" t="s">
        <v>404</v>
      </c>
      <c r="G642" s="135" t="s">
        <v>218</v>
      </c>
      <c r="H642" s="136">
        <v>67.102000000000004</v>
      </c>
      <c r="I642" s="137"/>
      <c r="J642" s="138">
        <f>ROUND(I642*H642,2)</f>
        <v>0</v>
      </c>
      <c r="K642" s="134" t="s">
        <v>198</v>
      </c>
      <c r="L642" s="33"/>
      <c r="M642" s="139" t="s">
        <v>44</v>
      </c>
      <c r="N642" s="140" t="s">
        <v>53</v>
      </c>
      <c r="P642" s="141">
        <f>O642*H642</f>
        <v>0</v>
      </c>
      <c r="Q642" s="141">
        <v>0</v>
      </c>
      <c r="R642" s="141">
        <f>Q642*H642</f>
        <v>0</v>
      </c>
      <c r="S642" s="141">
        <v>0</v>
      </c>
      <c r="T642" s="142">
        <f>S642*H642</f>
        <v>0</v>
      </c>
      <c r="AR642" s="143" t="s">
        <v>199</v>
      </c>
      <c r="AT642" s="143" t="s">
        <v>194</v>
      </c>
      <c r="AU642" s="143" t="s">
        <v>209</v>
      </c>
      <c r="AY642" s="17" t="s">
        <v>192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7" t="s">
        <v>90</v>
      </c>
      <c r="BK642" s="144">
        <f>ROUND(I642*H642,2)</f>
        <v>0</v>
      </c>
      <c r="BL642" s="17" t="s">
        <v>199</v>
      </c>
      <c r="BM642" s="143" t="s">
        <v>2418</v>
      </c>
    </row>
    <row r="643" spans="2:65" s="1" customFormat="1" ht="11.25">
      <c r="B643" s="33"/>
      <c r="D643" s="145" t="s">
        <v>200</v>
      </c>
      <c r="F643" s="146" t="s">
        <v>406</v>
      </c>
      <c r="I643" s="147"/>
      <c r="L643" s="33"/>
      <c r="M643" s="148"/>
      <c r="T643" s="54"/>
      <c r="AT643" s="17" t="s">
        <v>200</v>
      </c>
      <c r="AU643" s="17" t="s">
        <v>209</v>
      </c>
    </row>
    <row r="644" spans="2:65" s="12" customFormat="1" ht="11.25">
      <c r="B644" s="149"/>
      <c r="D644" s="150" t="s">
        <v>202</v>
      </c>
      <c r="E644" s="151" t="s">
        <v>44</v>
      </c>
      <c r="F644" s="152" t="s">
        <v>2195</v>
      </c>
      <c r="H644" s="151" t="s">
        <v>44</v>
      </c>
      <c r="I644" s="153"/>
      <c r="L644" s="149"/>
      <c r="M644" s="154"/>
      <c r="T644" s="155"/>
      <c r="AT644" s="151" t="s">
        <v>202</v>
      </c>
      <c r="AU644" s="151" t="s">
        <v>209</v>
      </c>
      <c r="AV644" s="12" t="s">
        <v>90</v>
      </c>
      <c r="AW644" s="12" t="s">
        <v>42</v>
      </c>
      <c r="AX644" s="12" t="s">
        <v>82</v>
      </c>
      <c r="AY644" s="151" t="s">
        <v>192</v>
      </c>
    </row>
    <row r="645" spans="2:65" s="12" customFormat="1" ht="11.25">
      <c r="B645" s="149"/>
      <c r="D645" s="150" t="s">
        <v>202</v>
      </c>
      <c r="E645" s="151" t="s">
        <v>44</v>
      </c>
      <c r="F645" s="152" t="s">
        <v>2419</v>
      </c>
      <c r="H645" s="151" t="s">
        <v>44</v>
      </c>
      <c r="I645" s="153"/>
      <c r="L645" s="149"/>
      <c r="M645" s="154"/>
      <c r="T645" s="155"/>
      <c r="AT645" s="151" t="s">
        <v>202</v>
      </c>
      <c r="AU645" s="151" t="s">
        <v>209</v>
      </c>
      <c r="AV645" s="12" t="s">
        <v>90</v>
      </c>
      <c r="AW645" s="12" t="s">
        <v>42</v>
      </c>
      <c r="AX645" s="12" t="s">
        <v>82</v>
      </c>
      <c r="AY645" s="151" t="s">
        <v>192</v>
      </c>
    </row>
    <row r="646" spans="2:65" s="12" customFormat="1" ht="33.75">
      <c r="B646" s="149"/>
      <c r="D646" s="150" t="s">
        <v>202</v>
      </c>
      <c r="E646" s="151" t="s">
        <v>44</v>
      </c>
      <c r="F646" s="152" t="s">
        <v>2395</v>
      </c>
      <c r="H646" s="151" t="s">
        <v>44</v>
      </c>
      <c r="I646" s="153"/>
      <c r="L646" s="149"/>
      <c r="M646" s="154"/>
      <c r="T646" s="155"/>
      <c r="AT646" s="151" t="s">
        <v>202</v>
      </c>
      <c r="AU646" s="151" t="s">
        <v>209</v>
      </c>
      <c r="AV646" s="12" t="s">
        <v>90</v>
      </c>
      <c r="AW646" s="12" t="s">
        <v>42</v>
      </c>
      <c r="AX646" s="12" t="s">
        <v>82</v>
      </c>
      <c r="AY646" s="151" t="s">
        <v>192</v>
      </c>
    </row>
    <row r="647" spans="2:65" s="13" customFormat="1" ht="11.25">
      <c r="B647" s="156"/>
      <c r="D647" s="150" t="s">
        <v>202</v>
      </c>
      <c r="E647" s="157" t="s">
        <v>44</v>
      </c>
      <c r="F647" s="158" t="s">
        <v>2396</v>
      </c>
      <c r="H647" s="159">
        <v>16.922999999999998</v>
      </c>
      <c r="I647" s="160"/>
      <c r="L647" s="156"/>
      <c r="M647" s="161"/>
      <c r="T647" s="162"/>
      <c r="AT647" s="157" t="s">
        <v>202</v>
      </c>
      <c r="AU647" s="157" t="s">
        <v>209</v>
      </c>
      <c r="AV647" s="13" t="s">
        <v>93</v>
      </c>
      <c r="AW647" s="13" t="s">
        <v>42</v>
      </c>
      <c r="AX647" s="13" t="s">
        <v>82</v>
      </c>
      <c r="AY647" s="157" t="s">
        <v>192</v>
      </c>
    </row>
    <row r="648" spans="2:65" s="12" customFormat="1" ht="22.5">
      <c r="B648" s="149"/>
      <c r="D648" s="150" t="s">
        <v>202</v>
      </c>
      <c r="E648" s="151" t="s">
        <v>44</v>
      </c>
      <c r="F648" s="152" t="s">
        <v>2397</v>
      </c>
      <c r="H648" s="151" t="s">
        <v>44</v>
      </c>
      <c r="I648" s="153"/>
      <c r="L648" s="149"/>
      <c r="M648" s="154"/>
      <c r="T648" s="155"/>
      <c r="AT648" s="151" t="s">
        <v>202</v>
      </c>
      <c r="AU648" s="151" t="s">
        <v>209</v>
      </c>
      <c r="AV648" s="12" t="s">
        <v>90</v>
      </c>
      <c r="AW648" s="12" t="s">
        <v>42</v>
      </c>
      <c r="AX648" s="12" t="s">
        <v>82</v>
      </c>
      <c r="AY648" s="151" t="s">
        <v>192</v>
      </c>
    </row>
    <row r="649" spans="2:65" s="13" customFormat="1" ht="11.25">
      <c r="B649" s="156"/>
      <c r="D649" s="150" t="s">
        <v>202</v>
      </c>
      <c r="E649" s="157" t="s">
        <v>44</v>
      </c>
      <c r="F649" s="158" t="s">
        <v>2398</v>
      </c>
      <c r="H649" s="159">
        <v>1.1759999999999999</v>
      </c>
      <c r="I649" s="160"/>
      <c r="L649" s="156"/>
      <c r="M649" s="161"/>
      <c r="T649" s="162"/>
      <c r="AT649" s="157" t="s">
        <v>202</v>
      </c>
      <c r="AU649" s="157" t="s">
        <v>209</v>
      </c>
      <c r="AV649" s="13" t="s">
        <v>93</v>
      </c>
      <c r="AW649" s="13" t="s">
        <v>42</v>
      </c>
      <c r="AX649" s="13" t="s">
        <v>82</v>
      </c>
      <c r="AY649" s="157" t="s">
        <v>192</v>
      </c>
    </row>
    <row r="650" spans="2:65" s="12" customFormat="1" ht="22.5">
      <c r="B650" s="149"/>
      <c r="D650" s="150" t="s">
        <v>202</v>
      </c>
      <c r="E650" s="151" t="s">
        <v>44</v>
      </c>
      <c r="F650" s="152" t="s">
        <v>2399</v>
      </c>
      <c r="H650" s="151" t="s">
        <v>44</v>
      </c>
      <c r="I650" s="153"/>
      <c r="L650" s="149"/>
      <c r="M650" s="154"/>
      <c r="T650" s="155"/>
      <c r="AT650" s="151" t="s">
        <v>202</v>
      </c>
      <c r="AU650" s="151" t="s">
        <v>209</v>
      </c>
      <c r="AV650" s="12" t="s">
        <v>90</v>
      </c>
      <c r="AW650" s="12" t="s">
        <v>42</v>
      </c>
      <c r="AX650" s="12" t="s">
        <v>82</v>
      </c>
      <c r="AY650" s="151" t="s">
        <v>192</v>
      </c>
    </row>
    <row r="651" spans="2:65" s="13" customFormat="1" ht="11.25">
      <c r="B651" s="156"/>
      <c r="D651" s="150" t="s">
        <v>202</v>
      </c>
      <c r="E651" s="157" t="s">
        <v>44</v>
      </c>
      <c r="F651" s="158" t="s">
        <v>2400</v>
      </c>
      <c r="H651" s="159">
        <v>0.106</v>
      </c>
      <c r="I651" s="160"/>
      <c r="L651" s="156"/>
      <c r="M651" s="161"/>
      <c r="T651" s="162"/>
      <c r="AT651" s="157" t="s">
        <v>202</v>
      </c>
      <c r="AU651" s="157" t="s">
        <v>209</v>
      </c>
      <c r="AV651" s="13" t="s">
        <v>93</v>
      </c>
      <c r="AW651" s="13" t="s">
        <v>42</v>
      </c>
      <c r="AX651" s="13" t="s">
        <v>82</v>
      </c>
      <c r="AY651" s="157" t="s">
        <v>192</v>
      </c>
    </row>
    <row r="652" spans="2:65" s="12" customFormat="1" ht="22.5">
      <c r="B652" s="149"/>
      <c r="D652" s="150" t="s">
        <v>202</v>
      </c>
      <c r="E652" s="151" t="s">
        <v>44</v>
      </c>
      <c r="F652" s="152" t="s">
        <v>2401</v>
      </c>
      <c r="H652" s="151" t="s">
        <v>44</v>
      </c>
      <c r="I652" s="153"/>
      <c r="L652" s="149"/>
      <c r="M652" s="154"/>
      <c r="T652" s="155"/>
      <c r="AT652" s="151" t="s">
        <v>202</v>
      </c>
      <c r="AU652" s="151" t="s">
        <v>209</v>
      </c>
      <c r="AV652" s="12" t="s">
        <v>90</v>
      </c>
      <c r="AW652" s="12" t="s">
        <v>42</v>
      </c>
      <c r="AX652" s="12" t="s">
        <v>82</v>
      </c>
      <c r="AY652" s="151" t="s">
        <v>192</v>
      </c>
    </row>
    <row r="653" spans="2:65" s="13" customFormat="1" ht="11.25">
      <c r="B653" s="156"/>
      <c r="D653" s="150" t="s">
        <v>202</v>
      </c>
      <c r="E653" s="157" t="s">
        <v>44</v>
      </c>
      <c r="F653" s="158" t="s">
        <v>2402</v>
      </c>
      <c r="H653" s="159">
        <v>13.382999999999999</v>
      </c>
      <c r="I653" s="160"/>
      <c r="L653" s="156"/>
      <c r="M653" s="161"/>
      <c r="T653" s="162"/>
      <c r="AT653" s="157" t="s">
        <v>202</v>
      </c>
      <c r="AU653" s="157" t="s">
        <v>209</v>
      </c>
      <c r="AV653" s="13" t="s">
        <v>93</v>
      </c>
      <c r="AW653" s="13" t="s">
        <v>42</v>
      </c>
      <c r="AX653" s="13" t="s">
        <v>82</v>
      </c>
      <c r="AY653" s="157" t="s">
        <v>192</v>
      </c>
    </row>
    <row r="654" spans="2:65" s="12" customFormat="1" ht="22.5">
      <c r="B654" s="149"/>
      <c r="D654" s="150" t="s">
        <v>202</v>
      </c>
      <c r="E654" s="151" t="s">
        <v>44</v>
      </c>
      <c r="F654" s="152" t="s">
        <v>2403</v>
      </c>
      <c r="H654" s="151" t="s">
        <v>44</v>
      </c>
      <c r="I654" s="153"/>
      <c r="L654" s="149"/>
      <c r="M654" s="154"/>
      <c r="T654" s="155"/>
      <c r="AT654" s="151" t="s">
        <v>202</v>
      </c>
      <c r="AU654" s="151" t="s">
        <v>209</v>
      </c>
      <c r="AV654" s="12" t="s">
        <v>90</v>
      </c>
      <c r="AW654" s="12" t="s">
        <v>42</v>
      </c>
      <c r="AX654" s="12" t="s">
        <v>82</v>
      </c>
      <c r="AY654" s="151" t="s">
        <v>192</v>
      </c>
    </row>
    <row r="655" spans="2:65" s="13" customFormat="1" ht="11.25">
      <c r="B655" s="156"/>
      <c r="D655" s="150" t="s">
        <v>202</v>
      </c>
      <c r="E655" s="157" t="s">
        <v>44</v>
      </c>
      <c r="F655" s="158" t="s">
        <v>2404</v>
      </c>
      <c r="H655" s="159">
        <v>18.36</v>
      </c>
      <c r="I655" s="160"/>
      <c r="L655" s="156"/>
      <c r="M655" s="161"/>
      <c r="T655" s="162"/>
      <c r="AT655" s="157" t="s">
        <v>202</v>
      </c>
      <c r="AU655" s="157" t="s">
        <v>209</v>
      </c>
      <c r="AV655" s="13" t="s">
        <v>93</v>
      </c>
      <c r="AW655" s="13" t="s">
        <v>42</v>
      </c>
      <c r="AX655" s="13" t="s">
        <v>82</v>
      </c>
      <c r="AY655" s="157" t="s">
        <v>192</v>
      </c>
    </row>
    <row r="656" spans="2:65" s="12" customFormat="1" ht="22.5">
      <c r="B656" s="149"/>
      <c r="D656" s="150" t="s">
        <v>202</v>
      </c>
      <c r="E656" s="151" t="s">
        <v>44</v>
      </c>
      <c r="F656" s="152" t="s">
        <v>2405</v>
      </c>
      <c r="H656" s="151" t="s">
        <v>44</v>
      </c>
      <c r="I656" s="153"/>
      <c r="L656" s="149"/>
      <c r="M656" s="154"/>
      <c r="T656" s="155"/>
      <c r="AT656" s="151" t="s">
        <v>202</v>
      </c>
      <c r="AU656" s="151" t="s">
        <v>209</v>
      </c>
      <c r="AV656" s="12" t="s">
        <v>90</v>
      </c>
      <c r="AW656" s="12" t="s">
        <v>42</v>
      </c>
      <c r="AX656" s="12" t="s">
        <v>82</v>
      </c>
      <c r="AY656" s="151" t="s">
        <v>192</v>
      </c>
    </row>
    <row r="657" spans="2:65" s="13" customFormat="1" ht="11.25">
      <c r="B657" s="156"/>
      <c r="D657" s="150" t="s">
        <v>202</v>
      </c>
      <c r="E657" s="157" t="s">
        <v>44</v>
      </c>
      <c r="F657" s="158" t="s">
        <v>2285</v>
      </c>
      <c r="H657" s="159">
        <v>5.22</v>
      </c>
      <c r="I657" s="160"/>
      <c r="L657" s="156"/>
      <c r="M657" s="161"/>
      <c r="T657" s="162"/>
      <c r="AT657" s="157" t="s">
        <v>202</v>
      </c>
      <c r="AU657" s="157" t="s">
        <v>209</v>
      </c>
      <c r="AV657" s="13" t="s">
        <v>93</v>
      </c>
      <c r="AW657" s="13" t="s">
        <v>42</v>
      </c>
      <c r="AX657" s="13" t="s">
        <v>82</v>
      </c>
      <c r="AY657" s="157" t="s">
        <v>192</v>
      </c>
    </row>
    <row r="658" spans="2:65" s="12" customFormat="1" ht="22.5">
      <c r="B658" s="149"/>
      <c r="D658" s="150" t="s">
        <v>202</v>
      </c>
      <c r="E658" s="151" t="s">
        <v>44</v>
      </c>
      <c r="F658" s="152" t="s">
        <v>2406</v>
      </c>
      <c r="H658" s="151" t="s">
        <v>44</v>
      </c>
      <c r="I658" s="153"/>
      <c r="L658" s="149"/>
      <c r="M658" s="154"/>
      <c r="T658" s="155"/>
      <c r="AT658" s="151" t="s">
        <v>202</v>
      </c>
      <c r="AU658" s="151" t="s">
        <v>209</v>
      </c>
      <c r="AV658" s="12" t="s">
        <v>90</v>
      </c>
      <c r="AW658" s="12" t="s">
        <v>42</v>
      </c>
      <c r="AX658" s="12" t="s">
        <v>82</v>
      </c>
      <c r="AY658" s="151" t="s">
        <v>192</v>
      </c>
    </row>
    <row r="659" spans="2:65" s="13" customFormat="1" ht="11.25">
      <c r="B659" s="156"/>
      <c r="D659" s="150" t="s">
        <v>202</v>
      </c>
      <c r="E659" s="157" t="s">
        <v>44</v>
      </c>
      <c r="F659" s="158" t="s">
        <v>2287</v>
      </c>
      <c r="H659" s="159">
        <v>5.67</v>
      </c>
      <c r="I659" s="160"/>
      <c r="L659" s="156"/>
      <c r="M659" s="161"/>
      <c r="T659" s="162"/>
      <c r="AT659" s="157" t="s">
        <v>202</v>
      </c>
      <c r="AU659" s="157" t="s">
        <v>209</v>
      </c>
      <c r="AV659" s="13" t="s">
        <v>93</v>
      </c>
      <c r="AW659" s="13" t="s">
        <v>42</v>
      </c>
      <c r="AX659" s="13" t="s">
        <v>82</v>
      </c>
      <c r="AY659" s="157" t="s">
        <v>192</v>
      </c>
    </row>
    <row r="660" spans="2:65" s="12" customFormat="1" ht="22.5">
      <c r="B660" s="149"/>
      <c r="D660" s="150" t="s">
        <v>202</v>
      </c>
      <c r="E660" s="151" t="s">
        <v>44</v>
      </c>
      <c r="F660" s="152" t="s">
        <v>2407</v>
      </c>
      <c r="H660" s="151" t="s">
        <v>44</v>
      </c>
      <c r="I660" s="153"/>
      <c r="L660" s="149"/>
      <c r="M660" s="154"/>
      <c r="T660" s="155"/>
      <c r="AT660" s="151" t="s">
        <v>202</v>
      </c>
      <c r="AU660" s="151" t="s">
        <v>209</v>
      </c>
      <c r="AV660" s="12" t="s">
        <v>90</v>
      </c>
      <c r="AW660" s="12" t="s">
        <v>42</v>
      </c>
      <c r="AX660" s="12" t="s">
        <v>82</v>
      </c>
      <c r="AY660" s="151" t="s">
        <v>192</v>
      </c>
    </row>
    <row r="661" spans="2:65" s="13" customFormat="1" ht="11.25">
      <c r="B661" s="156"/>
      <c r="D661" s="150" t="s">
        <v>202</v>
      </c>
      <c r="E661" s="157" t="s">
        <v>44</v>
      </c>
      <c r="F661" s="158" t="s">
        <v>799</v>
      </c>
      <c r="H661" s="159">
        <v>1.944</v>
      </c>
      <c r="I661" s="160"/>
      <c r="L661" s="156"/>
      <c r="M661" s="161"/>
      <c r="T661" s="162"/>
      <c r="AT661" s="157" t="s">
        <v>202</v>
      </c>
      <c r="AU661" s="157" t="s">
        <v>209</v>
      </c>
      <c r="AV661" s="13" t="s">
        <v>93</v>
      </c>
      <c r="AW661" s="13" t="s">
        <v>42</v>
      </c>
      <c r="AX661" s="13" t="s">
        <v>82</v>
      </c>
      <c r="AY661" s="157" t="s">
        <v>192</v>
      </c>
    </row>
    <row r="662" spans="2:65" s="12" customFormat="1" ht="11.25">
      <c r="B662" s="149"/>
      <c r="D662" s="150" t="s">
        <v>202</v>
      </c>
      <c r="E662" s="151" t="s">
        <v>44</v>
      </c>
      <c r="F662" s="152" t="s">
        <v>2408</v>
      </c>
      <c r="H662" s="151" t="s">
        <v>44</v>
      </c>
      <c r="I662" s="153"/>
      <c r="L662" s="149"/>
      <c r="M662" s="154"/>
      <c r="T662" s="155"/>
      <c r="AT662" s="151" t="s">
        <v>202</v>
      </c>
      <c r="AU662" s="151" t="s">
        <v>209</v>
      </c>
      <c r="AV662" s="12" t="s">
        <v>90</v>
      </c>
      <c r="AW662" s="12" t="s">
        <v>42</v>
      </c>
      <c r="AX662" s="12" t="s">
        <v>82</v>
      </c>
      <c r="AY662" s="151" t="s">
        <v>192</v>
      </c>
    </row>
    <row r="663" spans="2:65" s="13" customFormat="1" ht="11.25">
      <c r="B663" s="156"/>
      <c r="D663" s="150" t="s">
        <v>202</v>
      </c>
      <c r="E663" s="157" t="s">
        <v>44</v>
      </c>
      <c r="F663" s="158" t="s">
        <v>801</v>
      </c>
      <c r="H663" s="159">
        <v>2.16</v>
      </c>
      <c r="I663" s="160"/>
      <c r="L663" s="156"/>
      <c r="M663" s="161"/>
      <c r="T663" s="162"/>
      <c r="AT663" s="157" t="s">
        <v>202</v>
      </c>
      <c r="AU663" s="157" t="s">
        <v>209</v>
      </c>
      <c r="AV663" s="13" t="s">
        <v>93</v>
      </c>
      <c r="AW663" s="13" t="s">
        <v>42</v>
      </c>
      <c r="AX663" s="13" t="s">
        <v>82</v>
      </c>
      <c r="AY663" s="157" t="s">
        <v>192</v>
      </c>
    </row>
    <row r="664" spans="2:65" s="12" customFormat="1" ht="11.25">
      <c r="B664" s="149"/>
      <c r="D664" s="150" t="s">
        <v>202</v>
      </c>
      <c r="E664" s="151" t="s">
        <v>44</v>
      </c>
      <c r="F664" s="152" t="s">
        <v>2409</v>
      </c>
      <c r="H664" s="151" t="s">
        <v>44</v>
      </c>
      <c r="I664" s="153"/>
      <c r="L664" s="149"/>
      <c r="M664" s="154"/>
      <c r="T664" s="155"/>
      <c r="AT664" s="151" t="s">
        <v>202</v>
      </c>
      <c r="AU664" s="151" t="s">
        <v>209</v>
      </c>
      <c r="AV664" s="12" t="s">
        <v>90</v>
      </c>
      <c r="AW664" s="12" t="s">
        <v>42</v>
      </c>
      <c r="AX664" s="12" t="s">
        <v>82</v>
      </c>
      <c r="AY664" s="151" t="s">
        <v>192</v>
      </c>
    </row>
    <row r="665" spans="2:65" s="13" customFormat="1" ht="11.25">
      <c r="B665" s="156"/>
      <c r="D665" s="150" t="s">
        <v>202</v>
      </c>
      <c r="E665" s="157" t="s">
        <v>44</v>
      </c>
      <c r="F665" s="158" t="s">
        <v>801</v>
      </c>
      <c r="H665" s="159">
        <v>2.16</v>
      </c>
      <c r="I665" s="160"/>
      <c r="L665" s="156"/>
      <c r="M665" s="161"/>
      <c r="T665" s="162"/>
      <c r="AT665" s="157" t="s">
        <v>202</v>
      </c>
      <c r="AU665" s="157" t="s">
        <v>209</v>
      </c>
      <c r="AV665" s="13" t="s">
        <v>93</v>
      </c>
      <c r="AW665" s="13" t="s">
        <v>42</v>
      </c>
      <c r="AX665" s="13" t="s">
        <v>82</v>
      </c>
      <c r="AY665" s="157" t="s">
        <v>192</v>
      </c>
    </row>
    <row r="666" spans="2:65" s="14" customFormat="1" ht="11.25">
      <c r="B666" s="163"/>
      <c r="D666" s="150" t="s">
        <v>202</v>
      </c>
      <c r="E666" s="164" t="s">
        <v>44</v>
      </c>
      <c r="F666" s="165" t="s">
        <v>205</v>
      </c>
      <c r="H666" s="166">
        <v>67.10199999999999</v>
      </c>
      <c r="I666" s="167"/>
      <c r="L666" s="163"/>
      <c r="M666" s="168"/>
      <c r="T666" s="169"/>
      <c r="AT666" s="164" t="s">
        <v>202</v>
      </c>
      <c r="AU666" s="164" t="s">
        <v>209</v>
      </c>
      <c r="AV666" s="14" t="s">
        <v>199</v>
      </c>
      <c r="AW666" s="14" t="s">
        <v>42</v>
      </c>
      <c r="AX666" s="14" t="s">
        <v>90</v>
      </c>
      <c r="AY666" s="164" t="s">
        <v>192</v>
      </c>
    </row>
    <row r="667" spans="2:65" s="11" customFormat="1" ht="20.85" customHeight="1">
      <c r="B667" s="120"/>
      <c r="D667" s="121" t="s">
        <v>81</v>
      </c>
      <c r="E667" s="130" t="s">
        <v>407</v>
      </c>
      <c r="F667" s="130" t="s">
        <v>408</v>
      </c>
      <c r="I667" s="123"/>
      <c r="J667" s="131">
        <f>BK667</f>
        <v>0</v>
      </c>
      <c r="L667" s="120"/>
      <c r="M667" s="125"/>
      <c r="P667" s="126">
        <f>SUM(P668:P669)</f>
        <v>0</v>
      </c>
      <c r="R667" s="126">
        <f>SUM(R668:R669)</f>
        <v>0</v>
      </c>
      <c r="T667" s="127">
        <f>SUM(T668:T669)</f>
        <v>0</v>
      </c>
      <c r="AR667" s="121" t="s">
        <v>90</v>
      </c>
      <c r="AT667" s="128" t="s">
        <v>81</v>
      </c>
      <c r="AU667" s="128" t="s">
        <v>93</v>
      </c>
      <c r="AY667" s="121" t="s">
        <v>192</v>
      </c>
      <c r="BK667" s="129">
        <f>SUM(BK668:BK669)</f>
        <v>0</v>
      </c>
    </row>
    <row r="668" spans="2:65" s="1" customFormat="1" ht="37.9" customHeight="1">
      <c r="B668" s="33"/>
      <c r="C668" s="132" t="s">
        <v>231</v>
      </c>
      <c r="D668" s="132" t="s">
        <v>194</v>
      </c>
      <c r="E668" s="133" t="s">
        <v>410</v>
      </c>
      <c r="F668" s="134" t="s">
        <v>411</v>
      </c>
      <c r="G668" s="135" t="s">
        <v>218</v>
      </c>
      <c r="H668" s="136">
        <v>86.625</v>
      </c>
      <c r="I668" s="137"/>
      <c r="J668" s="138">
        <f>ROUND(I668*H668,2)</f>
        <v>0</v>
      </c>
      <c r="K668" s="134" t="s">
        <v>198</v>
      </c>
      <c r="L668" s="33"/>
      <c r="M668" s="139" t="s">
        <v>44</v>
      </c>
      <c r="N668" s="140" t="s">
        <v>53</v>
      </c>
      <c r="P668" s="141">
        <f>O668*H668</f>
        <v>0</v>
      </c>
      <c r="Q668" s="141">
        <v>0</v>
      </c>
      <c r="R668" s="141">
        <f>Q668*H668</f>
        <v>0</v>
      </c>
      <c r="S668" s="141">
        <v>0</v>
      </c>
      <c r="T668" s="142">
        <f>S668*H668</f>
        <v>0</v>
      </c>
      <c r="AR668" s="143" t="s">
        <v>199</v>
      </c>
      <c r="AT668" s="143" t="s">
        <v>194</v>
      </c>
      <c r="AU668" s="143" t="s">
        <v>209</v>
      </c>
      <c r="AY668" s="17" t="s">
        <v>192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90</v>
      </c>
      <c r="BK668" s="144">
        <f>ROUND(I668*H668,2)</f>
        <v>0</v>
      </c>
      <c r="BL668" s="17" t="s">
        <v>199</v>
      </c>
      <c r="BM668" s="143" t="s">
        <v>2420</v>
      </c>
    </row>
    <row r="669" spans="2:65" s="1" customFormat="1" ht="11.25">
      <c r="B669" s="33"/>
      <c r="D669" s="145" t="s">
        <v>200</v>
      </c>
      <c r="F669" s="146" t="s">
        <v>413</v>
      </c>
      <c r="I669" s="147"/>
      <c r="L669" s="33"/>
      <c r="M669" s="180"/>
      <c r="N669" s="181"/>
      <c r="O669" s="181"/>
      <c r="P669" s="181"/>
      <c r="Q669" s="181"/>
      <c r="R669" s="181"/>
      <c r="S669" s="181"/>
      <c r="T669" s="182"/>
      <c r="AT669" s="17" t="s">
        <v>200</v>
      </c>
      <c r="AU669" s="17" t="s">
        <v>209</v>
      </c>
    </row>
    <row r="670" spans="2:65" s="1" customFormat="1" ht="6.95" customHeight="1">
      <c r="B670" s="42"/>
      <c r="C670" s="43"/>
      <c r="D670" s="43"/>
      <c r="E670" s="43"/>
      <c r="F670" s="43"/>
      <c r="G670" s="43"/>
      <c r="H670" s="43"/>
      <c r="I670" s="43"/>
      <c r="J670" s="43"/>
      <c r="K670" s="43"/>
      <c r="L670" s="33"/>
    </row>
  </sheetData>
  <sheetProtection algorithmName="SHA-512" hashValue="lx2mSVcF6H3xNFWeXXc4jJIpUJRomVrTqmweoPW20DVLVViMJ19FMfA4sfu4L2ja6364YdMP/1RUVXfF2+uHEg==" saltValue="QZK5iVGLbfZY4rczmcSBfXpYotuMzQbKVfi+ZEWXEbuIaBOhmd2YL/bNl9K7W1dFZDuPIIF11y2Vm6XWaB4DFQ==" spinCount="100000" sheet="1" objects="1" scenarios="1" formatColumns="0" formatRows="0" autoFilter="0"/>
  <autoFilter ref="C90:K669" xr:uid="{00000000-0009-0000-0000-00000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600-000000000000}"/>
    <hyperlink ref="F103" r:id="rId2" xr:uid="{00000000-0004-0000-0600-000001000000}"/>
    <hyperlink ref="F108" r:id="rId3" xr:uid="{00000000-0004-0000-0600-000002000000}"/>
    <hyperlink ref="F113" r:id="rId4" xr:uid="{00000000-0004-0000-0600-000003000000}"/>
    <hyperlink ref="F121" r:id="rId5" xr:uid="{00000000-0004-0000-0600-000004000000}"/>
    <hyperlink ref="F126" r:id="rId6" xr:uid="{00000000-0004-0000-0600-000005000000}"/>
    <hyperlink ref="F131" r:id="rId7" xr:uid="{00000000-0004-0000-0600-000006000000}"/>
    <hyperlink ref="F145" r:id="rId8" xr:uid="{00000000-0004-0000-0600-000007000000}"/>
    <hyperlink ref="F150" r:id="rId9" xr:uid="{00000000-0004-0000-0600-000008000000}"/>
    <hyperlink ref="F155" r:id="rId10" xr:uid="{00000000-0004-0000-0600-000009000000}"/>
    <hyperlink ref="F160" r:id="rId11" xr:uid="{00000000-0004-0000-0600-00000A000000}"/>
    <hyperlink ref="F170" r:id="rId12" xr:uid="{00000000-0004-0000-0600-00000B000000}"/>
    <hyperlink ref="F175" r:id="rId13" xr:uid="{00000000-0004-0000-0600-00000C000000}"/>
    <hyperlink ref="F180" r:id="rId14" xr:uid="{00000000-0004-0000-0600-00000D000000}"/>
    <hyperlink ref="F185" r:id="rId15" xr:uid="{00000000-0004-0000-0600-00000E000000}"/>
    <hyperlink ref="F190" r:id="rId16" xr:uid="{00000000-0004-0000-0600-00000F000000}"/>
    <hyperlink ref="F195" r:id="rId17" xr:uid="{00000000-0004-0000-0600-000010000000}"/>
    <hyperlink ref="F200" r:id="rId18" xr:uid="{00000000-0004-0000-0600-000011000000}"/>
    <hyperlink ref="F205" r:id="rId19" xr:uid="{00000000-0004-0000-0600-000012000000}"/>
    <hyperlink ref="F216" r:id="rId20" xr:uid="{00000000-0004-0000-0600-000013000000}"/>
    <hyperlink ref="F222" r:id="rId21" xr:uid="{00000000-0004-0000-0600-000014000000}"/>
    <hyperlink ref="F228" r:id="rId22" xr:uid="{00000000-0004-0000-0600-000015000000}"/>
    <hyperlink ref="F243" r:id="rId23" xr:uid="{00000000-0004-0000-0600-000016000000}"/>
    <hyperlink ref="F270" r:id="rId24" xr:uid="{00000000-0004-0000-0600-000017000000}"/>
    <hyperlink ref="F297" r:id="rId25" xr:uid="{00000000-0004-0000-0600-000018000000}"/>
    <hyperlink ref="F325" r:id="rId26" xr:uid="{00000000-0004-0000-0600-000019000000}"/>
    <hyperlink ref="F338" r:id="rId27" xr:uid="{00000000-0004-0000-0600-00001A000000}"/>
    <hyperlink ref="F345" r:id="rId28" xr:uid="{00000000-0004-0000-0600-00001B000000}"/>
    <hyperlink ref="F368" r:id="rId29" xr:uid="{00000000-0004-0000-0600-00001C000000}"/>
    <hyperlink ref="F379" r:id="rId30" xr:uid="{00000000-0004-0000-0600-00001D000000}"/>
    <hyperlink ref="F386" r:id="rId31" xr:uid="{00000000-0004-0000-0600-00001E000000}"/>
    <hyperlink ref="F413" r:id="rId32" xr:uid="{00000000-0004-0000-0600-00001F000000}"/>
    <hyperlink ref="F428" r:id="rId33" xr:uid="{00000000-0004-0000-0600-000020000000}"/>
    <hyperlink ref="F440" r:id="rId34" xr:uid="{00000000-0004-0000-0600-000021000000}"/>
    <hyperlink ref="F450" r:id="rId35" xr:uid="{00000000-0004-0000-0600-000022000000}"/>
    <hyperlink ref="F455" r:id="rId36" xr:uid="{00000000-0004-0000-0600-000023000000}"/>
    <hyperlink ref="F500" r:id="rId37" xr:uid="{00000000-0004-0000-0600-000024000000}"/>
    <hyperlink ref="F505" r:id="rId38" xr:uid="{00000000-0004-0000-0600-000025000000}"/>
    <hyperlink ref="F510" r:id="rId39" xr:uid="{00000000-0004-0000-0600-000026000000}"/>
    <hyperlink ref="F515" r:id="rId40" xr:uid="{00000000-0004-0000-0600-000027000000}"/>
    <hyperlink ref="F542" r:id="rId41" xr:uid="{00000000-0004-0000-0600-000028000000}"/>
    <hyperlink ref="F569" r:id="rId42" xr:uid="{00000000-0004-0000-0600-000029000000}"/>
    <hyperlink ref="F593" r:id="rId43" xr:uid="{00000000-0004-0000-0600-00002A000000}"/>
    <hyperlink ref="F618" r:id="rId44" xr:uid="{00000000-0004-0000-0600-00002B000000}"/>
    <hyperlink ref="F643" r:id="rId45" xr:uid="{00000000-0004-0000-0600-00002C000000}"/>
    <hyperlink ref="F669" r:id="rId46" xr:uid="{00000000-0004-0000-0600-00002D000000}"/>
  </hyperlinks>
  <pageMargins left="0.39370078740157483" right="0.39370078740157483" top="0.39370078740157483" bottom="0.39370078740157483" header="0" footer="0"/>
  <pageSetup paperSize="9" scale="76" fitToHeight="100" orientation="portrait" r:id="rId47"/>
  <headerFooter>
    <oddFooter>&amp;CStrana &amp;P z &amp;N</oddFooter>
  </headerFooter>
  <drawing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2184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2421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ROUND((SUM(BE91:BE334)),  2)</f>
        <v>0</v>
      </c>
      <c r="I35" s="94">
        <v>0.21</v>
      </c>
      <c r="J35" s="84">
        <f>ROUND(((SUM(BE91:BE334))*I35),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ROUND((SUM(BF91:BF334)),  2)</f>
        <v>0</v>
      </c>
      <c r="I36" s="94">
        <v>0.12</v>
      </c>
      <c r="J36" s="84">
        <f>ROUND(((SUM(BF91:BF334))*I36),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ROUND((SUM(BG91:BG334)),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ROUND((SUM(BH91:BH334)),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ROUND((SUM(BI91:BI334)),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2184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PS452.2 - Soupis stavebních prací - obnova  stávajících ploch (předláždění)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417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168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418</v>
      </c>
      <c r="E66" s="110"/>
      <c r="F66" s="110"/>
      <c r="G66" s="110"/>
      <c r="H66" s="110"/>
      <c r="I66" s="110"/>
      <c r="J66" s="111">
        <f>J164</f>
        <v>0</v>
      </c>
      <c r="L66" s="108"/>
    </row>
    <row r="67" spans="2:12" s="9" customFormat="1" ht="19.899999999999999" customHeight="1">
      <c r="B67" s="108"/>
      <c r="D67" s="109" t="s">
        <v>172</v>
      </c>
      <c r="E67" s="110"/>
      <c r="F67" s="110"/>
      <c r="G67" s="110"/>
      <c r="H67" s="110"/>
      <c r="I67" s="110"/>
      <c r="J67" s="111">
        <f>J253</f>
        <v>0</v>
      </c>
      <c r="L67" s="108"/>
    </row>
    <row r="68" spans="2:12" s="9" customFormat="1" ht="14.85" customHeight="1">
      <c r="B68" s="108"/>
      <c r="D68" s="109" t="s">
        <v>847</v>
      </c>
      <c r="E68" s="110"/>
      <c r="F68" s="110"/>
      <c r="G68" s="110"/>
      <c r="H68" s="110"/>
      <c r="I68" s="110"/>
      <c r="J68" s="111">
        <f>J263</f>
        <v>0</v>
      </c>
      <c r="L68" s="108"/>
    </row>
    <row r="69" spans="2:12" s="9" customFormat="1" ht="14.85" customHeight="1">
      <c r="B69" s="108"/>
      <c r="D69" s="109" t="s">
        <v>176</v>
      </c>
      <c r="E69" s="110"/>
      <c r="F69" s="110"/>
      <c r="G69" s="110"/>
      <c r="H69" s="110"/>
      <c r="I69" s="110"/>
      <c r="J69" s="111">
        <f>J332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2184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30" customHeight="1">
      <c r="B83" s="33"/>
      <c r="E83" s="197" t="str">
        <f>E11</f>
        <v>PS452.2 - Soupis stavebních prací - obnova  stávajících ploch (předláždění)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92.634130639999995</v>
      </c>
      <c r="S91" s="51"/>
      <c r="T91" s="118">
        <f>T92</f>
        <v>130.38832600000001</v>
      </c>
      <c r="AT91" s="17" t="s">
        <v>81</v>
      </c>
      <c r="AU91" s="17" t="s">
        <v>166</v>
      </c>
      <c r="BK91" s="119">
        <f>BK92</f>
        <v>0</v>
      </c>
    </row>
    <row r="92" spans="2:65" s="11" customFormat="1" ht="25.9" customHeight="1">
      <c r="B92" s="120"/>
      <c r="D92" s="121" t="s">
        <v>81</v>
      </c>
      <c r="E92" s="122" t="s">
        <v>190</v>
      </c>
      <c r="F92" s="122" t="s">
        <v>421</v>
      </c>
      <c r="I92" s="123"/>
      <c r="J92" s="124">
        <f>BK92</f>
        <v>0</v>
      </c>
      <c r="L92" s="120"/>
      <c r="M92" s="125"/>
      <c r="P92" s="126">
        <f>P93+P164+P253</f>
        <v>0</v>
      </c>
      <c r="R92" s="126">
        <f>R93+R164+R253</f>
        <v>92.634130639999995</v>
      </c>
      <c r="T92" s="127">
        <f>T93+T164+T253</f>
        <v>130.38832600000001</v>
      </c>
      <c r="AR92" s="121" t="s">
        <v>90</v>
      </c>
      <c r="AT92" s="128" t="s">
        <v>81</v>
      </c>
      <c r="AU92" s="128" t="s">
        <v>82</v>
      </c>
      <c r="AY92" s="121" t="s">
        <v>192</v>
      </c>
      <c r="BK92" s="129">
        <f>BK93+BK164+BK253</f>
        <v>0</v>
      </c>
    </row>
    <row r="93" spans="2:65" s="11" customFormat="1" ht="22.9" customHeight="1">
      <c r="B93" s="120"/>
      <c r="D93" s="121" t="s">
        <v>81</v>
      </c>
      <c r="E93" s="130" t="s">
        <v>90</v>
      </c>
      <c r="F93" s="130" t="s">
        <v>193</v>
      </c>
      <c r="I93" s="123"/>
      <c r="J93" s="131">
        <f>BK93</f>
        <v>0</v>
      </c>
      <c r="L93" s="120"/>
      <c r="M93" s="125"/>
      <c r="P93" s="126">
        <f>SUM(P94:P163)</f>
        <v>0</v>
      </c>
      <c r="R93" s="126">
        <f>SUM(R94:R163)</f>
        <v>4.3212000000000002</v>
      </c>
      <c r="T93" s="127">
        <f>SUM(T94:T163)</f>
        <v>130.38832600000001</v>
      </c>
      <c r="AR93" s="121" t="s">
        <v>90</v>
      </c>
      <c r="AT93" s="128" t="s">
        <v>81</v>
      </c>
      <c r="AU93" s="128" t="s">
        <v>90</v>
      </c>
      <c r="AY93" s="121" t="s">
        <v>192</v>
      </c>
      <c r="BK93" s="129">
        <f>SUM(BK94:BK163)</f>
        <v>0</v>
      </c>
    </row>
    <row r="94" spans="2:65" s="1" customFormat="1" ht="78" customHeight="1">
      <c r="B94" s="33"/>
      <c r="C94" s="132" t="s">
        <v>90</v>
      </c>
      <c r="D94" s="132" t="s">
        <v>194</v>
      </c>
      <c r="E94" s="133" t="s">
        <v>422</v>
      </c>
      <c r="F94" s="134" t="s">
        <v>423</v>
      </c>
      <c r="G94" s="135" t="s">
        <v>225</v>
      </c>
      <c r="H94" s="136">
        <v>227.601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0.255</v>
      </c>
      <c r="T94" s="142">
        <f>S94*H94</f>
        <v>58.038254999999999</v>
      </c>
      <c r="AR94" s="143" t="s">
        <v>199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199</v>
      </c>
      <c r="BM94" s="143" t="s">
        <v>2186</v>
      </c>
    </row>
    <row r="95" spans="2:65" s="1" customFormat="1" ht="11.25">
      <c r="B95" s="33"/>
      <c r="D95" s="145" t="s">
        <v>200</v>
      </c>
      <c r="F95" s="146" t="s">
        <v>425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2187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464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2422</v>
      </c>
      <c r="H98" s="159">
        <v>204.32900000000001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82</v>
      </c>
      <c r="AY98" s="157" t="s">
        <v>192</v>
      </c>
    </row>
    <row r="99" spans="2:65" s="12" customFormat="1" ht="22.5">
      <c r="B99" s="149"/>
      <c r="D99" s="150" t="s">
        <v>202</v>
      </c>
      <c r="E99" s="151" t="s">
        <v>44</v>
      </c>
      <c r="F99" s="152" t="s">
        <v>2189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3" customFormat="1" ht="11.25">
      <c r="B100" s="156"/>
      <c r="D100" s="150" t="s">
        <v>202</v>
      </c>
      <c r="E100" s="157" t="s">
        <v>44</v>
      </c>
      <c r="F100" s="158" t="s">
        <v>2423</v>
      </c>
      <c r="H100" s="159">
        <v>23.271999999999998</v>
      </c>
      <c r="I100" s="160"/>
      <c r="L100" s="156"/>
      <c r="M100" s="161"/>
      <c r="T100" s="162"/>
      <c r="AT100" s="157" t="s">
        <v>202</v>
      </c>
      <c r="AU100" s="157" t="s">
        <v>93</v>
      </c>
      <c r="AV100" s="13" t="s">
        <v>93</v>
      </c>
      <c r="AW100" s="13" t="s">
        <v>42</v>
      </c>
      <c r="AX100" s="13" t="s">
        <v>82</v>
      </c>
      <c r="AY100" s="157" t="s">
        <v>192</v>
      </c>
    </row>
    <row r="101" spans="2:65" s="14" customFormat="1" ht="11.25">
      <c r="B101" s="163"/>
      <c r="D101" s="150" t="s">
        <v>202</v>
      </c>
      <c r="E101" s="164" t="s">
        <v>44</v>
      </c>
      <c r="F101" s="165" t="s">
        <v>205</v>
      </c>
      <c r="H101" s="166">
        <v>227.601</v>
      </c>
      <c r="I101" s="167"/>
      <c r="L101" s="163"/>
      <c r="M101" s="168"/>
      <c r="T101" s="169"/>
      <c r="AT101" s="164" t="s">
        <v>202</v>
      </c>
      <c r="AU101" s="164" t="s">
        <v>93</v>
      </c>
      <c r="AV101" s="14" t="s">
        <v>199</v>
      </c>
      <c r="AW101" s="14" t="s">
        <v>42</v>
      </c>
      <c r="AX101" s="14" t="s">
        <v>90</v>
      </c>
      <c r="AY101" s="164" t="s">
        <v>192</v>
      </c>
    </row>
    <row r="102" spans="2:65" s="1" customFormat="1" ht="78" customHeight="1">
      <c r="B102" s="33"/>
      <c r="C102" s="132" t="s">
        <v>93</v>
      </c>
      <c r="D102" s="132" t="s">
        <v>194</v>
      </c>
      <c r="E102" s="133" t="s">
        <v>422</v>
      </c>
      <c r="F102" s="134" t="s">
        <v>423</v>
      </c>
      <c r="G102" s="135" t="s">
        <v>225</v>
      </c>
      <c r="H102" s="136">
        <v>229.28399999999999</v>
      </c>
      <c r="I102" s="137"/>
      <c r="J102" s="138">
        <f>ROUND(I102*H102,2)</f>
        <v>0</v>
      </c>
      <c r="K102" s="134" t="s">
        <v>198</v>
      </c>
      <c r="L102" s="33"/>
      <c r="M102" s="139" t="s">
        <v>44</v>
      </c>
      <c r="N102" s="140" t="s">
        <v>53</v>
      </c>
      <c r="P102" s="141">
        <f>O102*H102</f>
        <v>0</v>
      </c>
      <c r="Q102" s="141">
        <v>0</v>
      </c>
      <c r="R102" s="141">
        <f>Q102*H102</f>
        <v>0</v>
      </c>
      <c r="S102" s="141">
        <v>0.255</v>
      </c>
      <c r="T102" s="142">
        <f>S102*H102</f>
        <v>58.467419999999997</v>
      </c>
      <c r="AR102" s="143" t="s">
        <v>199</v>
      </c>
      <c r="AT102" s="143" t="s">
        <v>194</v>
      </c>
      <c r="AU102" s="143" t="s">
        <v>93</v>
      </c>
      <c r="AY102" s="17" t="s">
        <v>192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90</v>
      </c>
      <c r="BK102" s="144">
        <f>ROUND(I102*H102,2)</f>
        <v>0</v>
      </c>
      <c r="BL102" s="17" t="s">
        <v>199</v>
      </c>
      <c r="BM102" s="143" t="s">
        <v>2191</v>
      </c>
    </row>
    <row r="103" spans="2:65" s="1" customFormat="1" ht="11.25">
      <c r="B103" s="33"/>
      <c r="D103" s="145" t="s">
        <v>200</v>
      </c>
      <c r="F103" s="146" t="s">
        <v>425</v>
      </c>
      <c r="I103" s="147"/>
      <c r="L103" s="33"/>
      <c r="M103" s="148"/>
      <c r="T103" s="54"/>
      <c r="AT103" s="17" t="s">
        <v>200</v>
      </c>
      <c r="AU103" s="17" t="s">
        <v>93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2187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33.75">
      <c r="B105" s="149"/>
      <c r="D105" s="150" t="s">
        <v>202</v>
      </c>
      <c r="E105" s="151" t="s">
        <v>44</v>
      </c>
      <c r="F105" s="152" t="s">
        <v>2192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2424</v>
      </c>
      <c r="H106" s="159">
        <v>229.28399999999999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90</v>
      </c>
      <c r="AY106" s="157" t="s">
        <v>192</v>
      </c>
    </row>
    <row r="107" spans="2:65" s="1" customFormat="1" ht="66.75" customHeight="1">
      <c r="B107" s="33"/>
      <c r="C107" s="132" t="s">
        <v>209</v>
      </c>
      <c r="D107" s="132" t="s">
        <v>194</v>
      </c>
      <c r="E107" s="133" t="s">
        <v>437</v>
      </c>
      <c r="F107" s="134" t="s">
        <v>438</v>
      </c>
      <c r="G107" s="135" t="s">
        <v>225</v>
      </c>
      <c r="H107" s="136">
        <v>41.372</v>
      </c>
      <c r="I107" s="137"/>
      <c r="J107" s="138">
        <f>ROUND(I107*H107,2)</f>
        <v>0</v>
      </c>
      <c r="K107" s="134" t="s">
        <v>198</v>
      </c>
      <c r="L107" s="33"/>
      <c r="M107" s="139" t="s">
        <v>44</v>
      </c>
      <c r="N107" s="140" t="s">
        <v>53</v>
      </c>
      <c r="P107" s="141">
        <f>O107*H107</f>
        <v>0</v>
      </c>
      <c r="Q107" s="141">
        <v>0</v>
      </c>
      <c r="R107" s="141">
        <f>Q107*H107</f>
        <v>0</v>
      </c>
      <c r="S107" s="141">
        <v>0.26</v>
      </c>
      <c r="T107" s="142">
        <f>S107*H107</f>
        <v>10.75672</v>
      </c>
      <c r="AR107" s="143" t="s">
        <v>199</v>
      </c>
      <c r="AT107" s="143" t="s">
        <v>194</v>
      </c>
      <c r="AU107" s="143" t="s">
        <v>93</v>
      </c>
      <c r="AY107" s="17" t="s">
        <v>192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90</v>
      </c>
      <c r="BK107" s="144">
        <f>ROUND(I107*H107,2)</f>
        <v>0</v>
      </c>
      <c r="BL107" s="17" t="s">
        <v>199</v>
      </c>
      <c r="BM107" s="143" t="s">
        <v>2194</v>
      </c>
    </row>
    <row r="108" spans="2:65" s="1" customFormat="1" ht="11.25">
      <c r="B108" s="33"/>
      <c r="D108" s="145" t="s">
        <v>200</v>
      </c>
      <c r="F108" s="146" t="s">
        <v>440</v>
      </c>
      <c r="I108" s="147"/>
      <c r="L108" s="33"/>
      <c r="M108" s="148"/>
      <c r="T108" s="54"/>
      <c r="AT108" s="17" t="s">
        <v>200</v>
      </c>
      <c r="AU108" s="17" t="s">
        <v>93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2195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22.5">
      <c r="B110" s="149"/>
      <c r="D110" s="150" t="s">
        <v>202</v>
      </c>
      <c r="E110" s="151" t="s">
        <v>44</v>
      </c>
      <c r="F110" s="152" t="s">
        <v>2196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2425</v>
      </c>
      <c r="H111" s="159">
        <v>41.372</v>
      </c>
      <c r="I111" s="160"/>
      <c r="L111" s="156"/>
      <c r="M111" s="161"/>
      <c r="T111" s="162"/>
      <c r="AT111" s="157" t="s">
        <v>202</v>
      </c>
      <c r="AU111" s="157" t="s">
        <v>93</v>
      </c>
      <c r="AV111" s="13" t="s">
        <v>93</v>
      </c>
      <c r="AW111" s="13" t="s">
        <v>42</v>
      </c>
      <c r="AX111" s="13" t="s">
        <v>90</v>
      </c>
      <c r="AY111" s="157" t="s">
        <v>192</v>
      </c>
    </row>
    <row r="112" spans="2:65" s="1" customFormat="1" ht="66.75" customHeight="1">
      <c r="B112" s="33"/>
      <c r="C112" s="132" t="s">
        <v>199</v>
      </c>
      <c r="D112" s="132" t="s">
        <v>194</v>
      </c>
      <c r="E112" s="133" t="s">
        <v>445</v>
      </c>
      <c r="F112" s="134" t="s">
        <v>446</v>
      </c>
      <c r="G112" s="135" t="s">
        <v>225</v>
      </c>
      <c r="H112" s="136">
        <v>4.0430000000000001</v>
      </c>
      <c r="I112" s="137"/>
      <c r="J112" s="138">
        <f>ROUND(I112*H112,2)</f>
        <v>0</v>
      </c>
      <c r="K112" s="134" t="s">
        <v>198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0.41699999999999998</v>
      </c>
      <c r="T112" s="142">
        <f>S112*H112</f>
        <v>1.6859310000000001</v>
      </c>
      <c r="AR112" s="143" t="s">
        <v>199</v>
      </c>
      <c r="AT112" s="143" t="s">
        <v>194</v>
      </c>
      <c r="AU112" s="143" t="s">
        <v>93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199</v>
      </c>
      <c r="BM112" s="143" t="s">
        <v>2198</v>
      </c>
    </row>
    <row r="113" spans="2:65" s="1" customFormat="1" ht="11.25">
      <c r="B113" s="33"/>
      <c r="D113" s="145" t="s">
        <v>200</v>
      </c>
      <c r="F113" s="146" t="s">
        <v>448</v>
      </c>
      <c r="I113" s="147"/>
      <c r="L113" s="33"/>
      <c r="M113" s="148"/>
      <c r="T113" s="54"/>
      <c r="AT113" s="17" t="s">
        <v>200</v>
      </c>
      <c r="AU113" s="17" t="s">
        <v>93</v>
      </c>
    </row>
    <row r="114" spans="2:65" s="12" customFormat="1" ht="11.25">
      <c r="B114" s="149"/>
      <c r="D114" s="150" t="s">
        <v>202</v>
      </c>
      <c r="E114" s="151" t="s">
        <v>44</v>
      </c>
      <c r="F114" s="152" t="s">
        <v>2195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2" customFormat="1" ht="22.5">
      <c r="B115" s="149"/>
      <c r="D115" s="150" t="s">
        <v>202</v>
      </c>
      <c r="E115" s="151" t="s">
        <v>44</v>
      </c>
      <c r="F115" s="152" t="s">
        <v>2199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2426</v>
      </c>
      <c r="H116" s="159">
        <v>4.0430000000000001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90</v>
      </c>
      <c r="AY116" s="157" t="s">
        <v>192</v>
      </c>
    </row>
    <row r="117" spans="2:65" s="1" customFormat="1" ht="37.9" customHeight="1">
      <c r="B117" s="33"/>
      <c r="C117" s="132" t="s">
        <v>222</v>
      </c>
      <c r="D117" s="132" t="s">
        <v>194</v>
      </c>
      <c r="E117" s="133" t="s">
        <v>2427</v>
      </c>
      <c r="F117" s="134" t="s">
        <v>2428</v>
      </c>
      <c r="G117" s="135" t="s">
        <v>282</v>
      </c>
      <c r="H117" s="136">
        <v>36</v>
      </c>
      <c r="I117" s="137"/>
      <c r="J117" s="138">
        <f>ROUND(I117*H117,2)</f>
        <v>0</v>
      </c>
      <c r="K117" s="134" t="s">
        <v>198</v>
      </c>
      <c r="L117" s="33"/>
      <c r="M117" s="139" t="s">
        <v>44</v>
      </c>
      <c r="N117" s="140" t="s">
        <v>53</v>
      </c>
      <c r="P117" s="141">
        <f>O117*H117</f>
        <v>0</v>
      </c>
      <c r="Q117" s="141">
        <v>0</v>
      </c>
      <c r="R117" s="141">
        <f>Q117*H117</f>
        <v>0</v>
      </c>
      <c r="S117" s="141">
        <v>0.04</v>
      </c>
      <c r="T117" s="142">
        <f>S117*H117</f>
        <v>1.44</v>
      </c>
      <c r="AR117" s="143" t="s">
        <v>199</v>
      </c>
      <c r="AT117" s="143" t="s">
        <v>194</v>
      </c>
      <c r="AU117" s="143" t="s">
        <v>93</v>
      </c>
      <c r="AY117" s="17" t="s">
        <v>192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90</v>
      </c>
      <c r="BK117" s="144">
        <f>ROUND(I117*H117,2)</f>
        <v>0</v>
      </c>
      <c r="BL117" s="17" t="s">
        <v>199</v>
      </c>
      <c r="BM117" s="143" t="s">
        <v>2429</v>
      </c>
    </row>
    <row r="118" spans="2:65" s="1" customFormat="1" ht="11.25">
      <c r="B118" s="33"/>
      <c r="D118" s="145" t="s">
        <v>200</v>
      </c>
      <c r="F118" s="146" t="s">
        <v>2430</v>
      </c>
      <c r="I118" s="147"/>
      <c r="L118" s="33"/>
      <c r="M118" s="148"/>
      <c r="T118" s="54"/>
      <c r="AT118" s="17" t="s">
        <v>200</v>
      </c>
      <c r="AU118" s="17" t="s">
        <v>93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2195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2" customFormat="1" ht="11.25">
      <c r="B120" s="149"/>
      <c r="D120" s="150" t="s">
        <v>202</v>
      </c>
      <c r="E120" s="151" t="s">
        <v>44</v>
      </c>
      <c r="F120" s="152" t="s">
        <v>2431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3" customFormat="1" ht="11.25">
      <c r="B121" s="156"/>
      <c r="D121" s="150" t="s">
        <v>202</v>
      </c>
      <c r="E121" s="157" t="s">
        <v>44</v>
      </c>
      <c r="F121" s="158" t="s">
        <v>2432</v>
      </c>
      <c r="H121" s="159">
        <v>36</v>
      </c>
      <c r="I121" s="160"/>
      <c r="L121" s="156"/>
      <c r="M121" s="161"/>
      <c r="T121" s="162"/>
      <c r="AT121" s="157" t="s">
        <v>202</v>
      </c>
      <c r="AU121" s="157" t="s">
        <v>93</v>
      </c>
      <c r="AV121" s="13" t="s">
        <v>93</v>
      </c>
      <c r="AW121" s="13" t="s">
        <v>42</v>
      </c>
      <c r="AX121" s="13" t="s">
        <v>90</v>
      </c>
      <c r="AY121" s="157" t="s">
        <v>192</v>
      </c>
    </row>
    <row r="122" spans="2:65" s="1" customFormat="1" ht="44.25" customHeight="1">
      <c r="B122" s="33"/>
      <c r="C122" s="132" t="s">
        <v>212</v>
      </c>
      <c r="D122" s="132" t="s">
        <v>194</v>
      </c>
      <c r="E122" s="133" t="s">
        <v>458</v>
      </c>
      <c r="F122" s="134" t="s">
        <v>459</v>
      </c>
      <c r="G122" s="135" t="s">
        <v>197</v>
      </c>
      <c r="H122" s="136">
        <v>10.803000000000001</v>
      </c>
      <c r="I122" s="137"/>
      <c r="J122" s="138">
        <f>ROUND(I122*H122,2)</f>
        <v>0</v>
      </c>
      <c r="K122" s="134" t="s">
        <v>198</v>
      </c>
      <c r="L122" s="33"/>
      <c r="M122" s="139" t="s">
        <v>44</v>
      </c>
      <c r="N122" s="140" t="s">
        <v>53</v>
      </c>
      <c r="P122" s="141">
        <f>O122*H122</f>
        <v>0</v>
      </c>
      <c r="Q122" s="141">
        <v>0.4</v>
      </c>
      <c r="R122" s="141">
        <f>Q122*H122</f>
        <v>4.3212000000000002</v>
      </c>
      <c r="S122" s="141">
        <v>0</v>
      </c>
      <c r="T122" s="142">
        <f>S122*H122</f>
        <v>0</v>
      </c>
      <c r="AR122" s="143" t="s">
        <v>199</v>
      </c>
      <c r="AT122" s="143" t="s">
        <v>194</v>
      </c>
      <c r="AU122" s="143" t="s">
        <v>93</v>
      </c>
      <c r="AY122" s="17" t="s">
        <v>192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90</v>
      </c>
      <c r="BK122" s="144">
        <f>ROUND(I122*H122,2)</f>
        <v>0</v>
      </c>
      <c r="BL122" s="17" t="s">
        <v>199</v>
      </c>
      <c r="BM122" s="143" t="s">
        <v>2214</v>
      </c>
    </row>
    <row r="123" spans="2:65" s="1" customFormat="1" ht="11.25">
      <c r="B123" s="33"/>
      <c r="D123" s="145" t="s">
        <v>200</v>
      </c>
      <c r="F123" s="146" t="s">
        <v>461</v>
      </c>
      <c r="I123" s="147"/>
      <c r="L123" s="33"/>
      <c r="M123" s="148"/>
      <c r="T123" s="54"/>
      <c r="AT123" s="17" t="s">
        <v>200</v>
      </c>
      <c r="AU123" s="17" t="s">
        <v>93</v>
      </c>
    </row>
    <row r="124" spans="2:65" s="12" customFormat="1" ht="11.25">
      <c r="B124" s="149"/>
      <c r="D124" s="150" t="s">
        <v>202</v>
      </c>
      <c r="E124" s="151" t="s">
        <v>44</v>
      </c>
      <c r="F124" s="152" t="s">
        <v>2187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2" customFormat="1" ht="22.5">
      <c r="B125" s="149"/>
      <c r="D125" s="150" t="s">
        <v>202</v>
      </c>
      <c r="E125" s="151" t="s">
        <v>44</v>
      </c>
      <c r="F125" s="152" t="s">
        <v>464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3" customFormat="1" ht="11.25">
      <c r="B126" s="156"/>
      <c r="D126" s="150" t="s">
        <v>202</v>
      </c>
      <c r="E126" s="157" t="s">
        <v>44</v>
      </c>
      <c r="F126" s="158" t="s">
        <v>2215</v>
      </c>
      <c r="H126" s="159">
        <v>9.6660000000000004</v>
      </c>
      <c r="I126" s="160"/>
      <c r="L126" s="156"/>
      <c r="M126" s="161"/>
      <c r="T126" s="162"/>
      <c r="AT126" s="157" t="s">
        <v>202</v>
      </c>
      <c r="AU126" s="157" t="s">
        <v>93</v>
      </c>
      <c r="AV126" s="13" t="s">
        <v>93</v>
      </c>
      <c r="AW126" s="13" t="s">
        <v>42</v>
      </c>
      <c r="AX126" s="13" t="s">
        <v>82</v>
      </c>
      <c r="AY126" s="157" t="s">
        <v>192</v>
      </c>
    </row>
    <row r="127" spans="2:65" s="12" customFormat="1" ht="22.5">
      <c r="B127" s="149"/>
      <c r="D127" s="150" t="s">
        <v>202</v>
      </c>
      <c r="E127" s="151" t="s">
        <v>44</v>
      </c>
      <c r="F127" s="152" t="s">
        <v>2189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3" customFormat="1" ht="11.25">
      <c r="B128" s="156"/>
      <c r="D128" s="150" t="s">
        <v>202</v>
      </c>
      <c r="E128" s="157" t="s">
        <v>44</v>
      </c>
      <c r="F128" s="158" t="s">
        <v>2216</v>
      </c>
      <c r="H128" s="159">
        <v>0.58699999999999997</v>
      </c>
      <c r="I128" s="160"/>
      <c r="L128" s="156"/>
      <c r="M128" s="161"/>
      <c r="T128" s="162"/>
      <c r="AT128" s="157" t="s">
        <v>202</v>
      </c>
      <c r="AU128" s="157" t="s">
        <v>93</v>
      </c>
      <c r="AV128" s="13" t="s">
        <v>93</v>
      </c>
      <c r="AW128" s="13" t="s">
        <v>42</v>
      </c>
      <c r="AX128" s="13" t="s">
        <v>82</v>
      </c>
      <c r="AY128" s="157" t="s">
        <v>192</v>
      </c>
    </row>
    <row r="129" spans="2:65" s="12" customFormat="1" ht="22.5">
      <c r="B129" s="149"/>
      <c r="D129" s="150" t="s">
        <v>202</v>
      </c>
      <c r="E129" s="151" t="s">
        <v>44</v>
      </c>
      <c r="F129" s="152" t="s">
        <v>2196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2217</v>
      </c>
      <c r="H130" s="159">
        <v>0.224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82</v>
      </c>
      <c r="AY130" s="157" t="s">
        <v>192</v>
      </c>
    </row>
    <row r="131" spans="2:65" s="12" customFormat="1" ht="22.5">
      <c r="B131" s="149"/>
      <c r="D131" s="150" t="s">
        <v>202</v>
      </c>
      <c r="E131" s="151" t="s">
        <v>44</v>
      </c>
      <c r="F131" s="152" t="s">
        <v>2199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93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3" customFormat="1" ht="11.25">
      <c r="B132" s="156"/>
      <c r="D132" s="150" t="s">
        <v>202</v>
      </c>
      <c r="E132" s="157" t="s">
        <v>44</v>
      </c>
      <c r="F132" s="158" t="s">
        <v>2218</v>
      </c>
      <c r="H132" s="159">
        <v>0.158</v>
      </c>
      <c r="I132" s="160"/>
      <c r="L132" s="156"/>
      <c r="M132" s="161"/>
      <c r="T132" s="162"/>
      <c r="AT132" s="157" t="s">
        <v>202</v>
      </c>
      <c r="AU132" s="157" t="s">
        <v>93</v>
      </c>
      <c r="AV132" s="13" t="s">
        <v>93</v>
      </c>
      <c r="AW132" s="13" t="s">
        <v>42</v>
      </c>
      <c r="AX132" s="13" t="s">
        <v>82</v>
      </c>
      <c r="AY132" s="157" t="s">
        <v>192</v>
      </c>
    </row>
    <row r="133" spans="2:65" s="12" customFormat="1" ht="22.5">
      <c r="B133" s="149"/>
      <c r="D133" s="150" t="s">
        <v>202</v>
      </c>
      <c r="E133" s="151" t="s">
        <v>44</v>
      </c>
      <c r="F133" s="152" t="s">
        <v>2201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3" customFormat="1" ht="11.25">
      <c r="B134" s="156"/>
      <c r="D134" s="150" t="s">
        <v>202</v>
      </c>
      <c r="E134" s="157" t="s">
        <v>44</v>
      </c>
      <c r="F134" s="158" t="s">
        <v>2219</v>
      </c>
      <c r="H134" s="159">
        <v>0.16800000000000001</v>
      </c>
      <c r="I134" s="160"/>
      <c r="L134" s="156"/>
      <c r="M134" s="161"/>
      <c r="T134" s="162"/>
      <c r="AT134" s="157" t="s">
        <v>202</v>
      </c>
      <c r="AU134" s="157" t="s">
        <v>93</v>
      </c>
      <c r="AV134" s="13" t="s">
        <v>93</v>
      </c>
      <c r="AW134" s="13" t="s">
        <v>42</v>
      </c>
      <c r="AX134" s="13" t="s">
        <v>82</v>
      </c>
      <c r="AY134" s="157" t="s">
        <v>192</v>
      </c>
    </row>
    <row r="135" spans="2:65" s="14" customFormat="1" ht="11.25">
      <c r="B135" s="163"/>
      <c r="D135" s="150" t="s">
        <v>202</v>
      </c>
      <c r="E135" s="164" t="s">
        <v>44</v>
      </c>
      <c r="F135" s="165" t="s">
        <v>205</v>
      </c>
      <c r="H135" s="166">
        <v>10.802999999999999</v>
      </c>
      <c r="I135" s="167"/>
      <c r="L135" s="163"/>
      <c r="M135" s="168"/>
      <c r="T135" s="169"/>
      <c r="AT135" s="164" t="s">
        <v>202</v>
      </c>
      <c r="AU135" s="164" t="s">
        <v>93</v>
      </c>
      <c r="AV135" s="14" t="s">
        <v>199</v>
      </c>
      <c r="AW135" s="14" t="s">
        <v>42</v>
      </c>
      <c r="AX135" s="14" t="s">
        <v>90</v>
      </c>
      <c r="AY135" s="164" t="s">
        <v>192</v>
      </c>
    </row>
    <row r="136" spans="2:65" s="1" customFormat="1" ht="33" customHeight="1">
      <c r="B136" s="33"/>
      <c r="C136" s="132" t="s">
        <v>238</v>
      </c>
      <c r="D136" s="132" t="s">
        <v>194</v>
      </c>
      <c r="E136" s="133" t="s">
        <v>223</v>
      </c>
      <c r="F136" s="134" t="s">
        <v>224</v>
      </c>
      <c r="G136" s="135" t="s">
        <v>225</v>
      </c>
      <c r="H136" s="136">
        <v>532.29999999999995</v>
      </c>
      <c r="I136" s="137"/>
      <c r="J136" s="138">
        <f>ROUND(I136*H136,2)</f>
        <v>0</v>
      </c>
      <c r="K136" s="134" t="s">
        <v>198</v>
      </c>
      <c r="L136" s="33"/>
      <c r="M136" s="139" t="s">
        <v>44</v>
      </c>
      <c r="N136" s="140" t="s">
        <v>53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199</v>
      </c>
      <c r="AT136" s="143" t="s">
        <v>194</v>
      </c>
      <c r="AU136" s="143" t="s">
        <v>93</v>
      </c>
      <c r="AY136" s="17" t="s">
        <v>192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90</v>
      </c>
      <c r="BK136" s="144">
        <f>ROUND(I136*H136,2)</f>
        <v>0</v>
      </c>
      <c r="BL136" s="17" t="s">
        <v>199</v>
      </c>
      <c r="BM136" s="143" t="s">
        <v>2240</v>
      </c>
    </row>
    <row r="137" spans="2:65" s="1" customFormat="1" ht="11.25">
      <c r="B137" s="33"/>
      <c r="D137" s="145" t="s">
        <v>200</v>
      </c>
      <c r="F137" s="146" t="s">
        <v>227</v>
      </c>
      <c r="I137" s="147"/>
      <c r="L137" s="33"/>
      <c r="M137" s="148"/>
      <c r="T137" s="54"/>
      <c r="AT137" s="17" t="s">
        <v>200</v>
      </c>
      <c r="AU137" s="17" t="s">
        <v>93</v>
      </c>
    </row>
    <row r="138" spans="2:65" s="1" customFormat="1" ht="29.25">
      <c r="B138" s="33"/>
      <c r="D138" s="150" t="s">
        <v>552</v>
      </c>
      <c r="F138" s="183" t="s">
        <v>553</v>
      </c>
      <c r="I138" s="147"/>
      <c r="L138" s="33"/>
      <c r="M138" s="148"/>
      <c r="T138" s="54"/>
      <c r="AT138" s="17" t="s">
        <v>552</v>
      </c>
      <c r="AU138" s="17" t="s">
        <v>93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2187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22.5">
      <c r="B140" s="149"/>
      <c r="D140" s="150" t="s">
        <v>202</v>
      </c>
      <c r="E140" s="151" t="s">
        <v>44</v>
      </c>
      <c r="F140" s="152" t="s">
        <v>2241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3" customFormat="1" ht="11.25">
      <c r="B141" s="156"/>
      <c r="D141" s="150" t="s">
        <v>202</v>
      </c>
      <c r="E141" s="157" t="s">
        <v>44</v>
      </c>
      <c r="F141" s="158" t="s">
        <v>2433</v>
      </c>
      <c r="H141" s="159">
        <v>463.613</v>
      </c>
      <c r="I141" s="160"/>
      <c r="L141" s="156"/>
      <c r="M141" s="161"/>
      <c r="T141" s="162"/>
      <c r="AT141" s="157" t="s">
        <v>202</v>
      </c>
      <c r="AU141" s="157" t="s">
        <v>93</v>
      </c>
      <c r="AV141" s="13" t="s">
        <v>93</v>
      </c>
      <c r="AW141" s="13" t="s">
        <v>42</v>
      </c>
      <c r="AX141" s="13" t="s">
        <v>82</v>
      </c>
      <c r="AY141" s="157" t="s">
        <v>192</v>
      </c>
    </row>
    <row r="142" spans="2:65" s="12" customFormat="1" ht="22.5">
      <c r="B142" s="149"/>
      <c r="D142" s="150" t="s">
        <v>202</v>
      </c>
      <c r="E142" s="151" t="s">
        <v>44</v>
      </c>
      <c r="F142" s="152" t="s">
        <v>2243</v>
      </c>
      <c r="H142" s="151" t="s">
        <v>44</v>
      </c>
      <c r="I142" s="153"/>
      <c r="L142" s="149"/>
      <c r="M142" s="154"/>
      <c r="T142" s="155"/>
      <c r="AT142" s="151" t="s">
        <v>202</v>
      </c>
      <c r="AU142" s="151" t="s">
        <v>93</v>
      </c>
      <c r="AV142" s="12" t="s">
        <v>90</v>
      </c>
      <c r="AW142" s="12" t="s">
        <v>42</v>
      </c>
      <c r="AX142" s="12" t="s">
        <v>82</v>
      </c>
      <c r="AY142" s="151" t="s">
        <v>192</v>
      </c>
    </row>
    <row r="143" spans="2:65" s="13" customFormat="1" ht="11.25">
      <c r="B143" s="156"/>
      <c r="D143" s="150" t="s">
        <v>202</v>
      </c>
      <c r="E143" s="157" t="s">
        <v>44</v>
      </c>
      <c r="F143" s="158" t="s">
        <v>2423</v>
      </c>
      <c r="H143" s="159">
        <v>23.271999999999998</v>
      </c>
      <c r="I143" s="160"/>
      <c r="L143" s="156"/>
      <c r="M143" s="161"/>
      <c r="T143" s="162"/>
      <c r="AT143" s="157" t="s">
        <v>202</v>
      </c>
      <c r="AU143" s="157" t="s">
        <v>93</v>
      </c>
      <c r="AV143" s="13" t="s">
        <v>93</v>
      </c>
      <c r="AW143" s="13" t="s">
        <v>42</v>
      </c>
      <c r="AX143" s="13" t="s">
        <v>82</v>
      </c>
      <c r="AY143" s="157" t="s">
        <v>192</v>
      </c>
    </row>
    <row r="144" spans="2:65" s="12" customFormat="1" ht="22.5">
      <c r="B144" s="149"/>
      <c r="D144" s="150" t="s">
        <v>202</v>
      </c>
      <c r="E144" s="151" t="s">
        <v>44</v>
      </c>
      <c r="F144" s="152" t="s">
        <v>2244</v>
      </c>
      <c r="H144" s="151" t="s">
        <v>44</v>
      </c>
      <c r="I144" s="153"/>
      <c r="L144" s="149"/>
      <c r="M144" s="154"/>
      <c r="T144" s="155"/>
      <c r="AT144" s="151" t="s">
        <v>202</v>
      </c>
      <c r="AU144" s="151" t="s">
        <v>93</v>
      </c>
      <c r="AV144" s="12" t="s">
        <v>90</v>
      </c>
      <c r="AW144" s="12" t="s">
        <v>42</v>
      </c>
      <c r="AX144" s="12" t="s">
        <v>82</v>
      </c>
      <c r="AY144" s="151" t="s">
        <v>192</v>
      </c>
    </row>
    <row r="145" spans="2:65" s="13" customFormat="1" ht="11.25">
      <c r="B145" s="156"/>
      <c r="D145" s="150" t="s">
        <v>202</v>
      </c>
      <c r="E145" s="157" t="s">
        <v>44</v>
      </c>
      <c r="F145" s="158" t="s">
        <v>2425</v>
      </c>
      <c r="H145" s="159">
        <v>41.372</v>
      </c>
      <c r="I145" s="160"/>
      <c r="L145" s="156"/>
      <c r="M145" s="161"/>
      <c r="T145" s="162"/>
      <c r="AT145" s="157" t="s">
        <v>202</v>
      </c>
      <c r="AU145" s="157" t="s">
        <v>93</v>
      </c>
      <c r="AV145" s="13" t="s">
        <v>93</v>
      </c>
      <c r="AW145" s="13" t="s">
        <v>42</v>
      </c>
      <c r="AX145" s="13" t="s">
        <v>82</v>
      </c>
      <c r="AY145" s="157" t="s">
        <v>192</v>
      </c>
    </row>
    <row r="146" spans="2:65" s="12" customFormat="1" ht="22.5">
      <c r="B146" s="149"/>
      <c r="D146" s="150" t="s">
        <v>202</v>
      </c>
      <c r="E146" s="151" t="s">
        <v>44</v>
      </c>
      <c r="F146" s="152" t="s">
        <v>2245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65" s="13" customFormat="1" ht="11.25">
      <c r="B147" s="156"/>
      <c r="D147" s="150" t="s">
        <v>202</v>
      </c>
      <c r="E147" s="157" t="s">
        <v>44</v>
      </c>
      <c r="F147" s="158" t="s">
        <v>2426</v>
      </c>
      <c r="H147" s="159">
        <v>4.0430000000000001</v>
      </c>
      <c r="I147" s="160"/>
      <c r="L147" s="156"/>
      <c r="M147" s="161"/>
      <c r="T147" s="162"/>
      <c r="AT147" s="157" t="s">
        <v>202</v>
      </c>
      <c r="AU147" s="157" t="s">
        <v>93</v>
      </c>
      <c r="AV147" s="13" t="s">
        <v>93</v>
      </c>
      <c r="AW147" s="13" t="s">
        <v>42</v>
      </c>
      <c r="AX147" s="13" t="s">
        <v>82</v>
      </c>
      <c r="AY147" s="157" t="s">
        <v>192</v>
      </c>
    </row>
    <row r="148" spans="2:65" s="14" customFormat="1" ht="11.25">
      <c r="B148" s="163"/>
      <c r="D148" s="150" t="s">
        <v>202</v>
      </c>
      <c r="E148" s="164" t="s">
        <v>44</v>
      </c>
      <c r="F148" s="165" t="s">
        <v>205</v>
      </c>
      <c r="H148" s="166">
        <v>532.29999999999995</v>
      </c>
      <c r="I148" s="167"/>
      <c r="L148" s="163"/>
      <c r="M148" s="168"/>
      <c r="T148" s="169"/>
      <c r="AT148" s="164" t="s">
        <v>202</v>
      </c>
      <c r="AU148" s="164" t="s">
        <v>93</v>
      </c>
      <c r="AV148" s="14" t="s">
        <v>199</v>
      </c>
      <c r="AW148" s="14" t="s">
        <v>42</v>
      </c>
      <c r="AX148" s="14" t="s">
        <v>90</v>
      </c>
      <c r="AY148" s="164" t="s">
        <v>192</v>
      </c>
    </row>
    <row r="149" spans="2:65" s="1" customFormat="1" ht="44.25" customHeight="1">
      <c r="B149" s="33"/>
      <c r="C149" s="132" t="s">
        <v>219</v>
      </c>
      <c r="D149" s="132" t="s">
        <v>194</v>
      </c>
      <c r="E149" s="133" t="s">
        <v>2248</v>
      </c>
      <c r="F149" s="134" t="s">
        <v>2249</v>
      </c>
      <c r="G149" s="135" t="s">
        <v>197</v>
      </c>
      <c r="H149" s="136">
        <v>0.02</v>
      </c>
      <c r="I149" s="137"/>
      <c r="J149" s="138">
        <f>ROUND(I149*H149,2)</f>
        <v>0</v>
      </c>
      <c r="K149" s="134" t="s">
        <v>198</v>
      </c>
      <c r="L149" s="33"/>
      <c r="M149" s="139" t="s">
        <v>44</v>
      </c>
      <c r="N149" s="140" t="s">
        <v>53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199</v>
      </c>
      <c r="AT149" s="143" t="s">
        <v>194</v>
      </c>
      <c r="AU149" s="143" t="s">
        <v>93</v>
      </c>
      <c r="AY149" s="17" t="s">
        <v>192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90</v>
      </c>
      <c r="BK149" s="144">
        <f>ROUND(I149*H149,2)</f>
        <v>0</v>
      </c>
      <c r="BL149" s="17" t="s">
        <v>199</v>
      </c>
      <c r="BM149" s="143" t="s">
        <v>2250</v>
      </c>
    </row>
    <row r="150" spans="2:65" s="1" customFormat="1" ht="11.25">
      <c r="B150" s="33"/>
      <c r="D150" s="145" t="s">
        <v>200</v>
      </c>
      <c r="F150" s="146" t="s">
        <v>2251</v>
      </c>
      <c r="I150" s="147"/>
      <c r="L150" s="33"/>
      <c r="M150" s="148"/>
      <c r="T150" s="54"/>
      <c r="AT150" s="17" t="s">
        <v>200</v>
      </c>
      <c r="AU150" s="17" t="s">
        <v>93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2195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22.5">
      <c r="B152" s="149"/>
      <c r="D152" s="150" t="s">
        <v>202</v>
      </c>
      <c r="E152" s="151" t="s">
        <v>44</v>
      </c>
      <c r="F152" s="152" t="s">
        <v>2265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3" customFormat="1" ht="11.25">
      <c r="B153" s="156"/>
      <c r="D153" s="150" t="s">
        <v>202</v>
      </c>
      <c r="E153" s="157" t="s">
        <v>44</v>
      </c>
      <c r="F153" s="158" t="s">
        <v>2434</v>
      </c>
      <c r="H153" s="159">
        <v>0.02</v>
      </c>
      <c r="I153" s="160"/>
      <c r="L153" s="156"/>
      <c r="M153" s="161"/>
      <c r="T153" s="162"/>
      <c r="AT153" s="157" t="s">
        <v>202</v>
      </c>
      <c r="AU153" s="157" t="s">
        <v>93</v>
      </c>
      <c r="AV153" s="13" t="s">
        <v>93</v>
      </c>
      <c r="AW153" s="13" t="s">
        <v>42</v>
      </c>
      <c r="AX153" s="13" t="s">
        <v>90</v>
      </c>
      <c r="AY153" s="157" t="s">
        <v>192</v>
      </c>
    </row>
    <row r="154" spans="2:65" s="1" customFormat="1" ht="37.9" customHeight="1">
      <c r="B154" s="33"/>
      <c r="C154" s="132" t="s">
        <v>250</v>
      </c>
      <c r="D154" s="132" t="s">
        <v>194</v>
      </c>
      <c r="E154" s="133" t="s">
        <v>646</v>
      </c>
      <c r="F154" s="134" t="s">
        <v>647</v>
      </c>
      <c r="G154" s="135" t="s">
        <v>197</v>
      </c>
      <c r="H154" s="136">
        <v>0.02</v>
      </c>
      <c r="I154" s="137"/>
      <c r="J154" s="138">
        <f>ROUND(I154*H154,2)</f>
        <v>0</v>
      </c>
      <c r="K154" s="134" t="s">
        <v>198</v>
      </c>
      <c r="L154" s="33"/>
      <c r="M154" s="139" t="s">
        <v>44</v>
      </c>
      <c r="N154" s="140" t="s">
        <v>53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199</v>
      </c>
      <c r="AT154" s="143" t="s">
        <v>194</v>
      </c>
      <c r="AU154" s="143" t="s">
        <v>93</v>
      </c>
      <c r="AY154" s="17" t="s">
        <v>192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90</v>
      </c>
      <c r="BK154" s="144">
        <f>ROUND(I154*H154,2)</f>
        <v>0</v>
      </c>
      <c r="BL154" s="17" t="s">
        <v>199</v>
      </c>
      <c r="BM154" s="143" t="s">
        <v>2269</v>
      </c>
    </row>
    <row r="155" spans="2:65" s="1" customFormat="1" ht="11.25">
      <c r="B155" s="33"/>
      <c r="D155" s="145" t="s">
        <v>200</v>
      </c>
      <c r="F155" s="146" t="s">
        <v>649</v>
      </c>
      <c r="I155" s="147"/>
      <c r="L155" s="33"/>
      <c r="M155" s="148"/>
      <c r="T155" s="54"/>
      <c r="AT155" s="17" t="s">
        <v>200</v>
      </c>
      <c r="AU155" s="17" t="s">
        <v>93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2195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2279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3" customFormat="1" ht="11.25">
      <c r="B158" s="156"/>
      <c r="D158" s="150" t="s">
        <v>202</v>
      </c>
      <c r="E158" s="157" t="s">
        <v>44</v>
      </c>
      <c r="F158" s="158" t="s">
        <v>2434</v>
      </c>
      <c r="H158" s="159">
        <v>0.02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90</v>
      </c>
      <c r="AY158" s="157" t="s">
        <v>192</v>
      </c>
    </row>
    <row r="159" spans="2:65" s="1" customFormat="1" ht="44.25" customHeight="1">
      <c r="B159" s="33"/>
      <c r="C159" s="132" t="s">
        <v>226</v>
      </c>
      <c r="D159" s="132" t="s">
        <v>194</v>
      </c>
      <c r="E159" s="133" t="s">
        <v>216</v>
      </c>
      <c r="F159" s="134" t="s">
        <v>217</v>
      </c>
      <c r="G159" s="135" t="s">
        <v>218</v>
      </c>
      <c r="H159" s="136">
        <v>3.5999999999999997E-2</v>
      </c>
      <c r="I159" s="137"/>
      <c r="J159" s="138">
        <f>ROUND(I159*H159,2)</f>
        <v>0</v>
      </c>
      <c r="K159" s="134" t="s">
        <v>198</v>
      </c>
      <c r="L159" s="33"/>
      <c r="M159" s="139" t="s">
        <v>44</v>
      </c>
      <c r="N159" s="140" t="s">
        <v>53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199</v>
      </c>
      <c r="AT159" s="143" t="s">
        <v>194</v>
      </c>
      <c r="AU159" s="143" t="s">
        <v>93</v>
      </c>
      <c r="AY159" s="17" t="s">
        <v>192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90</v>
      </c>
      <c r="BK159" s="144">
        <f>ROUND(I159*H159,2)</f>
        <v>0</v>
      </c>
      <c r="BL159" s="17" t="s">
        <v>199</v>
      </c>
      <c r="BM159" s="143" t="s">
        <v>2281</v>
      </c>
    </row>
    <row r="160" spans="2:65" s="1" customFormat="1" ht="11.25">
      <c r="B160" s="33"/>
      <c r="D160" s="145" t="s">
        <v>200</v>
      </c>
      <c r="F160" s="146" t="s">
        <v>220</v>
      </c>
      <c r="I160" s="147"/>
      <c r="L160" s="33"/>
      <c r="M160" s="148"/>
      <c r="T160" s="54"/>
      <c r="AT160" s="17" t="s">
        <v>200</v>
      </c>
      <c r="AU160" s="17" t="s">
        <v>93</v>
      </c>
    </row>
    <row r="161" spans="2:65" s="12" customFormat="1" ht="11.25">
      <c r="B161" s="149"/>
      <c r="D161" s="150" t="s">
        <v>202</v>
      </c>
      <c r="E161" s="151" t="s">
        <v>44</v>
      </c>
      <c r="F161" s="152" t="s">
        <v>2195</v>
      </c>
      <c r="H161" s="151" t="s">
        <v>44</v>
      </c>
      <c r="I161" s="153"/>
      <c r="L161" s="149"/>
      <c r="M161" s="154"/>
      <c r="T161" s="155"/>
      <c r="AT161" s="151" t="s">
        <v>202</v>
      </c>
      <c r="AU161" s="151" t="s">
        <v>93</v>
      </c>
      <c r="AV161" s="12" t="s">
        <v>90</v>
      </c>
      <c r="AW161" s="12" t="s">
        <v>42</v>
      </c>
      <c r="AX161" s="12" t="s">
        <v>82</v>
      </c>
      <c r="AY161" s="151" t="s">
        <v>192</v>
      </c>
    </row>
    <row r="162" spans="2:65" s="12" customFormat="1" ht="22.5">
      <c r="B162" s="149"/>
      <c r="D162" s="150" t="s">
        <v>202</v>
      </c>
      <c r="E162" s="151" t="s">
        <v>44</v>
      </c>
      <c r="F162" s="152" t="s">
        <v>2295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2435</v>
      </c>
      <c r="H163" s="159">
        <v>3.5999999999999997E-2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90</v>
      </c>
      <c r="AY163" s="157" t="s">
        <v>192</v>
      </c>
    </row>
    <row r="164" spans="2:65" s="11" customFormat="1" ht="22.9" customHeight="1">
      <c r="B164" s="120"/>
      <c r="D164" s="121" t="s">
        <v>81</v>
      </c>
      <c r="E164" s="130" t="s">
        <v>222</v>
      </c>
      <c r="F164" s="130" t="s">
        <v>675</v>
      </c>
      <c r="I164" s="123"/>
      <c r="J164" s="131">
        <f>BK164</f>
        <v>0</v>
      </c>
      <c r="L164" s="120"/>
      <c r="M164" s="125"/>
      <c r="P164" s="126">
        <f>SUM(P165:P252)</f>
        <v>0</v>
      </c>
      <c r="R164" s="126">
        <f>SUM(R165:R252)</f>
        <v>81.23749063999999</v>
      </c>
      <c r="T164" s="127">
        <f>SUM(T165:T252)</f>
        <v>0</v>
      </c>
      <c r="AR164" s="121" t="s">
        <v>90</v>
      </c>
      <c r="AT164" s="128" t="s">
        <v>81</v>
      </c>
      <c r="AU164" s="128" t="s">
        <v>90</v>
      </c>
      <c r="AY164" s="121" t="s">
        <v>192</v>
      </c>
      <c r="BK164" s="129">
        <f>SUM(BK165:BK252)</f>
        <v>0</v>
      </c>
    </row>
    <row r="165" spans="2:65" s="1" customFormat="1" ht="78" customHeight="1">
      <c r="B165" s="33"/>
      <c r="C165" s="132" t="s">
        <v>263</v>
      </c>
      <c r="D165" s="132" t="s">
        <v>194</v>
      </c>
      <c r="E165" s="133" t="s">
        <v>719</v>
      </c>
      <c r="F165" s="134" t="s">
        <v>720</v>
      </c>
      <c r="G165" s="135" t="s">
        <v>225</v>
      </c>
      <c r="H165" s="136">
        <v>41.372</v>
      </c>
      <c r="I165" s="137"/>
      <c r="J165" s="138">
        <f>ROUND(I165*H165,2)</f>
        <v>0</v>
      </c>
      <c r="K165" s="134" t="s">
        <v>198</v>
      </c>
      <c r="L165" s="33"/>
      <c r="M165" s="139" t="s">
        <v>44</v>
      </c>
      <c r="N165" s="140" t="s">
        <v>53</v>
      </c>
      <c r="P165" s="141">
        <f>O165*H165</f>
        <v>0</v>
      </c>
      <c r="Q165" s="141">
        <v>8.9219999999999994E-2</v>
      </c>
      <c r="R165" s="141">
        <f>Q165*H165</f>
        <v>3.6912098399999995</v>
      </c>
      <c r="S165" s="141">
        <v>0</v>
      </c>
      <c r="T165" s="142">
        <f>S165*H165</f>
        <v>0</v>
      </c>
      <c r="AR165" s="143" t="s">
        <v>199</v>
      </c>
      <c r="AT165" s="143" t="s">
        <v>194</v>
      </c>
      <c r="AU165" s="143" t="s">
        <v>93</v>
      </c>
      <c r="AY165" s="17" t="s">
        <v>192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90</v>
      </c>
      <c r="BK165" s="144">
        <f>ROUND(I165*H165,2)</f>
        <v>0</v>
      </c>
      <c r="BL165" s="17" t="s">
        <v>199</v>
      </c>
      <c r="BM165" s="143" t="s">
        <v>2299</v>
      </c>
    </row>
    <row r="166" spans="2:65" s="1" customFormat="1" ht="11.25">
      <c r="B166" s="33"/>
      <c r="D166" s="145" t="s">
        <v>200</v>
      </c>
      <c r="F166" s="146" t="s">
        <v>722</v>
      </c>
      <c r="I166" s="147"/>
      <c r="L166" s="33"/>
      <c r="M166" s="148"/>
      <c r="T166" s="54"/>
      <c r="AT166" s="17" t="s">
        <v>200</v>
      </c>
      <c r="AU166" s="17" t="s">
        <v>93</v>
      </c>
    </row>
    <row r="167" spans="2:65" s="12" customFormat="1" ht="11.25">
      <c r="B167" s="149"/>
      <c r="D167" s="150" t="s">
        <v>202</v>
      </c>
      <c r="E167" s="151" t="s">
        <v>44</v>
      </c>
      <c r="F167" s="152" t="s">
        <v>2195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2" customFormat="1" ht="11.25">
      <c r="B168" s="149"/>
      <c r="D168" s="150" t="s">
        <v>202</v>
      </c>
      <c r="E168" s="151" t="s">
        <v>44</v>
      </c>
      <c r="F168" s="152" t="s">
        <v>2300</v>
      </c>
      <c r="H168" s="151" t="s">
        <v>44</v>
      </c>
      <c r="I168" s="153"/>
      <c r="L168" s="149"/>
      <c r="M168" s="154"/>
      <c r="T168" s="155"/>
      <c r="AT168" s="151" t="s">
        <v>202</v>
      </c>
      <c r="AU168" s="151" t="s">
        <v>93</v>
      </c>
      <c r="AV168" s="12" t="s">
        <v>90</v>
      </c>
      <c r="AW168" s="12" t="s">
        <v>42</v>
      </c>
      <c r="AX168" s="12" t="s">
        <v>82</v>
      </c>
      <c r="AY168" s="151" t="s">
        <v>192</v>
      </c>
    </row>
    <row r="169" spans="2:65" s="12" customFormat="1" ht="22.5">
      <c r="B169" s="149"/>
      <c r="D169" s="150" t="s">
        <v>202</v>
      </c>
      <c r="E169" s="151" t="s">
        <v>44</v>
      </c>
      <c r="F169" s="152" t="s">
        <v>2301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2" customFormat="1" ht="11.25">
      <c r="B170" s="149"/>
      <c r="D170" s="150" t="s">
        <v>202</v>
      </c>
      <c r="E170" s="151" t="s">
        <v>44</v>
      </c>
      <c r="F170" s="152" t="s">
        <v>724</v>
      </c>
      <c r="H170" s="151" t="s">
        <v>44</v>
      </c>
      <c r="I170" s="153"/>
      <c r="L170" s="149"/>
      <c r="M170" s="154"/>
      <c r="T170" s="155"/>
      <c r="AT170" s="151" t="s">
        <v>202</v>
      </c>
      <c r="AU170" s="151" t="s">
        <v>93</v>
      </c>
      <c r="AV170" s="12" t="s">
        <v>90</v>
      </c>
      <c r="AW170" s="12" t="s">
        <v>42</v>
      </c>
      <c r="AX170" s="12" t="s">
        <v>82</v>
      </c>
      <c r="AY170" s="151" t="s">
        <v>192</v>
      </c>
    </row>
    <row r="171" spans="2:65" s="13" customFormat="1" ht="11.25">
      <c r="B171" s="156"/>
      <c r="D171" s="150" t="s">
        <v>202</v>
      </c>
      <c r="E171" s="157" t="s">
        <v>44</v>
      </c>
      <c r="F171" s="158" t="s">
        <v>2425</v>
      </c>
      <c r="H171" s="159">
        <v>41.372</v>
      </c>
      <c r="I171" s="160"/>
      <c r="L171" s="156"/>
      <c r="M171" s="161"/>
      <c r="T171" s="162"/>
      <c r="AT171" s="157" t="s">
        <v>202</v>
      </c>
      <c r="AU171" s="157" t="s">
        <v>93</v>
      </c>
      <c r="AV171" s="13" t="s">
        <v>93</v>
      </c>
      <c r="AW171" s="13" t="s">
        <v>42</v>
      </c>
      <c r="AX171" s="13" t="s">
        <v>90</v>
      </c>
      <c r="AY171" s="157" t="s">
        <v>192</v>
      </c>
    </row>
    <row r="172" spans="2:65" s="1" customFormat="1" ht="24.2" customHeight="1">
      <c r="B172" s="33"/>
      <c r="C172" s="170" t="s">
        <v>8</v>
      </c>
      <c r="D172" s="170" t="s">
        <v>245</v>
      </c>
      <c r="E172" s="171" t="s">
        <v>731</v>
      </c>
      <c r="F172" s="172" t="s">
        <v>732</v>
      </c>
      <c r="G172" s="173" t="s">
        <v>225</v>
      </c>
      <c r="H172" s="174">
        <v>12.536</v>
      </c>
      <c r="I172" s="175"/>
      <c r="J172" s="176">
        <f>ROUND(I172*H172,2)</f>
        <v>0</v>
      </c>
      <c r="K172" s="172" t="s">
        <v>259</v>
      </c>
      <c r="L172" s="177"/>
      <c r="M172" s="178" t="s">
        <v>44</v>
      </c>
      <c r="N172" s="179" t="s">
        <v>53</v>
      </c>
      <c r="P172" s="141">
        <f>O172*H172</f>
        <v>0</v>
      </c>
      <c r="Q172" s="141">
        <v>0.18</v>
      </c>
      <c r="R172" s="141">
        <f>Q172*H172</f>
        <v>2.2564799999999998</v>
      </c>
      <c r="S172" s="141">
        <v>0</v>
      </c>
      <c r="T172" s="142">
        <f>S172*H172</f>
        <v>0</v>
      </c>
      <c r="AR172" s="143" t="s">
        <v>219</v>
      </c>
      <c r="AT172" s="143" t="s">
        <v>245</v>
      </c>
      <c r="AU172" s="143" t="s">
        <v>93</v>
      </c>
      <c r="AY172" s="17" t="s">
        <v>192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90</v>
      </c>
      <c r="BK172" s="144">
        <f>ROUND(I172*H172,2)</f>
        <v>0</v>
      </c>
      <c r="BL172" s="17" t="s">
        <v>199</v>
      </c>
      <c r="BM172" s="143" t="s">
        <v>2302</v>
      </c>
    </row>
    <row r="173" spans="2:65" s="12" customFormat="1" ht="11.25">
      <c r="B173" s="149"/>
      <c r="D173" s="150" t="s">
        <v>202</v>
      </c>
      <c r="E173" s="151" t="s">
        <v>44</v>
      </c>
      <c r="F173" s="152" t="s">
        <v>2195</v>
      </c>
      <c r="H173" s="151" t="s">
        <v>44</v>
      </c>
      <c r="I173" s="153"/>
      <c r="L173" s="149"/>
      <c r="M173" s="154"/>
      <c r="T173" s="155"/>
      <c r="AT173" s="151" t="s">
        <v>202</v>
      </c>
      <c r="AU173" s="151" t="s">
        <v>93</v>
      </c>
      <c r="AV173" s="12" t="s">
        <v>90</v>
      </c>
      <c r="AW173" s="12" t="s">
        <v>42</v>
      </c>
      <c r="AX173" s="12" t="s">
        <v>82</v>
      </c>
      <c r="AY173" s="151" t="s">
        <v>192</v>
      </c>
    </row>
    <row r="174" spans="2:65" s="12" customFormat="1" ht="11.25">
      <c r="B174" s="149"/>
      <c r="D174" s="150" t="s">
        <v>202</v>
      </c>
      <c r="E174" s="151" t="s">
        <v>44</v>
      </c>
      <c r="F174" s="152" t="s">
        <v>2300</v>
      </c>
      <c r="H174" s="151" t="s">
        <v>44</v>
      </c>
      <c r="I174" s="153"/>
      <c r="L174" s="149"/>
      <c r="M174" s="154"/>
      <c r="T174" s="155"/>
      <c r="AT174" s="151" t="s">
        <v>202</v>
      </c>
      <c r="AU174" s="151" t="s">
        <v>93</v>
      </c>
      <c r="AV174" s="12" t="s">
        <v>90</v>
      </c>
      <c r="AW174" s="12" t="s">
        <v>42</v>
      </c>
      <c r="AX174" s="12" t="s">
        <v>82</v>
      </c>
      <c r="AY174" s="151" t="s">
        <v>192</v>
      </c>
    </row>
    <row r="175" spans="2:65" s="12" customFormat="1" ht="22.5">
      <c r="B175" s="149"/>
      <c r="D175" s="150" t="s">
        <v>202</v>
      </c>
      <c r="E175" s="151" t="s">
        <v>44</v>
      </c>
      <c r="F175" s="152" t="s">
        <v>734</v>
      </c>
      <c r="H175" s="151" t="s">
        <v>44</v>
      </c>
      <c r="I175" s="153"/>
      <c r="L175" s="149"/>
      <c r="M175" s="154"/>
      <c r="T175" s="155"/>
      <c r="AT175" s="151" t="s">
        <v>202</v>
      </c>
      <c r="AU175" s="151" t="s">
        <v>93</v>
      </c>
      <c r="AV175" s="12" t="s">
        <v>90</v>
      </c>
      <c r="AW175" s="12" t="s">
        <v>42</v>
      </c>
      <c r="AX175" s="12" t="s">
        <v>82</v>
      </c>
      <c r="AY175" s="151" t="s">
        <v>192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724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3" customFormat="1" ht="11.25">
      <c r="B177" s="156"/>
      <c r="D177" s="150" t="s">
        <v>202</v>
      </c>
      <c r="E177" s="157" t="s">
        <v>44</v>
      </c>
      <c r="F177" s="158" t="s">
        <v>2436</v>
      </c>
      <c r="H177" s="159">
        <v>12.536</v>
      </c>
      <c r="I177" s="160"/>
      <c r="L177" s="156"/>
      <c r="M177" s="161"/>
      <c r="T177" s="162"/>
      <c r="AT177" s="157" t="s">
        <v>202</v>
      </c>
      <c r="AU177" s="157" t="s">
        <v>93</v>
      </c>
      <c r="AV177" s="13" t="s">
        <v>93</v>
      </c>
      <c r="AW177" s="13" t="s">
        <v>42</v>
      </c>
      <c r="AX177" s="13" t="s">
        <v>90</v>
      </c>
      <c r="AY177" s="157" t="s">
        <v>192</v>
      </c>
    </row>
    <row r="178" spans="2:65" s="1" customFormat="1" ht="33" customHeight="1">
      <c r="B178" s="33"/>
      <c r="C178" s="132" t="s">
        <v>273</v>
      </c>
      <c r="D178" s="132" t="s">
        <v>194</v>
      </c>
      <c r="E178" s="133" t="s">
        <v>921</v>
      </c>
      <c r="F178" s="134" t="s">
        <v>922</v>
      </c>
      <c r="G178" s="135" t="s">
        <v>225</v>
      </c>
      <c r="H178" s="136">
        <v>41.372</v>
      </c>
      <c r="I178" s="137"/>
      <c r="J178" s="138">
        <f>ROUND(I178*H178,2)</f>
        <v>0</v>
      </c>
      <c r="K178" s="134" t="s">
        <v>198</v>
      </c>
      <c r="L178" s="33"/>
      <c r="M178" s="139" t="s">
        <v>44</v>
      </c>
      <c r="N178" s="140" t="s">
        <v>53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199</v>
      </c>
      <c r="AT178" s="143" t="s">
        <v>194</v>
      </c>
      <c r="AU178" s="143" t="s">
        <v>93</v>
      </c>
      <c r="AY178" s="17" t="s">
        <v>192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90</v>
      </c>
      <c r="BK178" s="144">
        <f>ROUND(I178*H178,2)</f>
        <v>0</v>
      </c>
      <c r="BL178" s="17" t="s">
        <v>199</v>
      </c>
      <c r="BM178" s="143" t="s">
        <v>2304</v>
      </c>
    </row>
    <row r="179" spans="2:65" s="1" customFormat="1" ht="11.25">
      <c r="B179" s="33"/>
      <c r="D179" s="145" t="s">
        <v>200</v>
      </c>
      <c r="F179" s="146" t="s">
        <v>923</v>
      </c>
      <c r="I179" s="147"/>
      <c r="L179" s="33"/>
      <c r="M179" s="148"/>
      <c r="T179" s="54"/>
      <c r="AT179" s="17" t="s">
        <v>200</v>
      </c>
      <c r="AU179" s="17" t="s">
        <v>93</v>
      </c>
    </row>
    <row r="180" spans="2:65" s="12" customFormat="1" ht="11.25">
      <c r="B180" s="149"/>
      <c r="D180" s="150" t="s">
        <v>202</v>
      </c>
      <c r="E180" s="151" t="s">
        <v>44</v>
      </c>
      <c r="F180" s="152" t="s">
        <v>2195</v>
      </c>
      <c r="H180" s="151" t="s">
        <v>44</v>
      </c>
      <c r="I180" s="153"/>
      <c r="L180" s="149"/>
      <c r="M180" s="154"/>
      <c r="T180" s="155"/>
      <c r="AT180" s="151" t="s">
        <v>202</v>
      </c>
      <c r="AU180" s="151" t="s">
        <v>93</v>
      </c>
      <c r="AV180" s="12" t="s">
        <v>90</v>
      </c>
      <c r="AW180" s="12" t="s">
        <v>42</v>
      </c>
      <c r="AX180" s="12" t="s">
        <v>82</v>
      </c>
      <c r="AY180" s="151" t="s">
        <v>192</v>
      </c>
    </row>
    <row r="181" spans="2:65" s="12" customFormat="1" ht="11.25">
      <c r="B181" s="149"/>
      <c r="D181" s="150" t="s">
        <v>202</v>
      </c>
      <c r="E181" s="151" t="s">
        <v>44</v>
      </c>
      <c r="F181" s="152" t="s">
        <v>2300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2" customFormat="1" ht="22.5">
      <c r="B182" s="149"/>
      <c r="D182" s="150" t="s">
        <v>202</v>
      </c>
      <c r="E182" s="151" t="s">
        <v>44</v>
      </c>
      <c r="F182" s="152" t="s">
        <v>2305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2" customFormat="1" ht="11.25">
      <c r="B183" s="149"/>
      <c r="D183" s="150" t="s">
        <v>202</v>
      </c>
      <c r="E183" s="151" t="s">
        <v>44</v>
      </c>
      <c r="F183" s="152" t="s">
        <v>724</v>
      </c>
      <c r="H183" s="151" t="s">
        <v>44</v>
      </c>
      <c r="I183" s="153"/>
      <c r="L183" s="149"/>
      <c r="M183" s="154"/>
      <c r="T183" s="155"/>
      <c r="AT183" s="151" t="s">
        <v>202</v>
      </c>
      <c r="AU183" s="151" t="s">
        <v>93</v>
      </c>
      <c r="AV183" s="12" t="s">
        <v>90</v>
      </c>
      <c r="AW183" s="12" t="s">
        <v>42</v>
      </c>
      <c r="AX183" s="12" t="s">
        <v>82</v>
      </c>
      <c r="AY183" s="151" t="s">
        <v>192</v>
      </c>
    </row>
    <row r="184" spans="2:65" s="13" customFormat="1" ht="11.25">
      <c r="B184" s="156"/>
      <c r="D184" s="150" t="s">
        <v>202</v>
      </c>
      <c r="E184" s="157" t="s">
        <v>44</v>
      </c>
      <c r="F184" s="158" t="s">
        <v>2425</v>
      </c>
      <c r="H184" s="159">
        <v>41.372</v>
      </c>
      <c r="I184" s="160"/>
      <c r="L184" s="156"/>
      <c r="M184" s="161"/>
      <c r="T184" s="162"/>
      <c r="AT184" s="157" t="s">
        <v>202</v>
      </c>
      <c r="AU184" s="157" t="s">
        <v>93</v>
      </c>
      <c r="AV184" s="13" t="s">
        <v>93</v>
      </c>
      <c r="AW184" s="13" t="s">
        <v>42</v>
      </c>
      <c r="AX184" s="13" t="s">
        <v>90</v>
      </c>
      <c r="AY184" s="157" t="s">
        <v>192</v>
      </c>
    </row>
    <row r="185" spans="2:65" s="1" customFormat="1" ht="55.5" customHeight="1">
      <c r="B185" s="33"/>
      <c r="C185" s="132" t="s">
        <v>241</v>
      </c>
      <c r="D185" s="132" t="s">
        <v>194</v>
      </c>
      <c r="E185" s="133" t="s">
        <v>705</v>
      </c>
      <c r="F185" s="134" t="s">
        <v>706</v>
      </c>
      <c r="G185" s="135" t="s">
        <v>225</v>
      </c>
      <c r="H185" s="136">
        <v>4.0430000000000001</v>
      </c>
      <c r="I185" s="137"/>
      <c r="J185" s="138">
        <f>ROUND(I185*H185,2)</f>
        <v>0</v>
      </c>
      <c r="K185" s="134" t="s">
        <v>198</v>
      </c>
      <c r="L185" s="33"/>
      <c r="M185" s="139" t="s">
        <v>44</v>
      </c>
      <c r="N185" s="140" t="s">
        <v>53</v>
      </c>
      <c r="P185" s="141">
        <f>O185*H185</f>
        <v>0</v>
      </c>
      <c r="Q185" s="141">
        <v>0.1837</v>
      </c>
      <c r="R185" s="141">
        <f>Q185*H185</f>
        <v>0.74269910000000006</v>
      </c>
      <c r="S185" s="141">
        <v>0</v>
      </c>
      <c r="T185" s="142">
        <f>S185*H185</f>
        <v>0</v>
      </c>
      <c r="AR185" s="143" t="s">
        <v>199</v>
      </c>
      <c r="AT185" s="143" t="s">
        <v>194</v>
      </c>
      <c r="AU185" s="143" t="s">
        <v>93</v>
      </c>
      <c r="AY185" s="17" t="s">
        <v>192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90</v>
      </c>
      <c r="BK185" s="144">
        <f>ROUND(I185*H185,2)</f>
        <v>0</v>
      </c>
      <c r="BL185" s="17" t="s">
        <v>199</v>
      </c>
      <c r="BM185" s="143" t="s">
        <v>2306</v>
      </c>
    </row>
    <row r="186" spans="2:65" s="1" customFormat="1" ht="11.25">
      <c r="B186" s="33"/>
      <c r="D186" s="145" t="s">
        <v>200</v>
      </c>
      <c r="F186" s="146" t="s">
        <v>708</v>
      </c>
      <c r="I186" s="147"/>
      <c r="L186" s="33"/>
      <c r="M186" s="148"/>
      <c r="T186" s="54"/>
      <c r="AT186" s="17" t="s">
        <v>200</v>
      </c>
      <c r="AU186" s="17" t="s">
        <v>93</v>
      </c>
    </row>
    <row r="187" spans="2:65" s="12" customFormat="1" ht="11.25">
      <c r="B187" s="149"/>
      <c r="D187" s="150" t="s">
        <v>202</v>
      </c>
      <c r="E187" s="151" t="s">
        <v>44</v>
      </c>
      <c r="F187" s="152" t="s">
        <v>2195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2" customFormat="1" ht="11.25">
      <c r="B188" s="149"/>
      <c r="D188" s="150" t="s">
        <v>202</v>
      </c>
      <c r="E188" s="151" t="s">
        <v>44</v>
      </c>
      <c r="F188" s="152" t="s">
        <v>2300</v>
      </c>
      <c r="H188" s="151" t="s">
        <v>44</v>
      </c>
      <c r="I188" s="153"/>
      <c r="L188" s="149"/>
      <c r="M188" s="154"/>
      <c r="T188" s="155"/>
      <c r="AT188" s="151" t="s">
        <v>202</v>
      </c>
      <c r="AU188" s="151" t="s">
        <v>93</v>
      </c>
      <c r="AV188" s="12" t="s">
        <v>90</v>
      </c>
      <c r="AW188" s="12" t="s">
        <v>42</v>
      </c>
      <c r="AX188" s="12" t="s">
        <v>82</v>
      </c>
      <c r="AY188" s="151" t="s">
        <v>192</v>
      </c>
    </row>
    <row r="189" spans="2:65" s="12" customFormat="1" ht="22.5">
      <c r="B189" s="149"/>
      <c r="D189" s="150" t="s">
        <v>202</v>
      </c>
      <c r="E189" s="151" t="s">
        <v>44</v>
      </c>
      <c r="F189" s="152" t="s">
        <v>2307</v>
      </c>
      <c r="H189" s="151" t="s">
        <v>44</v>
      </c>
      <c r="I189" s="153"/>
      <c r="L189" s="149"/>
      <c r="M189" s="154"/>
      <c r="T189" s="155"/>
      <c r="AT189" s="151" t="s">
        <v>202</v>
      </c>
      <c r="AU189" s="151" t="s">
        <v>93</v>
      </c>
      <c r="AV189" s="12" t="s">
        <v>90</v>
      </c>
      <c r="AW189" s="12" t="s">
        <v>42</v>
      </c>
      <c r="AX189" s="12" t="s">
        <v>82</v>
      </c>
      <c r="AY189" s="151" t="s">
        <v>192</v>
      </c>
    </row>
    <row r="190" spans="2:65" s="12" customFormat="1" ht="11.25">
      <c r="B190" s="149"/>
      <c r="D190" s="150" t="s">
        <v>202</v>
      </c>
      <c r="E190" s="151" t="s">
        <v>44</v>
      </c>
      <c r="F190" s="152" t="s">
        <v>681</v>
      </c>
      <c r="H190" s="151" t="s">
        <v>44</v>
      </c>
      <c r="I190" s="153"/>
      <c r="L190" s="149"/>
      <c r="M190" s="154"/>
      <c r="T190" s="155"/>
      <c r="AT190" s="151" t="s">
        <v>202</v>
      </c>
      <c r="AU190" s="151" t="s">
        <v>93</v>
      </c>
      <c r="AV190" s="12" t="s">
        <v>90</v>
      </c>
      <c r="AW190" s="12" t="s">
        <v>42</v>
      </c>
      <c r="AX190" s="12" t="s">
        <v>82</v>
      </c>
      <c r="AY190" s="151" t="s">
        <v>192</v>
      </c>
    </row>
    <row r="191" spans="2:65" s="13" customFormat="1" ht="11.25">
      <c r="B191" s="156"/>
      <c r="D191" s="150" t="s">
        <v>202</v>
      </c>
      <c r="E191" s="157" t="s">
        <v>44</v>
      </c>
      <c r="F191" s="158" t="s">
        <v>2426</v>
      </c>
      <c r="H191" s="159">
        <v>4.0430000000000001</v>
      </c>
      <c r="I191" s="160"/>
      <c r="L191" s="156"/>
      <c r="M191" s="161"/>
      <c r="T191" s="162"/>
      <c r="AT191" s="157" t="s">
        <v>202</v>
      </c>
      <c r="AU191" s="157" t="s">
        <v>93</v>
      </c>
      <c r="AV191" s="13" t="s">
        <v>93</v>
      </c>
      <c r="AW191" s="13" t="s">
        <v>42</v>
      </c>
      <c r="AX191" s="13" t="s">
        <v>90</v>
      </c>
      <c r="AY191" s="157" t="s">
        <v>192</v>
      </c>
    </row>
    <row r="192" spans="2:65" s="1" customFormat="1" ht="16.5" customHeight="1">
      <c r="B192" s="33"/>
      <c r="C192" s="170" t="s">
        <v>291</v>
      </c>
      <c r="D192" s="170" t="s">
        <v>245</v>
      </c>
      <c r="E192" s="171" t="s">
        <v>682</v>
      </c>
      <c r="F192" s="172" t="s">
        <v>683</v>
      </c>
      <c r="G192" s="173" t="s">
        <v>225</v>
      </c>
      <c r="H192" s="174">
        <v>0.81699999999999995</v>
      </c>
      <c r="I192" s="175"/>
      <c r="J192" s="176">
        <f>ROUND(I192*H192,2)</f>
        <v>0</v>
      </c>
      <c r="K192" s="172" t="s">
        <v>259</v>
      </c>
      <c r="L192" s="177"/>
      <c r="M192" s="178" t="s">
        <v>44</v>
      </c>
      <c r="N192" s="179" t="s">
        <v>53</v>
      </c>
      <c r="P192" s="141">
        <f>O192*H192</f>
        <v>0</v>
      </c>
      <c r="Q192" s="141">
        <v>0.222</v>
      </c>
      <c r="R192" s="141">
        <f>Q192*H192</f>
        <v>0.18137399999999998</v>
      </c>
      <c r="S192" s="141">
        <v>0</v>
      </c>
      <c r="T192" s="142">
        <f>S192*H192</f>
        <v>0</v>
      </c>
      <c r="AR192" s="143" t="s">
        <v>219</v>
      </c>
      <c r="AT192" s="143" t="s">
        <v>245</v>
      </c>
      <c r="AU192" s="143" t="s">
        <v>93</v>
      </c>
      <c r="AY192" s="17" t="s">
        <v>192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90</v>
      </c>
      <c r="BK192" s="144">
        <f>ROUND(I192*H192,2)</f>
        <v>0</v>
      </c>
      <c r="BL192" s="17" t="s">
        <v>199</v>
      </c>
      <c r="BM192" s="143" t="s">
        <v>2437</v>
      </c>
    </row>
    <row r="193" spans="2:65" s="12" customFormat="1" ht="11.25">
      <c r="B193" s="149"/>
      <c r="D193" s="150" t="s">
        <v>202</v>
      </c>
      <c r="E193" s="151" t="s">
        <v>44</v>
      </c>
      <c r="F193" s="152" t="s">
        <v>2195</v>
      </c>
      <c r="H193" s="151" t="s">
        <v>44</v>
      </c>
      <c r="I193" s="153"/>
      <c r="L193" s="149"/>
      <c r="M193" s="154"/>
      <c r="T193" s="155"/>
      <c r="AT193" s="151" t="s">
        <v>202</v>
      </c>
      <c r="AU193" s="151" t="s">
        <v>93</v>
      </c>
      <c r="AV193" s="12" t="s">
        <v>90</v>
      </c>
      <c r="AW193" s="12" t="s">
        <v>42</v>
      </c>
      <c r="AX193" s="12" t="s">
        <v>82</v>
      </c>
      <c r="AY193" s="151" t="s">
        <v>192</v>
      </c>
    </row>
    <row r="194" spans="2:65" s="12" customFormat="1" ht="11.25">
      <c r="B194" s="149"/>
      <c r="D194" s="150" t="s">
        <v>202</v>
      </c>
      <c r="E194" s="151" t="s">
        <v>44</v>
      </c>
      <c r="F194" s="152" t="s">
        <v>2300</v>
      </c>
      <c r="H194" s="151" t="s">
        <v>44</v>
      </c>
      <c r="I194" s="153"/>
      <c r="L194" s="149"/>
      <c r="M194" s="154"/>
      <c r="T194" s="155"/>
      <c r="AT194" s="151" t="s">
        <v>202</v>
      </c>
      <c r="AU194" s="151" t="s">
        <v>93</v>
      </c>
      <c r="AV194" s="12" t="s">
        <v>90</v>
      </c>
      <c r="AW194" s="12" t="s">
        <v>42</v>
      </c>
      <c r="AX194" s="12" t="s">
        <v>82</v>
      </c>
      <c r="AY194" s="151" t="s">
        <v>192</v>
      </c>
    </row>
    <row r="195" spans="2:65" s="12" customFormat="1" ht="22.5">
      <c r="B195" s="149"/>
      <c r="D195" s="150" t="s">
        <v>202</v>
      </c>
      <c r="E195" s="151" t="s">
        <v>44</v>
      </c>
      <c r="F195" s="152" t="s">
        <v>2310</v>
      </c>
      <c r="H195" s="151" t="s">
        <v>44</v>
      </c>
      <c r="I195" s="153"/>
      <c r="L195" s="149"/>
      <c r="M195" s="154"/>
      <c r="T195" s="155"/>
      <c r="AT195" s="151" t="s">
        <v>202</v>
      </c>
      <c r="AU195" s="151" t="s">
        <v>93</v>
      </c>
      <c r="AV195" s="12" t="s">
        <v>90</v>
      </c>
      <c r="AW195" s="12" t="s">
        <v>42</v>
      </c>
      <c r="AX195" s="12" t="s">
        <v>82</v>
      </c>
      <c r="AY195" s="151" t="s">
        <v>192</v>
      </c>
    </row>
    <row r="196" spans="2:65" s="12" customFormat="1" ht="11.25">
      <c r="B196" s="149"/>
      <c r="D196" s="150" t="s">
        <v>202</v>
      </c>
      <c r="E196" s="151" t="s">
        <v>44</v>
      </c>
      <c r="F196" s="152" t="s">
        <v>681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65" s="13" customFormat="1" ht="11.25">
      <c r="B197" s="156"/>
      <c r="D197" s="150" t="s">
        <v>202</v>
      </c>
      <c r="E197" s="157" t="s">
        <v>44</v>
      </c>
      <c r="F197" s="158" t="s">
        <v>2438</v>
      </c>
      <c r="H197" s="159">
        <v>0.81699999999999995</v>
      </c>
      <c r="I197" s="160"/>
      <c r="L197" s="156"/>
      <c r="M197" s="161"/>
      <c r="T197" s="162"/>
      <c r="AT197" s="157" t="s">
        <v>202</v>
      </c>
      <c r="AU197" s="157" t="s">
        <v>93</v>
      </c>
      <c r="AV197" s="13" t="s">
        <v>93</v>
      </c>
      <c r="AW197" s="13" t="s">
        <v>42</v>
      </c>
      <c r="AX197" s="13" t="s">
        <v>90</v>
      </c>
      <c r="AY197" s="157" t="s">
        <v>192</v>
      </c>
    </row>
    <row r="198" spans="2:65" s="1" customFormat="1" ht="33" customHeight="1">
      <c r="B198" s="33"/>
      <c r="C198" s="132" t="s">
        <v>300</v>
      </c>
      <c r="D198" s="132" t="s">
        <v>194</v>
      </c>
      <c r="E198" s="133" t="s">
        <v>921</v>
      </c>
      <c r="F198" s="134" t="s">
        <v>922</v>
      </c>
      <c r="G198" s="135" t="s">
        <v>225</v>
      </c>
      <c r="H198" s="136">
        <v>4.0430000000000001</v>
      </c>
      <c r="I198" s="137"/>
      <c r="J198" s="138">
        <f>ROUND(I198*H198,2)</f>
        <v>0</v>
      </c>
      <c r="K198" s="134" t="s">
        <v>198</v>
      </c>
      <c r="L198" s="33"/>
      <c r="M198" s="139" t="s">
        <v>44</v>
      </c>
      <c r="N198" s="140" t="s">
        <v>53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199</v>
      </c>
      <c r="AT198" s="143" t="s">
        <v>194</v>
      </c>
      <c r="AU198" s="143" t="s">
        <v>93</v>
      </c>
      <c r="AY198" s="17" t="s">
        <v>192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90</v>
      </c>
      <c r="BK198" s="144">
        <f>ROUND(I198*H198,2)</f>
        <v>0</v>
      </c>
      <c r="BL198" s="17" t="s">
        <v>199</v>
      </c>
      <c r="BM198" s="143" t="s">
        <v>2315</v>
      </c>
    </row>
    <row r="199" spans="2:65" s="1" customFormat="1" ht="11.25">
      <c r="B199" s="33"/>
      <c r="D199" s="145" t="s">
        <v>200</v>
      </c>
      <c r="F199" s="146" t="s">
        <v>923</v>
      </c>
      <c r="I199" s="147"/>
      <c r="L199" s="33"/>
      <c r="M199" s="148"/>
      <c r="T199" s="54"/>
      <c r="AT199" s="17" t="s">
        <v>200</v>
      </c>
      <c r="AU199" s="17" t="s">
        <v>93</v>
      </c>
    </row>
    <row r="200" spans="2:65" s="12" customFormat="1" ht="11.25">
      <c r="B200" s="149"/>
      <c r="D200" s="150" t="s">
        <v>202</v>
      </c>
      <c r="E200" s="151" t="s">
        <v>44</v>
      </c>
      <c r="F200" s="152" t="s">
        <v>2195</v>
      </c>
      <c r="H200" s="151" t="s">
        <v>44</v>
      </c>
      <c r="I200" s="153"/>
      <c r="L200" s="149"/>
      <c r="M200" s="154"/>
      <c r="T200" s="155"/>
      <c r="AT200" s="151" t="s">
        <v>202</v>
      </c>
      <c r="AU200" s="151" t="s">
        <v>93</v>
      </c>
      <c r="AV200" s="12" t="s">
        <v>90</v>
      </c>
      <c r="AW200" s="12" t="s">
        <v>42</v>
      </c>
      <c r="AX200" s="12" t="s">
        <v>82</v>
      </c>
      <c r="AY200" s="151" t="s">
        <v>192</v>
      </c>
    </row>
    <row r="201" spans="2:65" s="12" customFormat="1" ht="11.25">
      <c r="B201" s="149"/>
      <c r="D201" s="150" t="s">
        <v>202</v>
      </c>
      <c r="E201" s="151" t="s">
        <v>44</v>
      </c>
      <c r="F201" s="152" t="s">
        <v>2300</v>
      </c>
      <c r="H201" s="151" t="s">
        <v>44</v>
      </c>
      <c r="I201" s="153"/>
      <c r="L201" s="149"/>
      <c r="M201" s="154"/>
      <c r="T201" s="155"/>
      <c r="AT201" s="151" t="s">
        <v>202</v>
      </c>
      <c r="AU201" s="151" t="s">
        <v>93</v>
      </c>
      <c r="AV201" s="12" t="s">
        <v>90</v>
      </c>
      <c r="AW201" s="12" t="s">
        <v>42</v>
      </c>
      <c r="AX201" s="12" t="s">
        <v>82</v>
      </c>
      <c r="AY201" s="151" t="s">
        <v>192</v>
      </c>
    </row>
    <row r="202" spans="2:65" s="12" customFormat="1" ht="22.5">
      <c r="B202" s="149"/>
      <c r="D202" s="150" t="s">
        <v>202</v>
      </c>
      <c r="E202" s="151" t="s">
        <v>44</v>
      </c>
      <c r="F202" s="152" t="s">
        <v>2307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2" customFormat="1" ht="11.25">
      <c r="B203" s="149"/>
      <c r="D203" s="150" t="s">
        <v>202</v>
      </c>
      <c r="E203" s="151" t="s">
        <v>44</v>
      </c>
      <c r="F203" s="152" t="s">
        <v>681</v>
      </c>
      <c r="H203" s="151" t="s">
        <v>44</v>
      </c>
      <c r="I203" s="153"/>
      <c r="L203" s="149"/>
      <c r="M203" s="154"/>
      <c r="T203" s="155"/>
      <c r="AT203" s="151" t="s">
        <v>202</v>
      </c>
      <c r="AU203" s="151" t="s">
        <v>93</v>
      </c>
      <c r="AV203" s="12" t="s">
        <v>90</v>
      </c>
      <c r="AW203" s="12" t="s">
        <v>42</v>
      </c>
      <c r="AX203" s="12" t="s">
        <v>82</v>
      </c>
      <c r="AY203" s="151" t="s">
        <v>192</v>
      </c>
    </row>
    <row r="204" spans="2:65" s="13" customFormat="1" ht="11.25">
      <c r="B204" s="156"/>
      <c r="D204" s="150" t="s">
        <v>202</v>
      </c>
      <c r="E204" s="157" t="s">
        <v>44</v>
      </c>
      <c r="F204" s="158" t="s">
        <v>2426</v>
      </c>
      <c r="H204" s="159">
        <v>4.0430000000000001</v>
      </c>
      <c r="I204" s="160"/>
      <c r="L204" s="156"/>
      <c r="M204" s="161"/>
      <c r="T204" s="162"/>
      <c r="AT204" s="157" t="s">
        <v>202</v>
      </c>
      <c r="AU204" s="157" t="s">
        <v>93</v>
      </c>
      <c r="AV204" s="13" t="s">
        <v>93</v>
      </c>
      <c r="AW204" s="13" t="s">
        <v>42</v>
      </c>
      <c r="AX204" s="13" t="s">
        <v>90</v>
      </c>
      <c r="AY204" s="157" t="s">
        <v>192</v>
      </c>
    </row>
    <row r="205" spans="2:65" s="1" customFormat="1" ht="78" customHeight="1">
      <c r="B205" s="33"/>
      <c r="C205" s="132" t="s">
        <v>279</v>
      </c>
      <c r="D205" s="132" t="s">
        <v>194</v>
      </c>
      <c r="E205" s="133" t="s">
        <v>274</v>
      </c>
      <c r="F205" s="134" t="s">
        <v>275</v>
      </c>
      <c r="G205" s="135" t="s">
        <v>225</v>
      </c>
      <c r="H205" s="136">
        <v>23.271999999999998</v>
      </c>
      <c r="I205" s="137"/>
      <c r="J205" s="138">
        <f>ROUND(I205*H205,2)</f>
        <v>0</v>
      </c>
      <c r="K205" s="134" t="s">
        <v>198</v>
      </c>
      <c r="L205" s="33"/>
      <c r="M205" s="139" t="s">
        <v>44</v>
      </c>
      <c r="N205" s="140" t="s">
        <v>53</v>
      </c>
      <c r="P205" s="141">
        <f>O205*H205</f>
        <v>0</v>
      </c>
      <c r="Q205" s="141">
        <v>8.9219999999999994E-2</v>
      </c>
      <c r="R205" s="141">
        <f>Q205*H205</f>
        <v>2.0763278399999998</v>
      </c>
      <c r="S205" s="141">
        <v>0</v>
      </c>
      <c r="T205" s="142">
        <f>S205*H205</f>
        <v>0</v>
      </c>
      <c r="AR205" s="143" t="s">
        <v>199</v>
      </c>
      <c r="AT205" s="143" t="s">
        <v>194</v>
      </c>
      <c r="AU205" s="143" t="s">
        <v>93</v>
      </c>
      <c r="AY205" s="17" t="s">
        <v>192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90</v>
      </c>
      <c r="BK205" s="144">
        <f>ROUND(I205*H205,2)</f>
        <v>0</v>
      </c>
      <c r="BL205" s="17" t="s">
        <v>199</v>
      </c>
      <c r="BM205" s="143" t="s">
        <v>2316</v>
      </c>
    </row>
    <row r="206" spans="2:65" s="1" customFormat="1" ht="11.25">
      <c r="B206" s="33"/>
      <c r="D206" s="145" t="s">
        <v>200</v>
      </c>
      <c r="F206" s="146" t="s">
        <v>277</v>
      </c>
      <c r="I206" s="147"/>
      <c r="L206" s="33"/>
      <c r="M206" s="148"/>
      <c r="T206" s="54"/>
      <c r="AT206" s="17" t="s">
        <v>200</v>
      </c>
      <c r="AU206" s="17" t="s">
        <v>93</v>
      </c>
    </row>
    <row r="207" spans="2:65" s="12" customFormat="1" ht="11.25">
      <c r="B207" s="149"/>
      <c r="D207" s="150" t="s">
        <v>202</v>
      </c>
      <c r="E207" s="151" t="s">
        <v>44</v>
      </c>
      <c r="F207" s="152" t="s">
        <v>2187</v>
      </c>
      <c r="H207" s="151" t="s">
        <v>44</v>
      </c>
      <c r="I207" s="153"/>
      <c r="L207" s="149"/>
      <c r="M207" s="154"/>
      <c r="T207" s="155"/>
      <c r="AT207" s="151" t="s">
        <v>202</v>
      </c>
      <c r="AU207" s="151" t="s">
        <v>93</v>
      </c>
      <c r="AV207" s="12" t="s">
        <v>90</v>
      </c>
      <c r="AW207" s="12" t="s">
        <v>42</v>
      </c>
      <c r="AX207" s="12" t="s">
        <v>82</v>
      </c>
      <c r="AY207" s="151" t="s">
        <v>192</v>
      </c>
    </row>
    <row r="208" spans="2:65" s="12" customFormat="1" ht="11.25">
      <c r="B208" s="149"/>
      <c r="D208" s="150" t="s">
        <v>202</v>
      </c>
      <c r="E208" s="151" t="s">
        <v>44</v>
      </c>
      <c r="F208" s="152" t="s">
        <v>2300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2" customFormat="1" ht="22.5">
      <c r="B209" s="149"/>
      <c r="D209" s="150" t="s">
        <v>202</v>
      </c>
      <c r="E209" s="151" t="s">
        <v>44</v>
      </c>
      <c r="F209" s="152" t="s">
        <v>2317</v>
      </c>
      <c r="H209" s="151" t="s">
        <v>44</v>
      </c>
      <c r="I209" s="153"/>
      <c r="L209" s="149"/>
      <c r="M209" s="154"/>
      <c r="T209" s="155"/>
      <c r="AT209" s="151" t="s">
        <v>202</v>
      </c>
      <c r="AU209" s="151" t="s">
        <v>93</v>
      </c>
      <c r="AV209" s="12" t="s">
        <v>90</v>
      </c>
      <c r="AW209" s="12" t="s">
        <v>42</v>
      </c>
      <c r="AX209" s="12" t="s">
        <v>82</v>
      </c>
      <c r="AY209" s="151" t="s">
        <v>192</v>
      </c>
    </row>
    <row r="210" spans="2:65" s="12" customFormat="1" ht="11.25">
      <c r="B210" s="149"/>
      <c r="D210" s="150" t="s">
        <v>202</v>
      </c>
      <c r="E210" s="151" t="s">
        <v>44</v>
      </c>
      <c r="F210" s="152" t="s">
        <v>2318</v>
      </c>
      <c r="H210" s="151" t="s">
        <v>44</v>
      </c>
      <c r="I210" s="153"/>
      <c r="L210" s="149"/>
      <c r="M210" s="154"/>
      <c r="T210" s="155"/>
      <c r="AT210" s="151" t="s">
        <v>202</v>
      </c>
      <c r="AU210" s="151" t="s">
        <v>93</v>
      </c>
      <c r="AV210" s="12" t="s">
        <v>90</v>
      </c>
      <c r="AW210" s="12" t="s">
        <v>42</v>
      </c>
      <c r="AX210" s="12" t="s">
        <v>82</v>
      </c>
      <c r="AY210" s="151" t="s">
        <v>192</v>
      </c>
    </row>
    <row r="211" spans="2:65" s="13" customFormat="1" ht="11.25">
      <c r="B211" s="156"/>
      <c r="D211" s="150" t="s">
        <v>202</v>
      </c>
      <c r="E211" s="157" t="s">
        <v>44</v>
      </c>
      <c r="F211" s="158" t="s">
        <v>2423</v>
      </c>
      <c r="H211" s="159">
        <v>23.271999999999998</v>
      </c>
      <c r="I211" s="160"/>
      <c r="L211" s="156"/>
      <c r="M211" s="161"/>
      <c r="T211" s="162"/>
      <c r="AT211" s="157" t="s">
        <v>202</v>
      </c>
      <c r="AU211" s="157" t="s">
        <v>93</v>
      </c>
      <c r="AV211" s="13" t="s">
        <v>93</v>
      </c>
      <c r="AW211" s="13" t="s">
        <v>42</v>
      </c>
      <c r="AX211" s="13" t="s">
        <v>90</v>
      </c>
      <c r="AY211" s="157" t="s">
        <v>192</v>
      </c>
    </row>
    <row r="212" spans="2:65" s="1" customFormat="1" ht="78" customHeight="1">
      <c r="B212" s="33"/>
      <c r="C212" s="132" t="s">
        <v>253</v>
      </c>
      <c r="D212" s="132" t="s">
        <v>194</v>
      </c>
      <c r="E212" s="133" t="s">
        <v>2319</v>
      </c>
      <c r="F212" s="134" t="s">
        <v>2320</v>
      </c>
      <c r="G212" s="135" t="s">
        <v>225</v>
      </c>
      <c r="H212" s="136">
        <v>433.613</v>
      </c>
      <c r="I212" s="137"/>
      <c r="J212" s="138">
        <f>ROUND(I212*H212,2)</f>
        <v>0</v>
      </c>
      <c r="K212" s="134" t="s">
        <v>198</v>
      </c>
      <c r="L212" s="33"/>
      <c r="M212" s="139" t="s">
        <v>44</v>
      </c>
      <c r="N212" s="140" t="s">
        <v>53</v>
      </c>
      <c r="P212" s="141">
        <f>O212*H212</f>
        <v>0</v>
      </c>
      <c r="Q212" s="141">
        <v>8.9219999999999994E-2</v>
      </c>
      <c r="R212" s="141">
        <f>Q212*H212</f>
        <v>38.686951860000001</v>
      </c>
      <c r="S212" s="141">
        <v>0</v>
      </c>
      <c r="T212" s="142">
        <f>S212*H212</f>
        <v>0</v>
      </c>
      <c r="AR212" s="143" t="s">
        <v>199</v>
      </c>
      <c r="AT212" s="143" t="s">
        <v>194</v>
      </c>
      <c r="AU212" s="143" t="s">
        <v>93</v>
      </c>
      <c r="AY212" s="17" t="s">
        <v>192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90</v>
      </c>
      <c r="BK212" s="144">
        <f>ROUND(I212*H212,2)</f>
        <v>0</v>
      </c>
      <c r="BL212" s="17" t="s">
        <v>199</v>
      </c>
      <c r="BM212" s="143" t="s">
        <v>2321</v>
      </c>
    </row>
    <row r="213" spans="2:65" s="1" customFormat="1" ht="11.25">
      <c r="B213" s="33"/>
      <c r="D213" s="145" t="s">
        <v>200</v>
      </c>
      <c r="F213" s="146" t="s">
        <v>2322</v>
      </c>
      <c r="I213" s="147"/>
      <c r="L213" s="33"/>
      <c r="M213" s="148"/>
      <c r="T213" s="54"/>
      <c r="AT213" s="17" t="s">
        <v>200</v>
      </c>
      <c r="AU213" s="17" t="s">
        <v>93</v>
      </c>
    </row>
    <row r="214" spans="2:65" s="12" customFormat="1" ht="11.25">
      <c r="B214" s="149"/>
      <c r="D214" s="150" t="s">
        <v>202</v>
      </c>
      <c r="E214" s="151" t="s">
        <v>44</v>
      </c>
      <c r="F214" s="152" t="s">
        <v>2187</v>
      </c>
      <c r="H214" s="151" t="s">
        <v>44</v>
      </c>
      <c r="I214" s="153"/>
      <c r="L214" s="149"/>
      <c r="M214" s="154"/>
      <c r="T214" s="155"/>
      <c r="AT214" s="151" t="s">
        <v>202</v>
      </c>
      <c r="AU214" s="151" t="s">
        <v>93</v>
      </c>
      <c r="AV214" s="12" t="s">
        <v>90</v>
      </c>
      <c r="AW214" s="12" t="s">
        <v>42</v>
      </c>
      <c r="AX214" s="12" t="s">
        <v>82</v>
      </c>
      <c r="AY214" s="151" t="s">
        <v>192</v>
      </c>
    </row>
    <row r="215" spans="2:65" s="12" customFormat="1" ht="11.25">
      <c r="B215" s="149"/>
      <c r="D215" s="150" t="s">
        <v>202</v>
      </c>
      <c r="E215" s="151" t="s">
        <v>44</v>
      </c>
      <c r="F215" s="152" t="s">
        <v>2300</v>
      </c>
      <c r="H215" s="151" t="s">
        <v>44</v>
      </c>
      <c r="I215" s="153"/>
      <c r="L215" s="149"/>
      <c r="M215" s="154"/>
      <c r="T215" s="155"/>
      <c r="AT215" s="151" t="s">
        <v>202</v>
      </c>
      <c r="AU215" s="151" t="s">
        <v>93</v>
      </c>
      <c r="AV215" s="12" t="s">
        <v>90</v>
      </c>
      <c r="AW215" s="12" t="s">
        <v>42</v>
      </c>
      <c r="AX215" s="12" t="s">
        <v>82</v>
      </c>
      <c r="AY215" s="151" t="s">
        <v>192</v>
      </c>
    </row>
    <row r="216" spans="2:65" s="12" customFormat="1" ht="22.5">
      <c r="B216" s="149"/>
      <c r="D216" s="150" t="s">
        <v>202</v>
      </c>
      <c r="E216" s="151" t="s">
        <v>44</v>
      </c>
      <c r="F216" s="152" t="s">
        <v>2323</v>
      </c>
      <c r="H216" s="151" t="s">
        <v>44</v>
      </c>
      <c r="I216" s="153"/>
      <c r="L216" s="149"/>
      <c r="M216" s="154"/>
      <c r="T216" s="155"/>
      <c r="AT216" s="151" t="s">
        <v>202</v>
      </c>
      <c r="AU216" s="151" t="s">
        <v>93</v>
      </c>
      <c r="AV216" s="12" t="s">
        <v>90</v>
      </c>
      <c r="AW216" s="12" t="s">
        <v>42</v>
      </c>
      <c r="AX216" s="12" t="s">
        <v>82</v>
      </c>
      <c r="AY216" s="151" t="s">
        <v>192</v>
      </c>
    </row>
    <row r="217" spans="2:65" s="12" customFormat="1" ht="11.25">
      <c r="B217" s="149"/>
      <c r="D217" s="150" t="s">
        <v>202</v>
      </c>
      <c r="E217" s="151" t="s">
        <v>44</v>
      </c>
      <c r="F217" s="152" t="s">
        <v>692</v>
      </c>
      <c r="H217" s="151" t="s">
        <v>44</v>
      </c>
      <c r="I217" s="153"/>
      <c r="L217" s="149"/>
      <c r="M217" s="154"/>
      <c r="T217" s="155"/>
      <c r="AT217" s="151" t="s">
        <v>202</v>
      </c>
      <c r="AU217" s="151" t="s">
        <v>93</v>
      </c>
      <c r="AV217" s="12" t="s">
        <v>90</v>
      </c>
      <c r="AW217" s="12" t="s">
        <v>42</v>
      </c>
      <c r="AX217" s="12" t="s">
        <v>82</v>
      </c>
      <c r="AY217" s="151" t="s">
        <v>192</v>
      </c>
    </row>
    <row r="218" spans="2:65" s="13" customFormat="1" ht="11.25">
      <c r="B218" s="156"/>
      <c r="D218" s="150" t="s">
        <v>202</v>
      </c>
      <c r="E218" s="157" t="s">
        <v>44</v>
      </c>
      <c r="F218" s="158" t="s">
        <v>2424</v>
      </c>
      <c r="H218" s="159">
        <v>229.28399999999999</v>
      </c>
      <c r="I218" s="160"/>
      <c r="L218" s="156"/>
      <c r="M218" s="161"/>
      <c r="T218" s="162"/>
      <c r="AT218" s="157" t="s">
        <v>202</v>
      </c>
      <c r="AU218" s="157" t="s">
        <v>93</v>
      </c>
      <c r="AV218" s="13" t="s">
        <v>93</v>
      </c>
      <c r="AW218" s="13" t="s">
        <v>42</v>
      </c>
      <c r="AX218" s="13" t="s">
        <v>82</v>
      </c>
      <c r="AY218" s="157" t="s">
        <v>192</v>
      </c>
    </row>
    <row r="219" spans="2:65" s="12" customFormat="1" ht="22.5">
      <c r="B219" s="149"/>
      <c r="D219" s="150" t="s">
        <v>202</v>
      </c>
      <c r="E219" s="151" t="s">
        <v>44</v>
      </c>
      <c r="F219" s="152" t="s">
        <v>2324</v>
      </c>
      <c r="H219" s="151" t="s">
        <v>44</v>
      </c>
      <c r="I219" s="153"/>
      <c r="L219" s="149"/>
      <c r="M219" s="154"/>
      <c r="T219" s="155"/>
      <c r="AT219" s="151" t="s">
        <v>202</v>
      </c>
      <c r="AU219" s="151" t="s">
        <v>93</v>
      </c>
      <c r="AV219" s="12" t="s">
        <v>90</v>
      </c>
      <c r="AW219" s="12" t="s">
        <v>42</v>
      </c>
      <c r="AX219" s="12" t="s">
        <v>82</v>
      </c>
      <c r="AY219" s="151" t="s">
        <v>192</v>
      </c>
    </row>
    <row r="220" spans="2:65" s="12" customFormat="1" ht="11.25">
      <c r="B220" s="149"/>
      <c r="D220" s="150" t="s">
        <v>202</v>
      </c>
      <c r="E220" s="151" t="s">
        <v>44</v>
      </c>
      <c r="F220" s="152" t="s">
        <v>692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93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3" customFormat="1" ht="11.25">
      <c r="B221" s="156"/>
      <c r="D221" s="150" t="s">
        <v>202</v>
      </c>
      <c r="E221" s="157" t="s">
        <v>44</v>
      </c>
      <c r="F221" s="158" t="s">
        <v>2422</v>
      </c>
      <c r="H221" s="159">
        <v>204.32900000000001</v>
      </c>
      <c r="I221" s="160"/>
      <c r="L221" s="156"/>
      <c r="M221" s="161"/>
      <c r="T221" s="162"/>
      <c r="AT221" s="157" t="s">
        <v>202</v>
      </c>
      <c r="AU221" s="157" t="s">
        <v>93</v>
      </c>
      <c r="AV221" s="13" t="s">
        <v>93</v>
      </c>
      <c r="AW221" s="13" t="s">
        <v>42</v>
      </c>
      <c r="AX221" s="13" t="s">
        <v>82</v>
      </c>
      <c r="AY221" s="157" t="s">
        <v>192</v>
      </c>
    </row>
    <row r="222" spans="2:65" s="14" customFormat="1" ht="11.25">
      <c r="B222" s="163"/>
      <c r="D222" s="150" t="s">
        <v>202</v>
      </c>
      <c r="E222" s="164" t="s">
        <v>44</v>
      </c>
      <c r="F222" s="165" t="s">
        <v>205</v>
      </c>
      <c r="H222" s="166">
        <v>433.613</v>
      </c>
      <c r="I222" s="167"/>
      <c r="L222" s="163"/>
      <c r="M222" s="168"/>
      <c r="T222" s="169"/>
      <c r="AT222" s="164" t="s">
        <v>202</v>
      </c>
      <c r="AU222" s="164" t="s">
        <v>93</v>
      </c>
      <c r="AV222" s="14" t="s">
        <v>199</v>
      </c>
      <c r="AW222" s="14" t="s">
        <v>42</v>
      </c>
      <c r="AX222" s="14" t="s">
        <v>90</v>
      </c>
      <c r="AY222" s="164" t="s">
        <v>192</v>
      </c>
    </row>
    <row r="223" spans="2:65" s="1" customFormat="1" ht="21.75" customHeight="1">
      <c r="B223" s="33"/>
      <c r="C223" s="170" t="s">
        <v>315</v>
      </c>
      <c r="D223" s="170" t="s">
        <v>245</v>
      </c>
      <c r="E223" s="171" t="s">
        <v>269</v>
      </c>
      <c r="F223" s="172" t="s">
        <v>270</v>
      </c>
      <c r="G223" s="173" t="s">
        <v>225</v>
      </c>
      <c r="H223" s="174">
        <v>252.214</v>
      </c>
      <c r="I223" s="175"/>
      <c r="J223" s="176">
        <f>ROUND(I223*H223,2)</f>
        <v>0</v>
      </c>
      <c r="K223" s="172" t="s">
        <v>259</v>
      </c>
      <c r="L223" s="177"/>
      <c r="M223" s="178" t="s">
        <v>44</v>
      </c>
      <c r="N223" s="179" t="s">
        <v>53</v>
      </c>
      <c r="P223" s="141">
        <f>O223*H223</f>
        <v>0</v>
      </c>
      <c r="Q223" s="141">
        <v>0.13200000000000001</v>
      </c>
      <c r="R223" s="141">
        <f>Q223*H223</f>
        <v>33.292248000000001</v>
      </c>
      <c r="S223" s="141">
        <v>0</v>
      </c>
      <c r="T223" s="142">
        <f>S223*H223</f>
        <v>0</v>
      </c>
      <c r="AR223" s="143" t="s">
        <v>219</v>
      </c>
      <c r="AT223" s="143" t="s">
        <v>245</v>
      </c>
      <c r="AU223" s="143" t="s">
        <v>93</v>
      </c>
      <c r="AY223" s="17" t="s">
        <v>192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90</v>
      </c>
      <c r="BK223" s="144">
        <f>ROUND(I223*H223,2)</f>
        <v>0</v>
      </c>
      <c r="BL223" s="17" t="s">
        <v>199</v>
      </c>
      <c r="BM223" s="143" t="s">
        <v>2325</v>
      </c>
    </row>
    <row r="224" spans="2:65" s="12" customFormat="1" ht="11.25">
      <c r="B224" s="149"/>
      <c r="D224" s="150" t="s">
        <v>202</v>
      </c>
      <c r="E224" s="151" t="s">
        <v>44</v>
      </c>
      <c r="F224" s="152" t="s">
        <v>2187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2" customFormat="1" ht="11.25">
      <c r="B225" s="149"/>
      <c r="D225" s="150" t="s">
        <v>202</v>
      </c>
      <c r="E225" s="151" t="s">
        <v>44</v>
      </c>
      <c r="F225" s="152" t="s">
        <v>2300</v>
      </c>
      <c r="H225" s="151" t="s">
        <v>44</v>
      </c>
      <c r="I225" s="153"/>
      <c r="L225" s="149"/>
      <c r="M225" s="154"/>
      <c r="T225" s="155"/>
      <c r="AT225" s="151" t="s">
        <v>202</v>
      </c>
      <c r="AU225" s="151" t="s">
        <v>93</v>
      </c>
      <c r="AV225" s="12" t="s">
        <v>90</v>
      </c>
      <c r="AW225" s="12" t="s">
        <v>42</v>
      </c>
      <c r="AX225" s="12" t="s">
        <v>82</v>
      </c>
      <c r="AY225" s="151" t="s">
        <v>192</v>
      </c>
    </row>
    <row r="226" spans="2:65" s="12" customFormat="1" ht="22.5">
      <c r="B226" s="149"/>
      <c r="D226" s="150" t="s">
        <v>202</v>
      </c>
      <c r="E226" s="151" t="s">
        <v>44</v>
      </c>
      <c r="F226" s="152" t="s">
        <v>2326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93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2" customFormat="1" ht="11.25">
      <c r="B227" s="149"/>
      <c r="D227" s="150" t="s">
        <v>202</v>
      </c>
      <c r="E227" s="151" t="s">
        <v>44</v>
      </c>
      <c r="F227" s="152" t="s">
        <v>692</v>
      </c>
      <c r="H227" s="151" t="s">
        <v>44</v>
      </c>
      <c r="I227" s="153"/>
      <c r="L227" s="149"/>
      <c r="M227" s="154"/>
      <c r="T227" s="155"/>
      <c r="AT227" s="151" t="s">
        <v>202</v>
      </c>
      <c r="AU227" s="151" t="s">
        <v>93</v>
      </c>
      <c r="AV227" s="12" t="s">
        <v>90</v>
      </c>
      <c r="AW227" s="12" t="s">
        <v>42</v>
      </c>
      <c r="AX227" s="12" t="s">
        <v>82</v>
      </c>
      <c r="AY227" s="151" t="s">
        <v>192</v>
      </c>
    </row>
    <row r="228" spans="2:65" s="13" customFormat="1" ht="11.25">
      <c r="B228" s="156"/>
      <c r="D228" s="150" t="s">
        <v>202</v>
      </c>
      <c r="E228" s="157" t="s">
        <v>44</v>
      </c>
      <c r="F228" s="158" t="s">
        <v>2439</v>
      </c>
      <c r="H228" s="159">
        <v>231.577</v>
      </c>
      <c r="I228" s="160"/>
      <c r="L228" s="156"/>
      <c r="M228" s="161"/>
      <c r="T228" s="162"/>
      <c r="AT228" s="157" t="s">
        <v>202</v>
      </c>
      <c r="AU228" s="157" t="s">
        <v>93</v>
      </c>
      <c r="AV228" s="13" t="s">
        <v>93</v>
      </c>
      <c r="AW228" s="13" t="s">
        <v>42</v>
      </c>
      <c r="AX228" s="13" t="s">
        <v>82</v>
      </c>
      <c r="AY228" s="157" t="s">
        <v>192</v>
      </c>
    </row>
    <row r="229" spans="2:65" s="12" customFormat="1" ht="22.5">
      <c r="B229" s="149"/>
      <c r="D229" s="150" t="s">
        <v>202</v>
      </c>
      <c r="E229" s="151" t="s">
        <v>44</v>
      </c>
      <c r="F229" s="152" t="s">
        <v>696</v>
      </c>
      <c r="H229" s="151" t="s">
        <v>44</v>
      </c>
      <c r="I229" s="153"/>
      <c r="L229" s="149"/>
      <c r="M229" s="154"/>
      <c r="T229" s="155"/>
      <c r="AT229" s="151" t="s">
        <v>202</v>
      </c>
      <c r="AU229" s="151" t="s">
        <v>93</v>
      </c>
      <c r="AV229" s="12" t="s">
        <v>90</v>
      </c>
      <c r="AW229" s="12" t="s">
        <v>42</v>
      </c>
      <c r="AX229" s="12" t="s">
        <v>82</v>
      </c>
      <c r="AY229" s="151" t="s">
        <v>192</v>
      </c>
    </row>
    <row r="230" spans="2:65" s="12" customFormat="1" ht="11.25">
      <c r="B230" s="149"/>
      <c r="D230" s="150" t="s">
        <v>202</v>
      </c>
      <c r="E230" s="151" t="s">
        <v>44</v>
      </c>
      <c r="F230" s="152" t="s">
        <v>692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3" customFormat="1" ht="11.25">
      <c r="B231" s="156"/>
      <c r="D231" s="150" t="s">
        <v>202</v>
      </c>
      <c r="E231" s="157" t="s">
        <v>44</v>
      </c>
      <c r="F231" s="158" t="s">
        <v>2440</v>
      </c>
      <c r="H231" s="159">
        <v>20.637</v>
      </c>
      <c r="I231" s="160"/>
      <c r="L231" s="156"/>
      <c r="M231" s="161"/>
      <c r="T231" s="162"/>
      <c r="AT231" s="157" t="s">
        <v>202</v>
      </c>
      <c r="AU231" s="157" t="s">
        <v>93</v>
      </c>
      <c r="AV231" s="13" t="s">
        <v>93</v>
      </c>
      <c r="AW231" s="13" t="s">
        <v>42</v>
      </c>
      <c r="AX231" s="13" t="s">
        <v>82</v>
      </c>
      <c r="AY231" s="157" t="s">
        <v>192</v>
      </c>
    </row>
    <row r="232" spans="2:65" s="14" customFormat="1" ht="11.25">
      <c r="B232" s="163"/>
      <c r="D232" s="150" t="s">
        <v>202</v>
      </c>
      <c r="E232" s="164" t="s">
        <v>44</v>
      </c>
      <c r="F232" s="165" t="s">
        <v>205</v>
      </c>
      <c r="H232" s="166">
        <v>252.214</v>
      </c>
      <c r="I232" s="167"/>
      <c r="L232" s="163"/>
      <c r="M232" s="168"/>
      <c r="T232" s="169"/>
      <c r="AT232" s="164" t="s">
        <v>202</v>
      </c>
      <c r="AU232" s="164" t="s">
        <v>93</v>
      </c>
      <c r="AV232" s="14" t="s">
        <v>199</v>
      </c>
      <c r="AW232" s="14" t="s">
        <v>42</v>
      </c>
      <c r="AX232" s="14" t="s">
        <v>90</v>
      </c>
      <c r="AY232" s="164" t="s">
        <v>192</v>
      </c>
    </row>
    <row r="233" spans="2:65" s="1" customFormat="1" ht="24.2" customHeight="1">
      <c r="B233" s="33"/>
      <c r="C233" s="170" t="s">
        <v>324</v>
      </c>
      <c r="D233" s="170" t="s">
        <v>245</v>
      </c>
      <c r="E233" s="171" t="s">
        <v>2329</v>
      </c>
      <c r="F233" s="172" t="s">
        <v>2330</v>
      </c>
      <c r="G233" s="173" t="s">
        <v>225</v>
      </c>
      <c r="H233" s="174">
        <v>2.35</v>
      </c>
      <c r="I233" s="175"/>
      <c r="J233" s="176">
        <f>ROUND(I233*H233,2)</f>
        <v>0</v>
      </c>
      <c r="K233" s="172" t="s">
        <v>198</v>
      </c>
      <c r="L233" s="177"/>
      <c r="M233" s="178" t="s">
        <v>44</v>
      </c>
      <c r="N233" s="179" t="s">
        <v>53</v>
      </c>
      <c r="P233" s="141">
        <f>O233*H233</f>
        <v>0</v>
      </c>
      <c r="Q233" s="141">
        <v>0.13200000000000001</v>
      </c>
      <c r="R233" s="141">
        <f>Q233*H233</f>
        <v>0.31020000000000003</v>
      </c>
      <c r="S233" s="141">
        <v>0</v>
      </c>
      <c r="T233" s="142">
        <f>S233*H233</f>
        <v>0</v>
      </c>
      <c r="AR233" s="143" t="s">
        <v>219</v>
      </c>
      <c r="AT233" s="143" t="s">
        <v>245</v>
      </c>
      <c r="AU233" s="143" t="s">
        <v>93</v>
      </c>
      <c r="AY233" s="17" t="s">
        <v>192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90</v>
      </c>
      <c r="BK233" s="144">
        <f>ROUND(I233*H233,2)</f>
        <v>0</v>
      </c>
      <c r="BL233" s="17" t="s">
        <v>199</v>
      </c>
      <c r="BM233" s="143" t="s">
        <v>2331</v>
      </c>
    </row>
    <row r="234" spans="2:65" s="12" customFormat="1" ht="11.25">
      <c r="B234" s="149"/>
      <c r="D234" s="150" t="s">
        <v>202</v>
      </c>
      <c r="E234" s="151" t="s">
        <v>44</v>
      </c>
      <c r="F234" s="152" t="s">
        <v>426</v>
      </c>
      <c r="H234" s="151" t="s">
        <v>44</v>
      </c>
      <c r="I234" s="153"/>
      <c r="L234" s="149"/>
      <c r="M234" s="154"/>
      <c r="T234" s="155"/>
      <c r="AT234" s="151" t="s">
        <v>202</v>
      </c>
      <c r="AU234" s="151" t="s">
        <v>93</v>
      </c>
      <c r="AV234" s="12" t="s">
        <v>90</v>
      </c>
      <c r="AW234" s="12" t="s">
        <v>42</v>
      </c>
      <c r="AX234" s="12" t="s">
        <v>82</v>
      </c>
      <c r="AY234" s="151" t="s">
        <v>192</v>
      </c>
    </row>
    <row r="235" spans="2:65" s="12" customFormat="1" ht="11.25">
      <c r="B235" s="149"/>
      <c r="D235" s="150" t="s">
        <v>202</v>
      </c>
      <c r="E235" s="151" t="s">
        <v>44</v>
      </c>
      <c r="F235" s="152" t="s">
        <v>455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93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2" customFormat="1" ht="22.5">
      <c r="B236" s="149"/>
      <c r="D236" s="150" t="s">
        <v>202</v>
      </c>
      <c r="E236" s="151" t="s">
        <v>44</v>
      </c>
      <c r="F236" s="152" t="s">
        <v>2332</v>
      </c>
      <c r="H236" s="151" t="s">
        <v>44</v>
      </c>
      <c r="I236" s="153"/>
      <c r="L236" s="149"/>
      <c r="M236" s="154"/>
      <c r="T236" s="155"/>
      <c r="AT236" s="151" t="s">
        <v>202</v>
      </c>
      <c r="AU236" s="151" t="s">
        <v>93</v>
      </c>
      <c r="AV236" s="12" t="s">
        <v>90</v>
      </c>
      <c r="AW236" s="12" t="s">
        <v>42</v>
      </c>
      <c r="AX236" s="12" t="s">
        <v>82</v>
      </c>
      <c r="AY236" s="151" t="s">
        <v>192</v>
      </c>
    </row>
    <row r="237" spans="2:65" s="12" customFormat="1" ht="11.25">
      <c r="B237" s="149"/>
      <c r="D237" s="150" t="s">
        <v>202</v>
      </c>
      <c r="E237" s="151" t="s">
        <v>44</v>
      </c>
      <c r="F237" s="152" t="s">
        <v>2318</v>
      </c>
      <c r="H237" s="151" t="s">
        <v>44</v>
      </c>
      <c r="I237" s="153"/>
      <c r="L237" s="149"/>
      <c r="M237" s="154"/>
      <c r="T237" s="155"/>
      <c r="AT237" s="151" t="s">
        <v>202</v>
      </c>
      <c r="AU237" s="151" t="s">
        <v>93</v>
      </c>
      <c r="AV237" s="12" t="s">
        <v>90</v>
      </c>
      <c r="AW237" s="12" t="s">
        <v>42</v>
      </c>
      <c r="AX237" s="12" t="s">
        <v>82</v>
      </c>
      <c r="AY237" s="151" t="s">
        <v>192</v>
      </c>
    </row>
    <row r="238" spans="2:65" s="13" customFormat="1" ht="11.25">
      <c r="B238" s="156"/>
      <c r="D238" s="150" t="s">
        <v>202</v>
      </c>
      <c r="E238" s="157" t="s">
        <v>44</v>
      </c>
      <c r="F238" s="158" t="s">
        <v>2441</v>
      </c>
      <c r="H238" s="159">
        <v>2.35</v>
      </c>
      <c r="I238" s="160"/>
      <c r="L238" s="156"/>
      <c r="M238" s="161"/>
      <c r="T238" s="162"/>
      <c r="AT238" s="157" t="s">
        <v>202</v>
      </c>
      <c r="AU238" s="157" t="s">
        <v>93</v>
      </c>
      <c r="AV238" s="13" t="s">
        <v>93</v>
      </c>
      <c r="AW238" s="13" t="s">
        <v>42</v>
      </c>
      <c r="AX238" s="13" t="s">
        <v>90</v>
      </c>
      <c r="AY238" s="157" t="s">
        <v>192</v>
      </c>
    </row>
    <row r="239" spans="2:65" s="1" customFormat="1" ht="33" customHeight="1">
      <c r="B239" s="33"/>
      <c r="C239" s="132" t="s">
        <v>7</v>
      </c>
      <c r="D239" s="132" t="s">
        <v>194</v>
      </c>
      <c r="E239" s="133" t="s">
        <v>233</v>
      </c>
      <c r="F239" s="134" t="s">
        <v>234</v>
      </c>
      <c r="G239" s="135" t="s">
        <v>225</v>
      </c>
      <c r="H239" s="136">
        <v>456.88499999999999</v>
      </c>
      <c r="I239" s="137"/>
      <c r="J239" s="138">
        <f>ROUND(I239*H239,2)</f>
        <v>0</v>
      </c>
      <c r="K239" s="134" t="s">
        <v>198</v>
      </c>
      <c r="L239" s="33"/>
      <c r="M239" s="139" t="s">
        <v>44</v>
      </c>
      <c r="N239" s="140" t="s">
        <v>53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199</v>
      </c>
      <c r="AT239" s="143" t="s">
        <v>194</v>
      </c>
      <c r="AU239" s="143" t="s">
        <v>93</v>
      </c>
      <c r="AY239" s="17" t="s">
        <v>192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90</v>
      </c>
      <c r="BK239" s="144">
        <f>ROUND(I239*H239,2)</f>
        <v>0</v>
      </c>
      <c r="BL239" s="17" t="s">
        <v>199</v>
      </c>
      <c r="BM239" s="143" t="s">
        <v>2442</v>
      </c>
    </row>
    <row r="240" spans="2:65" s="1" customFormat="1" ht="11.25">
      <c r="B240" s="33"/>
      <c r="D240" s="145" t="s">
        <v>200</v>
      </c>
      <c r="F240" s="146" t="s">
        <v>235</v>
      </c>
      <c r="I240" s="147"/>
      <c r="L240" s="33"/>
      <c r="M240" s="148"/>
      <c r="T240" s="54"/>
      <c r="AT240" s="17" t="s">
        <v>200</v>
      </c>
      <c r="AU240" s="17" t="s">
        <v>93</v>
      </c>
    </row>
    <row r="241" spans="2:65" s="12" customFormat="1" ht="11.25">
      <c r="B241" s="149"/>
      <c r="D241" s="150" t="s">
        <v>202</v>
      </c>
      <c r="E241" s="151" t="s">
        <v>44</v>
      </c>
      <c r="F241" s="152" t="s">
        <v>2187</v>
      </c>
      <c r="H241" s="151" t="s">
        <v>44</v>
      </c>
      <c r="I241" s="153"/>
      <c r="L241" s="149"/>
      <c r="M241" s="154"/>
      <c r="T241" s="155"/>
      <c r="AT241" s="151" t="s">
        <v>202</v>
      </c>
      <c r="AU241" s="151" t="s">
        <v>93</v>
      </c>
      <c r="AV241" s="12" t="s">
        <v>90</v>
      </c>
      <c r="AW241" s="12" t="s">
        <v>42</v>
      </c>
      <c r="AX241" s="12" t="s">
        <v>82</v>
      </c>
      <c r="AY241" s="151" t="s">
        <v>192</v>
      </c>
    </row>
    <row r="242" spans="2:65" s="12" customFormat="1" ht="11.25">
      <c r="B242" s="149"/>
      <c r="D242" s="150" t="s">
        <v>202</v>
      </c>
      <c r="E242" s="151" t="s">
        <v>44</v>
      </c>
      <c r="F242" s="152" t="s">
        <v>2300</v>
      </c>
      <c r="H242" s="151" t="s">
        <v>44</v>
      </c>
      <c r="I242" s="153"/>
      <c r="L242" s="149"/>
      <c r="M242" s="154"/>
      <c r="T242" s="155"/>
      <c r="AT242" s="151" t="s">
        <v>202</v>
      </c>
      <c r="AU242" s="151" t="s">
        <v>93</v>
      </c>
      <c r="AV242" s="12" t="s">
        <v>90</v>
      </c>
      <c r="AW242" s="12" t="s">
        <v>42</v>
      </c>
      <c r="AX242" s="12" t="s">
        <v>82</v>
      </c>
      <c r="AY242" s="151" t="s">
        <v>192</v>
      </c>
    </row>
    <row r="243" spans="2:65" s="12" customFormat="1" ht="22.5">
      <c r="B243" s="149"/>
      <c r="D243" s="150" t="s">
        <v>202</v>
      </c>
      <c r="E243" s="151" t="s">
        <v>44</v>
      </c>
      <c r="F243" s="152" t="s">
        <v>2323</v>
      </c>
      <c r="H243" s="151" t="s">
        <v>44</v>
      </c>
      <c r="I243" s="153"/>
      <c r="L243" s="149"/>
      <c r="M243" s="154"/>
      <c r="T243" s="155"/>
      <c r="AT243" s="151" t="s">
        <v>202</v>
      </c>
      <c r="AU243" s="151" t="s">
        <v>93</v>
      </c>
      <c r="AV243" s="12" t="s">
        <v>90</v>
      </c>
      <c r="AW243" s="12" t="s">
        <v>42</v>
      </c>
      <c r="AX243" s="12" t="s">
        <v>82</v>
      </c>
      <c r="AY243" s="151" t="s">
        <v>192</v>
      </c>
    </row>
    <row r="244" spans="2:65" s="12" customFormat="1" ht="11.25">
      <c r="B244" s="149"/>
      <c r="D244" s="150" t="s">
        <v>202</v>
      </c>
      <c r="E244" s="151" t="s">
        <v>44</v>
      </c>
      <c r="F244" s="152" t="s">
        <v>692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65" s="13" customFormat="1" ht="11.25">
      <c r="B245" s="156"/>
      <c r="D245" s="150" t="s">
        <v>202</v>
      </c>
      <c r="E245" s="157" t="s">
        <v>44</v>
      </c>
      <c r="F245" s="158" t="s">
        <v>2424</v>
      </c>
      <c r="H245" s="159">
        <v>229.28399999999999</v>
      </c>
      <c r="I245" s="160"/>
      <c r="L245" s="156"/>
      <c r="M245" s="161"/>
      <c r="T245" s="162"/>
      <c r="AT245" s="157" t="s">
        <v>202</v>
      </c>
      <c r="AU245" s="157" t="s">
        <v>93</v>
      </c>
      <c r="AV245" s="13" t="s">
        <v>93</v>
      </c>
      <c r="AW245" s="13" t="s">
        <v>42</v>
      </c>
      <c r="AX245" s="13" t="s">
        <v>82</v>
      </c>
      <c r="AY245" s="157" t="s">
        <v>192</v>
      </c>
    </row>
    <row r="246" spans="2:65" s="12" customFormat="1" ht="22.5">
      <c r="B246" s="149"/>
      <c r="D246" s="150" t="s">
        <v>202</v>
      </c>
      <c r="E246" s="151" t="s">
        <v>44</v>
      </c>
      <c r="F246" s="152" t="s">
        <v>2324</v>
      </c>
      <c r="H246" s="151" t="s">
        <v>44</v>
      </c>
      <c r="I246" s="153"/>
      <c r="L246" s="149"/>
      <c r="M246" s="154"/>
      <c r="T246" s="155"/>
      <c r="AT246" s="151" t="s">
        <v>202</v>
      </c>
      <c r="AU246" s="151" t="s">
        <v>93</v>
      </c>
      <c r="AV246" s="12" t="s">
        <v>90</v>
      </c>
      <c r="AW246" s="12" t="s">
        <v>42</v>
      </c>
      <c r="AX246" s="12" t="s">
        <v>82</v>
      </c>
      <c r="AY246" s="151" t="s">
        <v>192</v>
      </c>
    </row>
    <row r="247" spans="2:65" s="12" customFormat="1" ht="11.25">
      <c r="B247" s="149"/>
      <c r="D247" s="150" t="s">
        <v>202</v>
      </c>
      <c r="E247" s="151" t="s">
        <v>44</v>
      </c>
      <c r="F247" s="152" t="s">
        <v>692</v>
      </c>
      <c r="H247" s="151" t="s">
        <v>44</v>
      </c>
      <c r="I247" s="153"/>
      <c r="L247" s="149"/>
      <c r="M247" s="154"/>
      <c r="T247" s="155"/>
      <c r="AT247" s="151" t="s">
        <v>202</v>
      </c>
      <c r="AU247" s="151" t="s">
        <v>93</v>
      </c>
      <c r="AV247" s="12" t="s">
        <v>90</v>
      </c>
      <c r="AW247" s="12" t="s">
        <v>42</v>
      </c>
      <c r="AX247" s="12" t="s">
        <v>82</v>
      </c>
      <c r="AY247" s="151" t="s">
        <v>192</v>
      </c>
    </row>
    <row r="248" spans="2:65" s="13" customFormat="1" ht="11.25">
      <c r="B248" s="156"/>
      <c r="D248" s="150" t="s">
        <v>202</v>
      </c>
      <c r="E248" s="157" t="s">
        <v>44</v>
      </c>
      <c r="F248" s="158" t="s">
        <v>2422</v>
      </c>
      <c r="H248" s="159">
        <v>204.32900000000001</v>
      </c>
      <c r="I248" s="160"/>
      <c r="L248" s="156"/>
      <c r="M248" s="161"/>
      <c r="T248" s="162"/>
      <c r="AT248" s="157" t="s">
        <v>202</v>
      </c>
      <c r="AU248" s="157" t="s">
        <v>93</v>
      </c>
      <c r="AV248" s="13" t="s">
        <v>93</v>
      </c>
      <c r="AW248" s="13" t="s">
        <v>42</v>
      </c>
      <c r="AX248" s="13" t="s">
        <v>82</v>
      </c>
      <c r="AY248" s="157" t="s">
        <v>192</v>
      </c>
    </row>
    <row r="249" spans="2:65" s="12" customFormat="1" ht="22.5">
      <c r="B249" s="149"/>
      <c r="D249" s="150" t="s">
        <v>202</v>
      </c>
      <c r="E249" s="151" t="s">
        <v>44</v>
      </c>
      <c r="F249" s="152" t="s">
        <v>2317</v>
      </c>
      <c r="H249" s="151" t="s">
        <v>44</v>
      </c>
      <c r="I249" s="153"/>
      <c r="L249" s="149"/>
      <c r="M249" s="154"/>
      <c r="T249" s="155"/>
      <c r="AT249" s="151" t="s">
        <v>202</v>
      </c>
      <c r="AU249" s="151" t="s">
        <v>93</v>
      </c>
      <c r="AV249" s="12" t="s">
        <v>90</v>
      </c>
      <c r="AW249" s="12" t="s">
        <v>42</v>
      </c>
      <c r="AX249" s="12" t="s">
        <v>82</v>
      </c>
      <c r="AY249" s="151" t="s">
        <v>192</v>
      </c>
    </row>
    <row r="250" spans="2:65" s="12" customFormat="1" ht="11.25">
      <c r="B250" s="149"/>
      <c r="D250" s="150" t="s">
        <v>202</v>
      </c>
      <c r="E250" s="151" t="s">
        <v>44</v>
      </c>
      <c r="F250" s="152" t="s">
        <v>2318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3" customFormat="1" ht="11.25">
      <c r="B251" s="156"/>
      <c r="D251" s="150" t="s">
        <v>202</v>
      </c>
      <c r="E251" s="157" t="s">
        <v>44</v>
      </c>
      <c r="F251" s="158" t="s">
        <v>2423</v>
      </c>
      <c r="H251" s="159">
        <v>23.271999999999998</v>
      </c>
      <c r="I251" s="160"/>
      <c r="L251" s="156"/>
      <c r="M251" s="161"/>
      <c r="T251" s="162"/>
      <c r="AT251" s="157" t="s">
        <v>202</v>
      </c>
      <c r="AU251" s="157" t="s">
        <v>93</v>
      </c>
      <c r="AV251" s="13" t="s">
        <v>93</v>
      </c>
      <c r="AW251" s="13" t="s">
        <v>42</v>
      </c>
      <c r="AX251" s="13" t="s">
        <v>82</v>
      </c>
      <c r="AY251" s="157" t="s">
        <v>192</v>
      </c>
    </row>
    <row r="252" spans="2:65" s="14" customFormat="1" ht="11.25">
      <c r="B252" s="163"/>
      <c r="D252" s="150" t="s">
        <v>202</v>
      </c>
      <c r="E252" s="164" t="s">
        <v>44</v>
      </c>
      <c r="F252" s="165" t="s">
        <v>205</v>
      </c>
      <c r="H252" s="166">
        <v>456.88499999999999</v>
      </c>
      <c r="I252" s="167"/>
      <c r="L252" s="163"/>
      <c r="M252" s="168"/>
      <c r="T252" s="169"/>
      <c r="AT252" s="164" t="s">
        <v>202</v>
      </c>
      <c r="AU252" s="164" t="s">
        <v>93</v>
      </c>
      <c r="AV252" s="14" t="s">
        <v>199</v>
      </c>
      <c r="AW252" s="14" t="s">
        <v>42</v>
      </c>
      <c r="AX252" s="14" t="s">
        <v>90</v>
      </c>
      <c r="AY252" s="164" t="s">
        <v>192</v>
      </c>
    </row>
    <row r="253" spans="2:65" s="11" customFormat="1" ht="22.9" customHeight="1">
      <c r="B253" s="120"/>
      <c r="D253" s="121" t="s">
        <v>81</v>
      </c>
      <c r="E253" s="130" t="s">
        <v>250</v>
      </c>
      <c r="F253" s="130" t="s">
        <v>288</v>
      </c>
      <c r="I253" s="123"/>
      <c r="J253" s="131">
        <f>BK253</f>
        <v>0</v>
      </c>
      <c r="L253" s="120"/>
      <c r="M253" s="125"/>
      <c r="P253" s="126">
        <f>P254+SUM(P255:P263)+P332</f>
        <v>0</v>
      </c>
      <c r="R253" s="126">
        <f>R254+SUM(R255:R263)+R332</f>
        <v>7.0754399999999995</v>
      </c>
      <c r="T253" s="127">
        <f>T254+SUM(T255:T263)+T332</f>
        <v>0</v>
      </c>
      <c r="AR253" s="121" t="s">
        <v>90</v>
      </c>
      <c r="AT253" s="128" t="s">
        <v>81</v>
      </c>
      <c r="AU253" s="128" t="s">
        <v>90</v>
      </c>
      <c r="AY253" s="121" t="s">
        <v>192</v>
      </c>
      <c r="BK253" s="129">
        <f>BK254+SUM(BK255:BK263)+BK332</f>
        <v>0</v>
      </c>
    </row>
    <row r="254" spans="2:65" s="1" customFormat="1" ht="49.15" customHeight="1">
      <c r="B254" s="33"/>
      <c r="C254" s="132" t="s">
        <v>266</v>
      </c>
      <c r="D254" s="132" t="s">
        <v>194</v>
      </c>
      <c r="E254" s="133" t="s">
        <v>2443</v>
      </c>
      <c r="F254" s="134" t="s">
        <v>2444</v>
      </c>
      <c r="G254" s="135" t="s">
        <v>282</v>
      </c>
      <c r="H254" s="136">
        <v>36</v>
      </c>
      <c r="I254" s="137"/>
      <c r="J254" s="138">
        <f>ROUND(I254*H254,2)</f>
        <v>0</v>
      </c>
      <c r="K254" s="134" t="s">
        <v>198</v>
      </c>
      <c r="L254" s="33"/>
      <c r="M254" s="139" t="s">
        <v>44</v>
      </c>
      <c r="N254" s="140" t="s">
        <v>53</v>
      </c>
      <c r="P254" s="141">
        <f>O254*H254</f>
        <v>0</v>
      </c>
      <c r="Q254" s="141">
        <v>0.14041999999999999</v>
      </c>
      <c r="R254" s="141">
        <f>Q254*H254</f>
        <v>5.0551199999999996</v>
      </c>
      <c r="S254" s="141">
        <v>0</v>
      </c>
      <c r="T254" s="142">
        <f>S254*H254</f>
        <v>0</v>
      </c>
      <c r="AR254" s="143" t="s">
        <v>199</v>
      </c>
      <c r="AT254" s="143" t="s">
        <v>194</v>
      </c>
      <c r="AU254" s="143" t="s">
        <v>93</v>
      </c>
      <c r="AY254" s="17" t="s">
        <v>192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90</v>
      </c>
      <c r="BK254" s="144">
        <f>ROUND(I254*H254,2)</f>
        <v>0</v>
      </c>
      <c r="BL254" s="17" t="s">
        <v>199</v>
      </c>
      <c r="BM254" s="143" t="s">
        <v>2445</v>
      </c>
    </row>
    <row r="255" spans="2:65" s="1" customFormat="1" ht="11.25">
      <c r="B255" s="33"/>
      <c r="D255" s="145" t="s">
        <v>200</v>
      </c>
      <c r="F255" s="146" t="s">
        <v>2446</v>
      </c>
      <c r="I255" s="147"/>
      <c r="L255" s="33"/>
      <c r="M255" s="148"/>
      <c r="T255" s="54"/>
      <c r="AT255" s="17" t="s">
        <v>200</v>
      </c>
      <c r="AU255" s="17" t="s">
        <v>93</v>
      </c>
    </row>
    <row r="256" spans="2:65" s="12" customFormat="1" ht="11.25">
      <c r="B256" s="149"/>
      <c r="D256" s="150" t="s">
        <v>202</v>
      </c>
      <c r="E256" s="151" t="s">
        <v>44</v>
      </c>
      <c r="F256" s="152" t="s">
        <v>2195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2" customFormat="1" ht="11.25">
      <c r="B257" s="149"/>
      <c r="D257" s="150" t="s">
        <v>202</v>
      </c>
      <c r="E257" s="151" t="s">
        <v>44</v>
      </c>
      <c r="F257" s="152" t="s">
        <v>2447</v>
      </c>
      <c r="H257" s="151" t="s">
        <v>44</v>
      </c>
      <c r="I257" s="153"/>
      <c r="L257" s="149"/>
      <c r="M257" s="154"/>
      <c r="T257" s="155"/>
      <c r="AT257" s="151" t="s">
        <v>202</v>
      </c>
      <c r="AU257" s="151" t="s">
        <v>93</v>
      </c>
      <c r="AV257" s="12" t="s">
        <v>90</v>
      </c>
      <c r="AW257" s="12" t="s">
        <v>42</v>
      </c>
      <c r="AX257" s="12" t="s">
        <v>82</v>
      </c>
      <c r="AY257" s="151" t="s">
        <v>192</v>
      </c>
    </row>
    <row r="258" spans="2:65" s="13" customFormat="1" ht="11.25">
      <c r="B258" s="156"/>
      <c r="D258" s="150" t="s">
        <v>202</v>
      </c>
      <c r="E258" s="157" t="s">
        <v>44</v>
      </c>
      <c r="F258" s="158" t="s">
        <v>2432</v>
      </c>
      <c r="H258" s="159">
        <v>36</v>
      </c>
      <c r="I258" s="160"/>
      <c r="L258" s="156"/>
      <c r="M258" s="161"/>
      <c r="T258" s="162"/>
      <c r="AT258" s="157" t="s">
        <v>202</v>
      </c>
      <c r="AU258" s="157" t="s">
        <v>93</v>
      </c>
      <c r="AV258" s="13" t="s">
        <v>93</v>
      </c>
      <c r="AW258" s="13" t="s">
        <v>42</v>
      </c>
      <c r="AX258" s="13" t="s">
        <v>90</v>
      </c>
      <c r="AY258" s="157" t="s">
        <v>192</v>
      </c>
    </row>
    <row r="259" spans="2:65" s="1" customFormat="1" ht="16.5" customHeight="1">
      <c r="B259" s="33"/>
      <c r="C259" s="170" t="s">
        <v>345</v>
      </c>
      <c r="D259" s="170" t="s">
        <v>245</v>
      </c>
      <c r="E259" s="171" t="s">
        <v>2448</v>
      </c>
      <c r="F259" s="172" t="s">
        <v>2449</v>
      </c>
      <c r="G259" s="173" t="s">
        <v>282</v>
      </c>
      <c r="H259" s="174">
        <v>36</v>
      </c>
      <c r="I259" s="175"/>
      <c r="J259" s="176">
        <f>ROUND(I259*H259,2)</f>
        <v>0</v>
      </c>
      <c r="K259" s="172" t="s">
        <v>198</v>
      </c>
      <c r="L259" s="177"/>
      <c r="M259" s="178" t="s">
        <v>44</v>
      </c>
      <c r="N259" s="179" t="s">
        <v>53</v>
      </c>
      <c r="P259" s="141">
        <f>O259*H259</f>
        <v>0</v>
      </c>
      <c r="Q259" s="141">
        <v>5.6120000000000003E-2</v>
      </c>
      <c r="R259" s="141">
        <f>Q259*H259</f>
        <v>2.0203199999999999</v>
      </c>
      <c r="S259" s="141">
        <v>0</v>
      </c>
      <c r="T259" s="142">
        <f>S259*H259</f>
        <v>0</v>
      </c>
      <c r="AR259" s="143" t="s">
        <v>219</v>
      </c>
      <c r="AT259" s="143" t="s">
        <v>245</v>
      </c>
      <c r="AU259" s="143" t="s">
        <v>93</v>
      </c>
      <c r="AY259" s="17" t="s">
        <v>192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90</v>
      </c>
      <c r="BK259" s="144">
        <f>ROUND(I259*H259,2)</f>
        <v>0</v>
      </c>
      <c r="BL259" s="17" t="s">
        <v>199</v>
      </c>
      <c r="BM259" s="143" t="s">
        <v>2450</v>
      </c>
    </row>
    <row r="260" spans="2:65" s="12" customFormat="1" ht="11.25">
      <c r="B260" s="149"/>
      <c r="D260" s="150" t="s">
        <v>202</v>
      </c>
      <c r="E260" s="151" t="s">
        <v>44</v>
      </c>
      <c r="F260" s="152" t="s">
        <v>2195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2" customFormat="1" ht="11.25">
      <c r="B261" s="149"/>
      <c r="D261" s="150" t="s">
        <v>202</v>
      </c>
      <c r="E261" s="151" t="s">
        <v>44</v>
      </c>
      <c r="F261" s="152" t="s">
        <v>2451</v>
      </c>
      <c r="H261" s="151" t="s">
        <v>44</v>
      </c>
      <c r="I261" s="153"/>
      <c r="L261" s="149"/>
      <c r="M261" s="154"/>
      <c r="T261" s="155"/>
      <c r="AT261" s="151" t="s">
        <v>202</v>
      </c>
      <c r="AU261" s="151" t="s">
        <v>93</v>
      </c>
      <c r="AV261" s="12" t="s">
        <v>90</v>
      </c>
      <c r="AW261" s="12" t="s">
        <v>42</v>
      </c>
      <c r="AX261" s="12" t="s">
        <v>82</v>
      </c>
      <c r="AY261" s="151" t="s">
        <v>192</v>
      </c>
    </row>
    <row r="262" spans="2:65" s="13" customFormat="1" ht="11.25">
      <c r="B262" s="156"/>
      <c r="D262" s="150" t="s">
        <v>202</v>
      </c>
      <c r="E262" s="157" t="s">
        <v>44</v>
      </c>
      <c r="F262" s="158" t="s">
        <v>2432</v>
      </c>
      <c r="H262" s="159">
        <v>36</v>
      </c>
      <c r="I262" s="160"/>
      <c r="L262" s="156"/>
      <c r="M262" s="161"/>
      <c r="T262" s="162"/>
      <c r="AT262" s="157" t="s">
        <v>202</v>
      </c>
      <c r="AU262" s="157" t="s">
        <v>93</v>
      </c>
      <c r="AV262" s="13" t="s">
        <v>93</v>
      </c>
      <c r="AW262" s="13" t="s">
        <v>42</v>
      </c>
      <c r="AX262" s="13" t="s">
        <v>90</v>
      </c>
      <c r="AY262" s="157" t="s">
        <v>192</v>
      </c>
    </row>
    <row r="263" spans="2:65" s="11" customFormat="1" ht="20.85" customHeight="1">
      <c r="B263" s="120"/>
      <c r="D263" s="121" t="s">
        <v>81</v>
      </c>
      <c r="E263" s="130" t="s">
        <v>364</v>
      </c>
      <c r="F263" s="130" t="s">
        <v>786</v>
      </c>
      <c r="I263" s="123"/>
      <c r="J263" s="131">
        <f>BK263</f>
        <v>0</v>
      </c>
      <c r="L263" s="120"/>
      <c r="M263" s="125"/>
      <c r="P263" s="126">
        <f>SUM(P264:P331)</f>
        <v>0</v>
      </c>
      <c r="R263" s="126">
        <f>SUM(R264:R331)</f>
        <v>0</v>
      </c>
      <c r="T263" s="127">
        <f>SUM(T264:T331)</f>
        <v>0</v>
      </c>
      <c r="AR263" s="121" t="s">
        <v>90</v>
      </c>
      <c r="AT263" s="128" t="s">
        <v>81</v>
      </c>
      <c r="AU263" s="128" t="s">
        <v>93</v>
      </c>
      <c r="AY263" s="121" t="s">
        <v>192</v>
      </c>
      <c r="BK263" s="129">
        <f>SUM(BK264:BK331)</f>
        <v>0</v>
      </c>
    </row>
    <row r="264" spans="2:65" s="1" customFormat="1" ht="37.9" customHeight="1">
      <c r="B264" s="33"/>
      <c r="C264" s="132" t="s">
        <v>350</v>
      </c>
      <c r="D264" s="132" t="s">
        <v>194</v>
      </c>
      <c r="E264" s="133" t="s">
        <v>2368</v>
      </c>
      <c r="F264" s="134" t="s">
        <v>2369</v>
      </c>
      <c r="G264" s="135" t="s">
        <v>218</v>
      </c>
      <c r="H264" s="136">
        <v>3.5999999999999997E-2</v>
      </c>
      <c r="I264" s="137"/>
      <c r="J264" s="138">
        <f>ROUND(I264*H264,2)</f>
        <v>0</v>
      </c>
      <c r="K264" s="134" t="s">
        <v>198</v>
      </c>
      <c r="L264" s="33"/>
      <c r="M264" s="139" t="s">
        <v>44</v>
      </c>
      <c r="N264" s="140" t="s">
        <v>53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199</v>
      </c>
      <c r="AT264" s="143" t="s">
        <v>194</v>
      </c>
      <c r="AU264" s="143" t="s">
        <v>209</v>
      </c>
      <c r="AY264" s="17" t="s">
        <v>192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90</v>
      </c>
      <c r="BK264" s="144">
        <f>ROUND(I264*H264,2)</f>
        <v>0</v>
      </c>
      <c r="BL264" s="17" t="s">
        <v>199</v>
      </c>
      <c r="BM264" s="143" t="s">
        <v>2370</v>
      </c>
    </row>
    <row r="265" spans="2:65" s="1" customFormat="1" ht="11.25">
      <c r="B265" s="33"/>
      <c r="D265" s="145" t="s">
        <v>200</v>
      </c>
      <c r="F265" s="146" t="s">
        <v>2371</v>
      </c>
      <c r="I265" s="147"/>
      <c r="L265" s="33"/>
      <c r="M265" s="148"/>
      <c r="T265" s="54"/>
      <c r="AT265" s="17" t="s">
        <v>200</v>
      </c>
      <c r="AU265" s="17" t="s">
        <v>209</v>
      </c>
    </row>
    <row r="266" spans="2:65" s="12" customFormat="1" ht="11.25">
      <c r="B266" s="149"/>
      <c r="D266" s="150" t="s">
        <v>202</v>
      </c>
      <c r="E266" s="151" t="s">
        <v>44</v>
      </c>
      <c r="F266" s="152" t="s">
        <v>2195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209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2" customFormat="1" ht="22.5">
      <c r="B267" s="149"/>
      <c r="D267" s="150" t="s">
        <v>202</v>
      </c>
      <c r="E267" s="151" t="s">
        <v>44</v>
      </c>
      <c r="F267" s="152" t="s">
        <v>2378</v>
      </c>
      <c r="H267" s="151" t="s">
        <v>44</v>
      </c>
      <c r="I267" s="153"/>
      <c r="L267" s="149"/>
      <c r="M267" s="154"/>
      <c r="T267" s="155"/>
      <c r="AT267" s="151" t="s">
        <v>202</v>
      </c>
      <c r="AU267" s="151" t="s">
        <v>209</v>
      </c>
      <c r="AV267" s="12" t="s">
        <v>90</v>
      </c>
      <c r="AW267" s="12" t="s">
        <v>42</v>
      </c>
      <c r="AX267" s="12" t="s">
        <v>82</v>
      </c>
      <c r="AY267" s="151" t="s">
        <v>192</v>
      </c>
    </row>
    <row r="268" spans="2:65" s="13" customFormat="1" ht="11.25">
      <c r="B268" s="156"/>
      <c r="D268" s="150" t="s">
        <v>202</v>
      </c>
      <c r="E268" s="157" t="s">
        <v>44</v>
      </c>
      <c r="F268" s="158" t="s">
        <v>2435</v>
      </c>
      <c r="H268" s="159">
        <v>3.5999999999999997E-2</v>
      </c>
      <c r="I268" s="160"/>
      <c r="L268" s="156"/>
      <c r="M268" s="161"/>
      <c r="T268" s="162"/>
      <c r="AT268" s="157" t="s">
        <v>202</v>
      </c>
      <c r="AU268" s="157" t="s">
        <v>209</v>
      </c>
      <c r="AV268" s="13" t="s">
        <v>93</v>
      </c>
      <c r="AW268" s="13" t="s">
        <v>42</v>
      </c>
      <c r="AX268" s="13" t="s">
        <v>90</v>
      </c>
      <c r="AY268" s="157" t="s">
        <v>192</v>
      </c>
    </row>
    <row r="269" spans="2:65" s="1" customFormat="1" ht="37.9" customHeight="1">
      <c r="B269" s="33"/>
      <c r="C269" s="132" t="s">
        <v>357</v>
      </c>
      <c r="D269" s="132" t="s">
        <v>194</v>
      </c>
      <c r="E269" s="133" t="s">
        <v>2380</v>
      </c>
      <c r="F269" s="134" t="s">
        <v>391</v>
      </c>
      <c r="G269" s="135" t="s">
        <v>218</v>
      </c>
      <c r="H269" s="136">
        <v>0.69099999999999995</v>
      </c>
      <c r="I269" s="137"/>
      <c r="J269" s="138">
        <f>ROUND(I269*H269,2)</f>
        <v>0</v>
      </c>
      <c r="K269" s="134" t="s">
        <v>198</v>
      </c>
      <c r="L269" s="33"/>
      <c r="M269" s="139" t="s">
        <v>44</v>
      </c>
      <c r="N269" s="140" t="s">
        <v>53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199</v>
      </c>
      <c r="AT269" s="143" t="s">
        <v>194</v>
      </c>
      <c r="AU269" s="143" t="s">
        <v>209</v>
      </c>
      <c r="AY269" s="17" t="s">
        <v>192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90</v>
      </c>
      <c r="BK269" s="144">
        <f>ROUND(I269*H269,2)</f>
        <v>0</v>
      </c>
      <c r="BL269" s="17" t="s">
        <v>199</v>
      </c>
      <c r="BM269" s="143" t="s">
        <v>2381</v>
      </c>
    </row>
    <row r="270" spans="2:65" s="1" customFormat="1" ht="11.25">
      <c r="B270" s="33"/>
      <c r="D270" s="145" t="s">
        <v>200</v>
      </c>
      <c r="F270" s="146" t="s">
        <v>2382</v>
      </c>
      <c r="I270" s="147"/>
      <c r="L270" s="33"/>
      <c r="M270" s="148"/>
      <c r="T270" s="54"/>
      <c r="AT270" s="17" t="s">
        <v>200</v>
      </c>
      <c r="AU270" s="17" t="s">
        <v>209</v>
      </c>
    </row>
    <row r="271" spans="2:65" s="12" customFormat="1" ht="11.25">
      <c r="B271" s="149"/>
      <c r="D271" s="150" t="s">
        <v>202</v>
      </c>
      <c r="E271" s="151" t="s">
        <v>44</v>
      </c>
      <c r="F271" s="152" t="s">
        <v>2195</v>
      </c>
      <c r="H271" s="151" t="s">
        <v>44</v>
      </c>
      <c r="I271" s="153"/>
      <c r="L271" s="149"/>
      <c r="M271" s="154"/>
      <c r="T271" s="155"/>
      <c r="AT271" s="151" t="s">
        <v>202</v>
      </c>
      <c r="AU271" s="151" t="s">
        <v>209</v>
      </c>
      <c r="AV271" s="12" t="s">
        <v>90</v>
      </c>
      <c r="AW271" s="12" t="s">
        <v>42</v>
      </c>
      <c r="AX271" s="12" t="s">
        <v>82</v>
      </c>
      <c r="AY271" s="151" t="s">
        <v>192</v>
      </c>
    </row>
    <row r="272" spans="2:65" s="12" customFormat="1" ht="11.25">
      <c r="B272" s="149"/>
      <c r="D272" s="150" t="s">
        <v>202</v>
      </c>
      <c r="E272" s="151" t="s">
        <v>44</v>
      </c>
      <c r="F272" s="152" t="s">
        <v>2452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209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65" s="12" customFormat="1" ht="22.5">
      <c r="B273" s="149"/>
      <c r="D273" s="150" t="s">
        <v>202</v>
      </c>
      <c r="E273" s="151" t="s">
        <v>44</v>
      </c>
      <c r="F273" s="152" t="s">
        <v>2378</v>
      </c>
      <c r="H273" s="151" t="s">
        <v>44</v>
      </c>
      <c r="I273" s="153"/>
      <c r="L273" s="149"/>
      <c r="M273" s="154"/>
      <c r="T273" s="155"/>
      <c r="AT273" s="151" t="s">
        <v>202</v>
      </c>
      <c r="AU273" s="151" t="s">
        <v>209</v>
      </c>
      <c r="AV273" s="12" t="s">
        <v>90</v>
      </c>
      <c r="AW273" s="12" t="s">
        <v>42</v>
      </c>
      <c r="AX273" s="12" t="s">
        <v>82</v>
      </c>
      <c r="AY273" s="151" t="s">
        <v>192</v>
      </c>
    </row>
    <row r="274" spans="2:65" s="13" customFormat="1" ht="11.25">
      <c r="B274" s="156"/>
      <c r="D274" s="150" t="s">
        <v>202</v>
      </c>
      <c r="E274" s="157" t="s">
        <v>44</v>
      </c>
      <c r="F274" s="158" t="s">
        <v>2453</v>
      </c>
      <c r="H274" s="159">
        <v>0.69099999999999995</v>
      </c>
      <c r="I274" s="160"/>
      <c r="L274" s="156"/>
      <c r="M274" s="161"/>
      <c r="T274" s="162"/>
      <c r="AT274" s="157" t="s">
        <v>202</v>
      </c>
      <c r="AU274" s="157" t="s">
        <v>209</v>
      </c>
      <c r="AV274" s="13" t="s">
        <v>93</v>
      </c>
      <c r="AW274" s="13" t="s">
        <v>42</v>
      </c>
      <c r="AX274" s="13" t="s">
        <v>90</v>
      </c>
      <c r="AY274" s="157" t="s">
        <v>192</v>
      </c>
    </row>
    <row r="275" spans="2:65" s="1" customFormat="1" ht="37.9" customHeight="1">
      <c r="B275" s="33"/>
      <c r="C275" s="132" t="s">
        <v>276</v>
      </c>
      <c r="D275" s="132" t="s">
        <v>194</v>
      </c>
      <c r="E275" s="133" t="s">
        <v>384</v>
      </c>
      <c r="F275" s="134" t="s">
        <v>385</v>
      </c>
      <c r="G275" s="135" t="s">
        <v>218</v>
      </c>
      <c r="H275" s="136">
        <v>37.094999999999999</v>
      </c>
      <c r="I275" s="137"/>
      <c r="J275" s="138">
        <f>ROUND(I275*H275,2)</f>
        <v>0</v>
      </c>
      <c r="K275" s="134" t="s">
        <v>198</v>
      </c>
      <c r="L275" s="33"/>
      <c r="M275" s="139" t="s">
        <v>44</v>
      </c>
      <c r="N275" s="140" t="s">
        <v>53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199</v>
      </c>
      <c r="AT275" s="143" t="s">
        <v>194</v>
      </c>
      <c r="AU275" s="143" t="s">
        <v>209</v>
      </c>
      <c r="AY275" s="17" t="s">
        <v>192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90</v>
      </c>
      <c r="BK275" s="144">
        <f>ROUND(I275*H275,2)</f>
        <v>0</v>
      </c>
      <c r="BL275" s="17" t="s">
        <v>199</v>
      </c>
      <c r="BM275" s="143" t="s">
        <v>2394</v>
      </c>
    </row>
    <row r="276" spans="2:65" s="1" customFormat="1" ht="11.25">
      <c r="B276" s="33"/>
      <c r="D276" s="145" t="s">
        <v>200</v>
      </c>
      <c r="F276" s="146" t="s">
        <v>387</v>
      </c>
      <c r="I276" s="147"/>
      <c r="L276" s="33"/>
      <c r="M276" s="148"/>
      <c r="T276" s="54"/>
      <c r="AT276" s="17" t="s">
        <v>200</v>
      </c>
      <c r="AU276" s="17" t="s">
        <v>209</v>
      </c>
    </row>
    <row r="277" spans="2:65" s="12" customFormat="1" ht="11.25">
      <c r="B277" s="149"/>
      <c r="D277" s="150" t="s">
        <v>202</v>
      </c>
      <c r="E277" s="151" t="s">
        <v>44</v>
      </c>
      <c r="F277" s="152" t="s">
        <v>2195</v>
      </c>
      <c r="H277" s="151" t="s">
        <v>44</v>
      </c>
      <c r="I277" s="153"/>
      <c r="L277" s="149"/>
      <c r="M277" s="154"/>
      <c r="T277" s="155"/>
      <c r="AT277" s="151" t="s">
        <v>202</v>
      </c>
      <c r="AU277" s="151" t="s">
        <v>209</v>
      </c>
      <c r="AV277" s="12" t="s">
        <v>90</v>
      </c>
      <c r="AW277" s="12" t="s">
        <v>42</v>
      </c>
      <c r="AX277" s="12" t="s">
        <v>82</v>
      </c>
      <c r="AY277" s="151" t="s">
        <v>192</v>
      </c>
    </row>
    <row r="278" spans="2:65" s="12" customFormat="1" ht="33.75">
      <c r="B278" s="149"/>
      <c r="D278" s="150" t="s">
        <v>202</v>
      </c>
      <c r="E278" s="151" t="s">
        <v>44</v>
      </c>
      <c r="F278" s="152" t="s">
        <v>2395</v>
      </c>
      <c r="H278" s="151" t="s">
        <v>44</v>
      </c>
      <c r="I278" s="153"/>
      <c r="L278" s="149"/>
      <c r="M278" s="154"/>
      <c r="T278" s="155"/>
      <c r="AT278" s="151" t="s">
        <v>202</v>
      </c>
      <c r="AU278" s="151" t="s">
        <v>209</v>
      </c>
      <c r="AV278" s="12" t="s">
        <v>90</v>
      </c>
      <c r="AW278" s="12" t="s">
        <v>42</v>
      </c>
      <c r="AX278" s="12" t="s">
        <v>82</v>
      </c>
      <c r="AY278" s="151" t="s">
        <v>192</v>
      </c>
    </row>
    <row r="279" spans="2:65" s="13" customFormat="1" ht="11.25">
      <c r="B279" s="156"/>
      <c r="D279" s="150" t="s">
        <v>202</v>
      </c>
      <c r="E279" s="157" t="s">
        <v>44</v>
      </c>
      <c r="F279" s="158" t="s">
        <v>2454</v>
      </c>
      <c r="H279" s="159">
        <v>14.445</v>
      </c>
      <c r="I279" s="160"/>
      <c r="L279" s="156"/>
      <c r="M279" s="161"/>
      <c r="T279" s="162"/>
      <c r="AT279" s="157" t="s">
        <v>202</v>
      </c>
      <c r="AU279" s="157" t="s">
        <v>209</v>
      </c>
      <c r="AV279" s="13" t="s">
        <v>93</v>
      </c>
      <c r="AW279" s="13" t="s">
        <v>42</v>
      </c>
      <c r="AX279" s="13" t="s">
        <v>82</v>
      </c>
      <c r="AY279" s="157" t="s">
        <v>192</v>
      </c>
    </row>
    <row r="280" spans="2:65" s="12" customFormat="1" ht="22.5">
      <c r="B280" s="149"/>
      <c r="D280" s="150" t="s">
        <v>202</v>
      </c>
      <c r="E280" s="151" t="s">
        <v>44</v>
      </c>
      <c r="F280" s="152" t="s">
        <v>2397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209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65" s="13" customFormat="1" ht="11.25">
      <c r="B281" s="156"/>
      <c r="D281" s="150" t="s">
        <v>202</v>
      </c>
      <c r="E281" s="157" t="s">
        <v>44</v>
      </c>
      <c r="F281" s="158" t="s">
        <v>2455</v>
      </c>
      <c r="H281" s="159">
        <v>2.2069999999999999</v>
      </c>
      <c r="I281" s="160"/>
      <c r="L281" s="156"/>
      <c r="M281" s="161"/>
      <c r="T281" s="162"/>
      <c r="AT281" s="157" t="s">
        <v>202</v>
      </c>
      <c r="AU281" s="157" t="s">
        <v>209</v>
      </c>
      <c r="AV281" s="13" t="s">
        <v>93</v>
      </c>
      <c r="AW281" s="13" t="s">
        <v>42</v>
      </c>
      <c r="AX281" s="13" t="s">
        <v>82</v>
      </c>
      <c r="AY281" s="157" t="s">
        <v>192</v>
      </c>
    </row>
    <row r="282" spans="2:65" s="12" customFormat="1" ht="22.5">
      <c r="B282" s="149"/>
      <c r="D282" s="150" t="s">
        <v>202</v>
      </c>
      <c r="E282" s="151" t="s">
        <v>44</v>
      </c>
      <c r="F282" s="152" t="s">
        <v>2399</v>
      </c>
      <c r="H282" s="151" t="s">
        <v>44</v>
      </c>
      <c r="I282" s="153"/>
      <c r="L282" s="149"/>
      <c r="M282" s="154"/>
      <c r="T282" s="155"/>
      <c r="AT282" s="151" t="s">
        <v>202</v>
      </c>
      <c r="AU282" s="151" t="s">
        <v>209</v>
      </c>
      <c r="AV282" s="12" t="s">
        <v>90</v>
      </c>
      <c r="AW282" s="12" t="s">
        <v>42</v>
      </c>
      <c r="AX282" s="12" t="s">
        <v>82</v>
      </c>
      <c r="AY282" s="151" t="s">
        <v>192</v>
      </c>
    </row>
    <row r="283" spans="2:65" s="13" customFormat="1" ht="11.25">
      <c r="B283" s="156"/>
      <c r="D283" s="150" t="s">
        <v>202</v>
      </c>
      <c r="E283" s="157" t="s">
        <v>44</v>
      </c>
      <c r="F283" s="158" t="s">
        <v>2456</v>
      </c>
      <c r="H283" s="159">
        <v>0.251</v>
      </c>
      <c r="I283" s="160"/>
      <c r="L283" s="156"/>
      <c r="M283" s="161"/>
      <c r="T283" s="162"/>
      <c r="AT283" s="157" t="s">
        <v>202</v>
      </c>
      <c r="AU283" s="157" t="s">
        <v>209</v>
      </c>
      <c r="AV283" s="13" t="s">
        <v>93</v>
      </c>
      <c r="AW283" s="13" t="s">
        <v>42</v>
      </c>
      <c r="AX283" s="13" t="s">
        <v>82</v>
      </c>
      <c r="AY283" s="157" t="s">
        <v>192</v>
      </c>
    </row>
    <row r="284" spans="2:65" s="12" customFormat="1" ht="22.5">
      <c r="B284" s="149"/>
      <c r="D284" s="150" t="s">
        <v>202</v>
      </c>
      <c r="E284" s="151" t="s">
        <v>44</v>
      </c>
      <c r="F284" s="152" t="s">
        <v>2457</v>
      </c>
      <c r="H284" s="151" t="s">
        <v>44</v>
      </c>
      <c r="I284" s="153"/>
      <c r="L284" s="149"/>
      <c r="M284" s="154"/>
      <c r="T284" s="155"/>
      <c r="AT284" s="151" t="s">
        <v>202</v>
      </c>
      <c r="AU284" s="151" t="s">
        <v>209</v>
      </c>
      <c r="AV284" s="12" t="s">
        <v>90</v>
      </c>
      <c r="AW284" s="12" t="s">
        <v>42</v>
      </c>
      <c r="AX284" s="12" t="s">
        <v>82</v>
      </c>
      <c r="AY284" s="151" t="s">
        <v>192</v>
      </c>
    </row>
    <row r="285" spans="2:65" s="13" customFormat="1" ht="11.25">
      <c r="B285" s="156"/>
      <c r="D285" s="150" t="s">
        <v>202</v>
      </c>
      <c r="E285" s="157" t="s">
        <v>44</v>
      </c>
      <c r="F285" s="158" t="s">
        <v>2458</v>
      </c>
      <c r="H285" s="159">
        <v>18.617000000000001</v>
      </c>
      <c r="I285" s="160"/>
      <c r="L285" s="156"/>
      <c r="M285" s="161"/>
      <c r="T285" s="162"/>
      <c r="AT285" s="157" t="s">
        <v>202</v>
      </c>
      <c r="AU285" s="157" t="s">
        <v>209</v>
      </c>
      <c r="AV285" s="13" t="s">
        <v>93</v>
      </c>
      <c r="AW285" s="13" t="s">
        <v>42</v>
      </c>
      <c r="AX285" s="13" t="s">
        <v>82</v>
      </c>
      <c r="AY285" s="157" t="s">
        <v>192</v>
      </c>
    </row>
    <row r="286" spans="2:65" s="12" customFormat="1" ht="22.5">
      <c r="B286" s="149"/>
      <c r="D286" s="150" t="s">
        <v>202</v>
      </c>
      <c r="E286" s="151" t="s">
        <v>44</v>
      </c>
      <c r="F286" s="152" t="s">
        <v>2459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209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3" customFormat="1" ht="11.25">
      <c r="B287" s="156"/>
      <c r="D287" s="150" t="s">
        <v>202</v>
      </c>
      <c r="E287" s="157" t="s">
        <v>44</v>
      </c>
      <c r="F287" s="158" t="s">
        <v>2460</v>
      </c>
      <c r="H287" s="159">
        <v>1.575</v>
      </c>
      <c r="I287" s="160"/>
      <c r="L287" s="156"/>
      <c r="M287" s="161"/>
      <c r="T287" s="162"/>
      <c r="AT287" s="157" t="s">
        <v>202</v>
      </c>
      <c r="AU287" s="157" t="s">
        <v>209</v>
      </c>
      <c r="AV287" s="13" t="s">
        <v>93</v>
      </c>
      <c r="AW287" s="13" t="s">
        <v>42</v>
      </c>
      <c r="AX287" s="13" t="s">
        <v>82</v>
      </c>
      <c r="AY287" s="157" t="s">
        <v>192</v>
      </c>
    </row>
    <row r="288" spans="2:65" s="14" customFormat="1" ht="11.25">
      <c r="B288" s="163"/>
      <c r="D288" s="150" t="s">
        <v>202</v>
      </c>
      <c r="E288" s="164" t="s">
        <v>44</v>
      </c>
      <c r="F288" s="165" t="s">
        <v>205</v>
      </c>
      <c r="H288" s="166">
        <v>37.095000000000006</v>
      </c>
      <c r="I288" s="167"/>
      <c r="L288" s="163"/>
      <c r="M288" s="168"/>
      <c r="T288" s="169"/>
      <c r="AT288" s="164" t="s">
        <v>202</v>
      </c>
      <c r="AU288" s="164" t="s">
        <v>209</v>
      </c>
      <c r="AV288" s="14" t="s">
        <v>199</v>
      </c>
      <c r="AW288" s="14" t="s">
        <v>42</v>
      </c>
      <c r="AX288" s="14" t="s">
        <v>90</v>
      </c>
      <c r="AY288" s="164" t="s">
        <v>192</v>
      </c>
    </row>
    <row r="289" spans="2:65" s="1" customFormat="1" ht="37.9" customHeight="1">
      <c r="B289" s="33"/>
      <c r="C289" s="132" t="s">
        <v>379</v>
      </c>
      <c r="D289" s="132" t="s">
        <v>194</v>
      </c>
      <c r="E289" s="133" t="s">
        <v>390</v>
      </c>
      <c r="F289" s="134" t="s">
        <v>391</v>
      </c>
      <c r="G289" s="135" t="s">
        <v>218</v>
      </c>
      <c r="H289" s="136">
        <v>704.81200000000001</v>
      </c>
      <c r="I289" s="137"/>
      <c r="J289" s="138">
        <f>ROUND(I289*H289,2)</f>
        <v>0</v>
      </c>
      <c r="K289" s="134" t="s">
        <v>198</v>
      </c>
      <c r="L289" s="33"/>
      <c r="M289" s="139" t="s">
        <v>44</v>
      </c>
      <c r="N289" s="140" t="s">
        <v>53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199</v>
      </c>
      <c r="AT289" s="143" t="s">
        <v>194</v>
      </c>
      <c r="AU289" s="143" t="s">
        <v>209</v>
      </c>
      <c r="AY289" s="17" t="s">
        <v>192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90</v>
      </c>
      <c r="BK289" s="144">
        <f>ROUND(I289*H289,2)</f>
        <v>0</v>
      </c>
      <c r="BL289" s="17" t="s">
        <v>199</v>
      </c>
      <c r="BM289" s="143" t="s">
        <v>2410</v>
      </c>
    </row>
    <row r="290" spans="2:65" s="1" customFormat="1" ht="11.25">
      <c r="B290" s="33"/>
      <c r="D290" s="145" t="s">
        <v>200</v>
      </c>
      <c r="F290" s="146" t="s">
        <v>393</v>
      </c>
      <c r="I290" s="147"/>
      <c r="L290" s="33"/>
      <c r="M290" s="148"/>
      <c r="T290" s="54"/>
      <c r="AT290" s="17" t="s">
        <v>200</v>
      </c>
      <c r="AU290" s="17" t="s">
        <v>209</v>
      </c>
    </row>
    <row r="291" spans="2:65" s="12" customFormat="1" ht="11.25">
      <c r="B291" s="149"/>
      <c r="D291" s="150" t="s">
        <v>202</v>
      </c>
      <c r="E291" s="151" t="s">
        <v>44</v>
      </c>
      <c r="F291" s="152" t="s">
        <v>2195</v>
      </c>
      <c r="H291" s="151" t="s">
        <v>44</v>
      </c>
      <c r="I291" s="153"/>
      <c r="L291" s="149"/>
      <c r="M291" s="154"/>
      <c r="T291" s="155"/>
      <c r="AT291" s="151" t="s">
        <v>202</v>
      </c>
      <c r="AU291" s="151" t="s">
        <v>209</v>
      </c>
      <c r="AV291" s="12" t="s">
        <v>90</v>
      </c>
      <c r="AW291" s="12" t="s">
        <v>42</v>
      </c>
      <c r="AX291" s="12" t="s">
        <v>82</v>
      </c>
      <c r="AY291" s="151" t="s">
        <v>192</v>
      </c>
    </row>
    <row r="292" spans="2:65" s="12" customFormat="1" ht="11.25">
      <c r="B292" s="149"/>
      <c r="D292" s="150" t="s">
        <v>202</v>
      </c>
      <c r="E292" s="151" t="s">
        <v>44</v>
      </c>
      <c r="F292" s="152" t="s">
        <v>942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209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65" s="12" customFormat="1" ht="33.75">
      <c r="B293" s="149"/>
      <c r="D293" s="150" t="s">
        <v>202</v>
      </c>
      <c r="E293" s="151" t="s">
        <v>44</v>
      </c>
      <c r="F293" s="152" t="s">
        <v>2395</v>
      </c>
      <c r="H293" s="151" t="s">
        <v>44</v>
      </c>
      <c r="I293" s="153"/>
      <c r="L293" s="149"/>
      <c r="M293" s="154"/>
      <c r="T293" s="155"/>
      <c r="AT293" s="151" t="s">
        <v>202</v>
      </c>
      <c r="AU293" s="151" t="s">
        <v>209</v>
      </c>
      <c r="AV293" s="12" t="s">
        <v>90</v>
      </c>
      <c r="AW293" s="12" t="s">
        <v>42</v>
      </c>
      <c r="AX293" s="12" t="s">
        <v>82</v>
      </c>
      <c r="AY293" s="151" t="s">
        <v>192</v>
      </c>
    </row>
    <row r="294" spans="2:65" s="13" customFormat="1" ht="11.25">
      <c r="B294" s="156"/>
      <c r="D294" s="150" t="s">
        <v>202</v>
      </c>
      <c r="E294" s="157" t="s">
        <v>44</v>
      </c>
      <c r="F294" s="158" t="s">
        <v>2461</v>
      </c>
      <c r="H294" s="159">
        <v>274.45299999999997</v>
      </c>
      <c r="I294" s="160"/>
      <c r="L294" s="156"/>
      <c r="M294" s="161"/>
      <c r="T294" s="162"/>
      <c r="AT294" s="157" t="s">
        <v>202</v>
      </c>
      <c r="AU294" s="157" t="s">
        <v>209</v>
      </c>
      <c r="AV294" s="13" t="s">
        <v>93</v>
      </c>
      <c r="AW294" s="13" t="s">
        <v>42</v>
      </c>
      <c r="AX294" s="13" t="s">
        <v>82</v>
      </c>
      <c r="AY294" s="157" t="s">
        <v>192</v>
      </c>
    </row>
    <row r="295" spans="2:65" s="12" customFormat="1" ht="22.5">
      <c r="B295" s="149"/>
      <c r="D295" s="150" t="s">
        <v>202</v>
      </c>
      <c r="E295" s="151" t="s">
        <v>44</v>
      </c>
      <c r="F295" s="152" t="s">
        <v>2397</v>
      </c>
      <c r="H295" s="151" t="s">
        <v>44</v>
      </c>
      <c r="I295" s="153"/>
      <c r="L295" s="149"/>
      <c r="M295" s="154"/>
      <c r="T295" s="155"/>
      <c r="AT295" s="151" t="s">
        <v>202</v>
      </c>
      <c r="AU295" s="151" t="s">
        <v>209</v>
      </c>
      <c r="AV295" s="12" t="s">
        <v>90</v>
      </c>
      <c r="AW295" s="12" t="s">
        <v>42</v>
      </c>
      <c r="AX295" s="12" t="s">
        <v>82</v>
      </c>
      <c r="AY295" s="151" t="s">
        <v>192</v>
      </c>
    </row>
    <row r="296" spans="2:65" s="13" customFormat="1" ht="11.25">
      <c r="B296" s="156"/>
      <c r="D296" s="150" t="s">
        <v>202</v>
      </c>
      <c r="E296" s="157" t="s">
        <v>44</v>
      </c>
      <c r="F296" s="158" t="s">
        <v>2462</v>
      </c>
      <c r="H296" s="159">
        <v>41.927999999999997</v>
      </c>
      <c r="I296" s="160"/>
      <c r="L296" s="156"/>
      <c r="M296" s="161"/>
      <c r="T296" s="162"/>
      <c r="AT296" s="157" t="s">
        <v>202</v>
      </c>
      <c r="AU296" s="157" t="s">
        <v>209</v>
      </c>
      <c r="AV296" s="13" t="s">
        <v>93</v>
      </c>
      <c r="AW296" s="13" t="s">
        <v>42</v>
      </c>
      <c r="AX296" s="13" t="s">
        <v>82</v>
      </c>
      <c r="AY296" s="157" t="s">
        <v>192</v>
      </c>
    </row>
    <row r="297" spans="2:65" s="12" customFormat="1" ht="22.5">
      <c r="B297" s="149"/>
      <c r="D297" s="150" t="s">
        <v>202</v>
      </c>
      <c r="E297" s="151" t="s">
        <v>44</v>
      </c>
      <c r="F297" s="152" t="s">
        <v>2399</v>
      </c>
      <c r="H297" s="151" t="s">
        <v>44</v>
      </c>
      <c r="I297" s="153"/>
      <c r="L297" s="149"/>
      <c r="M297" s="154"/>
      <c r="T297" s="155"/>
      <c r="AT297" s="151" t="s">
        <v>202</v>
      </c>
      <c r="AU297" s="151" t="s">
        <v>209</v>
      </c>
      <c r="AV297" s="12" t="s">
        <v>90</v>
      </c>
      <c r="AW297" s="12" t="s">
        <v>42</v>
      </c>
      <c r="AX297" s="12" t="s">
        <v>82</v>
      </c>
      <c r="AY297" s="151" t="s">
        <v>192</v>
      </c>
    </row>
    <row r="298" spans="2:65" s="13" customFormat="1" ht="11.25">
      <c r="B298" s="156"/>
      <c r="D298" s="150" t="s">
        <v>202</v>
      </c>
      <c r="E298" s="157" t="s">
        <v>44</v>
      </c>
      <c r="F298" s="158" t="s">
        <v>2463</v>
      </c>
      <c r="H298" s="159">
        <v>4.7750000000000004</v>
      </c>
      <c r="I298" s="160"/>
      <c r="L298" s="156"/>
      <c r="M298" s="161"/>
      <c r="T298" s="162"/>
      <c r="AT298" s="157" t="s">
        <v>202</v>
      </c>
      <c r="AU298" s="157" t="s">
        <v>209</v>
      </c>
      <c r="AV298" s="13" t="s">
        <v>93</v>
      </c>
      <c r="AW298" s="13" t="s">
        <v>42</v>
      </c>
      <c r="AX298" s="13" t="s">
        <v>82</v>
      </c>
      <c r="AY298" s="157" t="s">
        <v>192</v>
      </c>
    </row>
    <row r="299" spans="2:65" s="12" customFormat="1" ht="22.5">
      <c r="B299" s="149"/>
      <c r="D299" s="150" t="s">
        <v>202</v>
      </c>
      <c r="E299" s="151" t="s">
        <v>44</v>
      </c>
      <c r="F299" s="152" t="s">
        <v>2457</v>
      </c>
      <c r="H299" s="151" t="s">
        <v>44</v>
      </c>
      <c r="I299" s="153"/>
      <c r="L299" s="149"/>
      <c r="M299" s="154"/>
      <c r="T299" s="155"/>
      <c r="AT299" s="151" t="s">
        <v>202</v>
      </c>
      <c r="AU299" s="151" t="s">
        <v>209</v>
      </c>
      <c r="AV299" s="12" t="s">
        <v>90</v>
      </c>
      <c r="AW299" s="12" t="s">
        <v>42</v>
      </c>
      <c r="AX299" s="12" t="s">
        <v>82</v>
      </c>
      <c r="AY299" s="151" t="s">
        <v>192</v>
      </c>
    </row>
    <row r="300" spans="2:65" s="13" customFormat="1" ht="11.25">
      <c r="B300" s="156"/>
      <c r="D300" s="150" t="s">
        <v>202</v>
      </c>
      <c r="E300" s="157" t="s">
        <v>44</v>
      </c>
      <c r="F300" s="158" t="s">
        <v>2464</v>
      </c>
      <c r="H300" s="159">
        <v>353.73099999999999</v>
      </c>
      <c r="I300" s="160"/>
      <c r="L300" s="156"/>
      <c r="M300" s="161"/>
      <c r="T300" s="162"/>
      <c r="AT300" s="157" t="s">
        <v>202</v>
      </c>
      <c r="AU300" s="157" t="s">
        <v>209</v>
      </c>
      <c r="AV300" s="13" t="s">
        <v>93</v>
      </c>
      <c r="AW300" s="13" t="s">
        <v>42</v>
      </c>
      <c r="AX300" s="13" t="s">
        <v>82</v>
      </c>
      <c r="AY300" s="157" t="s">
        <v>192</v>
      </c>
    </row>
    <row r="301" spans="2:65" s="12" customFormat="1" ht="22.5">
      <c r="B301" s="149"/>
      <c r="D301" s="150" t="s">
        <v>202</v>
      </c>
      <c r="E301" s="151" t="s">
        <v>44</v>
      </c>
      <c r="F301" s="152" t="s">
        <v>2459</v>
      </c>
      <c r="H301" s="151" t="s">
        <v>44</v>
      </c>
      <c r="I301" s="153"/>
      <c r="L301" s="149"/>
      <c r="M301" s="154"/>
      <c r="T301" s="155"/>
      <c r="AT301" s="151" t="s">
        <v>202</v>
      </c>
      <c r="AU301" s="151" t="s">
        <v>209</v>
      </c>
      <c r="AV301" s="12" t="s">
        <v>90</v>
      </c>
      <c r="AW301" s="12" t="s">
        <v>42</v>
      </c>
      <c r="AX301" s="12" t="s">
        <v>82</v>
      </c>
      <c r="AY301" s="151" t="s">
        <v>192</v>
      </c>
    </row>
    <row r="302" spans="2:65" s="13" customFormat="1" ht="11.25">
      <c r="B302" s="156"/>
      <c r="D302" s="150" t="s">
        <v>202</v>
      </c>
      <c r="E302" s="157" t="s">
        <v>44</v>
      </c>
      <c r="F302" s="158" t="s">
        <v>2465</v>
      </c>
      <c r="H302" s="159">
        <v>29.925000000000001</v>
      </c>
      <c r="I302" s="160"/>
      <c r="L302" s="156"/>
      <c r="M302" s="161"/>
      <c r="T302" s="162"/>
      <c r="AT302" s="157" t="s">
        <v>202</v>
      </c>
      <c r="AU302" s="157" t="s">
        <v>209</v>
      </c>
      <c r="AV302" s="13" t="s">
        <v>93</v>
      </c>
      <c r="AW302" s="13" t="s">
        <v>42</v>
      </c>
      <c r="AX302" s="13" t="s">
        <v>82</v>
      </c>
      <c r="AY302" s="157" t="s">
        <v>192</v>
      </c>
    </row>
    <row r="303" spans="2:65" s="14" customFormat="1" ht="11.25">
      <c r="B303" s="163"/>
      <c r="D303" s="150" t="s">
        <v>202</v>
      </c>
      <c r="E303" s="164" t="s">
        <v>44</v>
      </c>
      <c r="F303" s="165" t="s">
        <v>205</v>
      </c>
      <c r="H303" s="166">
        <v>704.8119999999999</v>
      </c>
      <c r="I303" s="167"/>
      <c r="L303" s="163"/>
      <c r="M303" s="168"/>
      <c r="T303" s="169"/>
      <c r="AT303" s="164" t="s">
        <v>202</v>
      </c>
      <c r="AU303" s="164" t="s">
        <v>209</v>
      </c>
      <c r="AV303" s="14" t="s">
        <v>199</v>
      </c>
      <c r="AW303" s="14" t="s">
        <v>42</v>
      </c>
      <c r="AX303" s="14" t="s">
        <v>90</v>
      </c>
      <c r="AY303" s="164" t="s">
        <v>192</v>
      </c>
    </row>
    <row r="304" spans="2:65" s="1" customFormat="1" ht="24.2" customHeight="1">
      <c r="B304" s="33"/>
      <c r="C304" s="132" t="s">
        <v>283</v>
      </c>
      <c r="D304" s="132" t="s">
        <v>194</v>
      </c>
      <c r="E304" s="133" t="s">
        <v>823</v>
      </c>
      <c r="F304" s="134" t="s">
        <v>824</v>
      </c>
      <c r="G304" s="135" t="s">
        <v>218</v>
      </c>
      <c r="H304" s="136">
        <v>37.094999999999999</v>
      </c>
      <c r="I304" s="137"/>
      <c r="J304" s="138">
        <f>ROUND(I304*H304,2)</f>
        <v>0</v>
      </c>
      <c r="K304" s="134" t="s">
        <v>198</v>
      </c>
      <c r="L304" s="33"/>
      <c r="M304" s="139" t="s">
        <v>44</v>
      </c>
      <c r="N304" s="140" t="s">
        <v>53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199</v>
      </c>
      <c r="AT304" s="143" t="s">
        <v>194</v>
      </c>
      <c r="AU304" s="143" t="s">
        <v>209</v>
      </c>
      <c r="AY304" s="17" t="s">
        <v>192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90</v>
      </c>
      <c r="BK304" s="144">
        <f>ROUND(I304*H304,2)</f>
        <v>0</v>
      </c>
      <c r="BL304" s="17" t="s">
        <v>199</v>
      </c>
      <c r="BM304" s="143" t="s">
        <v>2416</v>
      </c>
    </row>
    <row r="305" spans="2:65" s="1" customFormat="1" ht="11.25">
      <c r="B305" s="33"/>
      <c r="D305" s="145" t="s">
        <v>200</v>
      </c>
      <c r="F305" s="146" t="s">
        <v>826</v>
      </c>
      <c r="I305" s="147"/>
      <c r="L305" s="33"/>
      <c r="M305" s="148"/>
      <c r="T305" s="54"/>
      <c r="AT305" s="17" t="s">
        <v>200</v>
      </c>
      <c r="AU305" s="17" t="s">
        <v>209</v>
      </c>
    </row>
    <row r="306" spans="2:65" s="12" customFormat="1" ht="11.25">
      <c r="B306" s="149"/>
      <c r="D306" s="150" t="s">
        <v>202</v>
      </c>
      <c r="E306" s="151" t="s">
        <v>44</v>
      </c>
      <c r="F306" s="152" t="s">
        <v>2195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209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65" s="12" customFormat="1" ht="33.75">
      <c r="B307" s="149"/>
      <c r="D307" s="150" t="s">
        <v>202</v>
      </c>
      <c r="E307" s="151" t="s">
        <v>44</v>
      </c>
      <c r="F307" s="152" t="s">
        <v>2395</v>
      </c>
      <c r="H307" s="151" t="s">
        <v>44</v>
      </c>
      <c r="I307" s="153"/>
      <c r="L307" s="149"/>
      <c r="M307" s="154"/>
      <c r="T307" s="155"/>
      <c r="AT307" s="151" t="s">
        <v>202</v>
      </c>
      <c r="AU307" s="151" t="s">
        <v>209</v>
      </c>
      <c r="AV307" s="12" t="s">
        <v>90</v>
      </c>
      <c r="AW307" s="12" t="s">
        <v>42</v>
      </c>
      <c r="AX307" s="12" t="s">
        <v>82</v>
      </c>
      <c r="AY307" s="151" t="s">
        <v>192</v>
      </c>
    </row>
    <row r="308" spans="2:65" s="13" customFormat="1" ht="11.25">
      <c r="B308" s="156"/>
      <c r="D308" s="150" t="s">
        <v>202</v>
      </c>
      <c r="E308" s="157" t="s">
        <v>44</v>
      </c>
      <c r="F308" s="158" t="s">
        <v>2454</v>
      </c>
      <c r="H308" s="159">
        <v>14.445</v>
      </c>
      <c r="I308" s="160"/>
      <c r="L308" s="156"/>
      <c r="M308" s="161"/>
      <c r="T308" s="162"/>
      <c r="AT308" s="157" t="s">
        <v>202</v>
      </c>
      <c r="AU308" s="157" t="s">
        <v>209</v>
      </c>
      <c r="AV308" s="13" t="s">
        <v>93</v>
      </c>
      <c r="AW308" s="13" t="s">
        <v>42</v>
      </c>
      <c r="AX308" s="13" t="s">
        <v>82</v>
      </c>
      <c r="AY308" s="157" t="s">
        <v>192</v>
      </c>
    </row>
    <row r="309" spans="2:65" s="12" customFormat="1" ht="22.5">
      <c r="B309" s="149"/>
      <c r="D309" s="150" t="s">
        <v>202</v>
      </c>
      <c r="E309" s="151" t="s">
        <v>44</v>
      </c>
      <c r="F309" s="152" t="s">
        <v>2397</v>
      </c>
      <c r="H309" s="151" t="s">
        <v>44</v>
      </c>
      <c r="I309" s="153"/>
      <c r="L309" s="149"/>
      <c r="M309" s="154"/>
      <c r="T309" s="155"/>
      <c r="AT309" s="151" t="s">
        <v>202</v>
      </c>
      <c r="AU309" s="151" t="s">
        <v>209</v>
      </c>
      <c r="AV309" s="12" t="s">
        <v>90</v>
      </c>
      <c r="AW309" s="12" t="s">
        <v>42</v>
      </c>
      <c r="AX309" s="12" t="s">
        <v>82</v>
      </c>
      <c r="AY309" s="151" t="s">
        <v>192</v>
      </c>
    </row>
    <row r="310" spans="2:65" s="13" customFormat="1" ht="11.25">
      <c r="B310" s="156"/>
      <c r="D310" s="150" t="s">
        <v>202</v>
      </c>
      <c r="E310" s="157" t="s">
        <v>44</v>
      </c>
      <c r="F310" s="158" t="s">
        <v>2455</v>
      </c>
      <c r="H310" s="159">
        <v>2.2069999999999999</v>
      </c>
      <c r="I310" s="160"/>
      <c r="L310" s="156"/>
      <c r="M310" s="161"/>
      <c r="T310" s="162"/>
      <c r="AT310" s="157" t="s">
        <v>202</v>
      </c>
      <c r="AU310" s="157" t="s">
        <v>209</v>
      </c>
      <c r="AV310" s="13" t="s">
        <v>93</v>
      </c>
      <c r="AW310" s="13" t="s">
        <v>42</v>
      </c>
      <c r="AX310" s="13" t="s">
        <v>82</v>
      </c>
      <c r="AY310" s="157" t="s">
        <v>192</v>
      </c>
    </row>
    <row r="311" spans="2:65" s="12" customFormat="1" ht="22.5">
      <c r="B311" s="149"/>
      <c r="D311" s="150" t="s">
        <v>202</v>
      </c>
      <c r="E311" s="151" t="s">
        <v>44</v>
      </c>
      <c r="F311" s="152" t="s">
        <v>2399</v>
      </c>
      <c r="H311" s="151" t="s">
        <v>44</v>
      </c>
      <c r="I311" s="153"/>
      <c r="L311" s="149"/>
      <c r="M311" s="154"/>
      <c r="T311" s="155"/>
      <c r="AT311" s="151" t="s">
        <v>202</v>
      </c>
      <c r="AU311" s="151" t="s">
        <v>209</v>
      </c>
      <c r="AV311" s="12" t="s">
        <v>90</v>
      </c>
      <c r="AW311" s="12" t="s">
        <v>42</v>
      </c>
      <c r="AX311" s="12" t="s">
        <v>82</v>
      </c>
      <c r="AY311" s="151" t="s">
        <v>192</v>
      </c>
    </row>
    <row r="312" spans="2:65" s="13" customFormat="1" ht="11.25">
      <c r="B312" s="156"/>
      <c r="D312" s="150" t="s">
        <v>202</v>
      </c>
      <c r="E312" s="157" t="s">
        <v>44</v>
      </c>
      <c r="F312" s="158" t="s">
        <v>2456</v>
      </c>
      <c r="H312" s="159">
        <v>0.251</v>
      </c>
      <c r="I312" s="160"/>
      <c r="L312" s="156"/>
      <c r="M312" s="161"/>
      <c r="T312" s="162"/>
      <c r="AT312" s="157" t="s">
        <v>202</v>
      </c>
      <c r="AU312" s="157" t="s">
        <v>209</v>
      </c>
      <c r="AV312" s="13" t="s">
        <v>93</v>
      </c>
      <c r="AW312" s="13" t="s">
        <v>42</v>
      </c>
      <c r="AX312" s="13" t="s">
        <v>82</v>
      </c>
      <c r="AY312" s="157" t="s">
        <v>192</v>
      </c>
    </row>
    <row r="313" spans="2:65" s="12" customFormat="1" ht="22.5">
      <c r="B313" s="149"/>
      <c r="D313" s="150" t="s">
        <v>202</v>
      </c>
      <c r="E313" s="151" t="s">
        <v>44</v>
      </c>
      <c r="F313" s="152" t="s">
        <v>2457</v>
      </c>
      <c r="H313" s="151" t="s">
        <v>44</v>
      </c>
      <c r="I313" s="153"/>
      <c r="L313" s="149"/>
      <c r="M313" s="154"/>
      <c r="T313" s="155"/>
      <c r="AT313" s="151" t="s">
        <v>202</v>
      </c>
      <c r="AU313" s="151" t="s">
        <v>209</v>
      </c>
      <c r="AV313" s="12" t="s">
        <v>90</v>
      </c>
      <c r="AW313" s="12" t="s">
        <v>42</v>
      </c>
      <c r="AX313" s="12" t="s">
        <v>82</v>
      </c>
      <c r="AY313" s="151" t="s">
        <v>192</v>
      </c>
    </row>
    <row r="314" spans="2:65" s="13" customFormat="1" ht="11.25">
      <c r="B314" s="156"/>
      <c r="D314" s="150" t="s">
        <v>202</v>
      </c>
      <c r="E314" s="157" t="s">
        <v>44</v>
      </c>
      <c r="F314" s="158" t="s">
        <v>2458</v>
      </c>
      <c r="H314" s="159">
        <v>18.617000000000001</v>
      </c>
      <c r="I314" s="160"/>
      <c r="L314" s="156"/>
      <c r="M314" s="161"/>
      <c r="T314" s="162"/>
      <c r="AT314" s="157" t="s">
        <v>202</v>
      </c>
      <c r="AU314" s="157" t="s">
        <v>209</v>
      </c>
      <c r="AV314" s="13" t="s">
        <v>93</v>
      </c>
      <c r="AW314" s="13" t="s">
        <v>42</v>
      </c>
      <c r="AX314" s="13" t="s">
        <v>82</v>
      </c>
      <c r="AY314" s="157" t="s">
        <v>192</v>
      </c>
    </row>
    <row r="315" spans="2:65" s="12" customFormat="1" ht="22.5">
      <c r="B315" s="149"/>
      <c r="D315" s="150" t="s">
        <v>202</v>
      </c>
      <c r="E315" s="151" t="s">
        <v>44</v>
      </c>
      <c r="F315" s="152" t="s">
        <v>2459</v>
      </c>
      <c r="H315" s="151" t="s">
        <v>44</v>
      </c>
      <c r="I315" s="153"/>
      <c r="L315" s="149"/>
      <c r="M315" s="154"/>
      <c r="T315" s="155"/>
      <c r="AT315" s="151" t="s">
        <v>202</v>
      </c>
      <c r="AU315" s="151" t="s">
        <v>209</v>
      </c>
      <c r="AV315" s="12" t="s">
        <v>90</v>
      </c>
      <c r="AW315" s="12" t="s">
        <v>42</v>
      </c>
      <c r="AX315" s="12" t="s">
        <v>82</v>
      </c>
      <c r="AY315" s="151" t="s">
        <v>192</v>
      </c>
    </row>
    <row r="316" spans="2:65" s="13" customFormat="1" ht="11.25">
      <c r="B316" s="156"/>
      <c r="D316" s="150" t="s">
        <v>202</v>
      </c>
      <c r="E316" s="157" t="s">
        <v>44</v>
      </c>
      <c r="F316" s="158" t="s">
        <v>2460</v>
      </c>
      <c r="H316" s="159">
        <v>1.575</v>
      </c>
      <c r="I316" s="160"/>
      <c r="L316" s="156"/>
      <c r="M316" s="161"/>
      <c r="T316" s="162"/>
      <c r="AT316" s="157" t="s">
        <v>202</v>
      </c>
      <c r="AU316" s="157" t="s">
        <v>209</v>
      </c>
      <c r="AV316" s="13" t="s">
        <v>93</v>
      </c>
      <c r="AW316" s="13" t="s">
        <v>42</v>
      </c>
      <c r="AX316" s="13" t="s">
        <v>82</v>
      </c>
      <c r="AY316" s="157" t="s">
        <v>192</v>
      </c>
    </row>
    <row r="317" spans="2:65" s="14" customFormat="1" ht="11.25">
      <c r="B317" s="163"/>
      <c r="D317" s="150" t="s">
        <v>202</v>
      </c>
      <c r="E317" s="164" t="s">
        <v>44</v>
      </c>
      <c r="F317" s="165" t="s">
        <v>205</v>
      </c>
      <c r="H317" s="166">
        <v>37.095000000000006</v>
      </c>
      <c r="I317" s="167"/>
      <c r="L317" s="163"/>
      <c r="M317" s="168"/>
      <c r="T317" s="169"/>
      <c r="AT317" s="164" t="s">
        <v>202</v>
      </c>
      <c r="AU317" s="164" t="s">
        <v>209</v>
      </c>
      <c r="AV317" s="14" t="s">
        <v>199</v>
      </c>
      <c r="AW317" s="14" t="s">
        <v>42</v>
      </c>
      <c r="AX317" s="14" t="s">
        <v>90</v>
      </c>
      <c r="AY317" s="164" t="s">
        <v>192</v>
      </c>
    </row>
    <row r="318" spans="2:65" s="1" customFormat="1" ht="44.25" customHeight="1">
      <c r="B318" s="33"/>
      <c r="C318" s="132" t="s">
        <v>389</v>
      </c>
      <c r="D318" s="132" t="s">
        <v>194</v>
      </c>
      <c r="E318" s="133" t="s">
        <v>403</v>
      </c>
      <c r="F318" s="134" t="s">
        <v>404</v>
      </c>
      <c r="G318" s="135" t="s">
        <v>218</v>
      </c>
      <c r="H318" s="136">
        <v>37.094999999999999</v>
      </c>
      <c r="I318" s="137"/>
      <c r="J318" s="138">
        <f>ROUND(I318*H318,2)</f>
        <v>0</v>
      </c>
      <c r="K318" s="134" t="s">
        <v>198</v>
      </c>
      <c r="L318" s="33"/>
      <c r="M318" s="139" t="s">
        <v>44</v>
      </c>
      <c r="N318" s="140" t="s">
        <v>53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199</v>
      </c>
      <c r="AT318" s="143" t="s">
        <v>194</v>
      </c>
      <c r="AU318" s="143" t="s">
        <v>209</v>
      </c>
      <c r="AY318" s="17" t="s">
        <v>192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90</v>
      </c>
      <c r="BK318" s="144">
        <f>ROUND(I318*H318,2)</f>
        <v>0</v>
      </c>
      <c r="BL318" s="17" t="s">
        <v>199</v>
      </c>
      <c r="BM318" s="143" t="s">
        <v>2418</v>
      </c>
    </row>
    <row r="319" spans="2:65" s="1" customFormat="1" ht="11.25">
      <c r="B319" s="33"/>
      <c r="D319" s="145" t="s">
        <v>200</v>
      </c>
      <c r="F319" s="146" t="s">
        <v>406</v>
      </c>
      <c r="I319" s="147"/>
      <c r="L319" s="33"/>
      <c r="M319" s="148"/>
      <c r="T319" s="54"/>
      <c r="AT319" s="17" t="s">
        <v>200</v>
      </c>
      <c r="AU319" s="17" t="s">
        <v>209</v>
      </c>
    </row>
    <row r="320" spans="2:65" s="12" customFormat="1" ht="11.25">
      <c r="B320" s="149"/>
      <c r="D320" s="150" t="s">
        <v>202</v>
      </c>
      <c r="E320" s="151" t="s">
        <v>44</v>
      </c>
      <c r="F320" s="152" t="s">
        <v>2195</v>
      </c>
      <c r="H320" s="151" t="s">
        <v>44</v>
      </c>
      <c r="I320" s="153"/>
      <c r="L320" s="149"/>
      <c r="M320" s="154"/>
      <c r="T320" s="155"/>
      <c r="AT320" s="151" t="s">
        <v>202</v>
      </c>
      <c r="AU320" s="151" t="s">
        <v>209</v>
      </c>
      <c r="AV320" s="12" t="s">
        <v>90</v>
      </c>
      <c r="AW320" s="12" t="s">
        <v>42</v>
      </c>
      <c r="AX320" s="12" t="s">
        <v>82</v>
      </c>
      <c r="AY320" s="151" t="s">
        <v>192</v>
      </c>
    </row>
    <row r="321" spans="2:65" s="12" customFormat="1" ht="33.75">
      <c r="B321" s="149"/>
      <c r="D321" s="150" t="s">
        <v>202</v>
      </c>
      <c r="E321" s="151" t="s">
        <v>44</v>
      </c>
      <c r="F321" s="152" t="s">
        <v>2395</v>
      </c>
      <c r="H321" s="151" t="s">
        <v>44</v>
      </c>
      <c r="I321" s="153"/>
      <c r="L321" s="149"/>
      <c r="M321" s="154"/>
      <c r="T321" s="155"/>
      <c r="AT321" s="151" t="s">
        <v>202</v>
      </c>
      <c r="AU321" s="151" t="s">
        <v>209</v>
      </c>
      <c r="AV321" s="12" t="s">
        <v>90</v>
      </c>
      <c r="AW321" s="12" t="s">
        <v>42</v>
      </c>
      <c r="AX321" s="12" t="s">
        <v>82</v>
      </c>
      <c r="AY321" s="151" t="s">
        <v>192</v>
      </c>
    </row>
    <row r="322" spans="2:65" s="13" customFormat="1" ht="11.25">
      <c r="B322" s="156"/>
      <c r="D322" s="150" t="s">
        <v>202</v>
      </c>
      <c r="E322" s="157" t="s">
        <v>44</v>
      </c>
      <c r="F322" s="158" t="s">
        <v>2454</v>
      </c>
      <c r="H322" s="159">
        <v>14.445</v>
      </c>
      <c r="I322" s="160"/>
      <c r="L322" s="156"/>
      <c r="M322" s="161"/>
      <c r="T322" s="162"/>
      <c r="AT322" s="157" t="s">
        <v>202</v>
      </c>
      <c r="AU322" s="157" t="s">
        <v>209</v>
      </c>
      <c r="AV322" s="13" t="s">
        <v>93</v>
      </c>
      <c r="AW322" s="13" t="s">
        <v>42</v>
      </c>
      <c r="AX322" s="13" t="s">
        <v>82</v>
      </c>
      <c r="AY322" s="157" t="s">
        <v>192</v>
      </c>
    </row>
    <row r="323" spans="2:65" s="12" customFormat="1" ht="22.5">
      <c r="B323" s="149"/>
      <c r="D323" s="150" t="s">
        <v>202</v>
      </c>
      <c r="E323" s="151" t="s">
        <v>44</v>
      </c>
      <c r="F323" s="152" t="s">
        <v>2397</v>
      </c>
      <c r="H323" s="151" t="s">
        <v>44</v>
      </c>
      <c r="I323" s="153"/>
      <c r="L323" s="149"/>
      <c r="M323" s="154"/>
      <c r="T323" s="155"/>
      <c r="AT323" s="151" t="s">
        <v>202</v>
      </c>
      <c r="AU323" s="151" t="s">
        <v>209</v>
      </c>
      <c r="AV323" s="12" t="s">
        <v>90</v>
      </c>
      <c r="AW323" s="12" t="s">
        <v>42</v>
      </c>
      <c r="AX323" s="12" t="s">
        <v>82</v>
      </c>
      <c r="AY323" s="151" t="s">
        <v>192</v>
      </c>
    </row>
    <row r="324" spans="2:65" s="13" customFormat="1" ht="11.25">
      <c r="B324" s="156"/>
      <c r="D324" s="150" t="s">
        <v>202</v>
      </c>
      <c r="E324" s="157" t="s">
        <v>44</v>
      </c>
      <c r="F324" s="158" t="s">
        <v>2455</v>
      </c>
      <c r="H324" s="159">
        <v>2.2069999999999999</v>
      </c>
      <c r="I324" s="160"/>
      <c r="L324" s="156"/>
      <c r="M324" s="161"/>
      <c r="T324" s="162"/>
      <c r="AT324" s="157" t="s">
        <v>202</v>
      </c>
      <c r="AU324" s="157" t="s">
        <v>209</v>
      </c>
      <c r="AV324" s="13" t="s">
        <v>93</v>
      </c>
      <c r="AW324" s="13" t="s">
        <v>42</v>
      </c>
      <c r="AX324" s="13" t="s">
        <v>82</v>
      </c>
      <c r="AY324" s="157" t="s">
        <v>192</v>
      </c>
    </row>
    <row r="325" spans="2:65" s="12" customFormat="1" ht="22.5">
      <c r="B325" s="149"/>
      <c r="D325" s="150" t="s">
        <v>202</v>
      </c>
      <c r="E325" s="151" t="s">
        <v>44</v>
      </c>
      <c r="F325" s="152" t="s">
        <v>2399</v>
      </c>
      <c r="H325" s="151" t="s">
        <v>44</v>
      </c>
      <c r="I325" s="153"/>
      <c r="L325" s="149"/>
      <c r="M325" s="154"/>
      <c r="T325" s="155"/>
      <c r="AT325" s="151" t="s">
        <v>202</v>
      </c>
      <c r="AU325" s="151" t="s">
        <v>209</v>
      </c>
      <c r="AV325" s="12" t="s">
        <v>90</v>
      </c>
      <c r="AW325" s="12" t="s">
        <v>42</v>
      </c>
      <c r="AX325" s="12" t="s">
        <v>82</v>
      </c>
      <c r="AY325" s="151" t="s">
        <v>192</v>
      </c>
    </row>
    <row r="326" spans="2:65" s="13" customFormat="1" ht="11.25">
      <c r="B326" s="156"/>
      <c r="D326" s="150" t="s">
        <v>202</v>
      </c>
      <c r="E326" s="157" t="s">
        <v>44</v>
      </c>
      <c r="F326" s="158" t="s">
        <v>2456</v>
      </c>
      <c r="H326" s="159">
        <v>0.251</v>
      </c>
      <c r="I326" s="160"/>
      <c r="L326" s="156"/>
      <c r="M326" s="161"/>
      <c r="T326" s="162"/>
      <c r="AT326" s="157" t="s">
        <v>202</v>
      </c>
      <c r="AU326" s="157" t="s">
        <v>209</v>
      </c>
      <c r="AV326" s="13" t="s">
        <v>93</v>
      </c>
      <c r="AW326" s="13" t="s">
        <v>42</v>
      </c>
      <c r="AX326" s="13" t="s">
        <v>82</v>
      </c>
      <c r="AY326" s="157" t="s">
        <v>192</v>
      </c>
    </row>
    <row r="327" spans="2:65" s="12" customFormat="1" ht="22.5">
      <c r="B327" s="149"/>
      <c r="D327" s="150" t="s">
        <v>202</v>
      </c>
      <c r="E327" s="151" t="s">
        <v>44</v>
      </c>
      <c r="F327" s="152" t="s">
        <v>2457</v>
      </c>
      <c r="H327" s="151" t="s">
        <v>44</v>
      </c>
      <c r="I327" s="153"/>
      <c r="L327" s="149"/>
      <c r="M327" s="154"/>
      <c r="T327" s="155"/>
      <c r="AT327" s="151" t="s">
        <v>202</v>
      </c>
      <c r="AU327" s="151" t="s">
        <v>209</v>
      </c>
      <c r="AV327" s="12" t="s">
        <v>90</v>
      </c>
      <c r="AW327" s="12" t="s">
        <v>42</v>
      </c>
      <c r="AX327" s="12" t="s">
        <v>82</v>
      </c>
      <c r="AY327" s="151" t="s">
        <v>192</v>
      </c>
    </row>
    <row r="328" spans="2:65" s="13" customFormat="1" ht="11.25">
      <c r="B328" s="156"/>
      <c r="D328" s="150" t="s">
        <v>202</v>
      </c>
      <c r="E328" s="157" t="s">
        <v>44</v>
      </c>
      <c r="F328" s="158" t="s">
        <v>2458</v>
      </c>
      <c r="H328" s="159">
        <v>18.617000000000001</v>
      </c>
      <c r="I328" s="160"/>
      <c r="L328" s="156"/>
      <c r="M328" s="161"/>
      <c r="T328" s="162"/>
      <c r="AT328" s="157" t="s">
        <v>202</v>
      </c>
      <c r="AU328" s="157" t="s">
        <v>209</v>
      </c>
      <c r="AV328" s="13" t="s">
        <v>93</v>
      </c>
      <c r="AW328" s="13" t="s">
        <v>42</v>
      </c>
      <c r="AX328" s="13" t="s">
        <v>82</v>
      </c>
      <c r="AY328" s="157" t="s">
        <v>192</v>
      </c>
    </row>
    <row r="329" spans="2:65" s="12" customFormat="1" ht="22.5">
      <c r="B329" s="149"/>
      <c r="D329" s="150" t="s">
        <v>202</v>
      </c>
      <c r="E329" s="151" t="s">
        <v>44</v>
      </c>
      <c r="F329" s="152" t="s">
        <v>2459</v>
      </c>
      <c r="H329" s="151" t="s">
        <v>44</v>
      </c>
      <c r="I329" s="153"/>
      <c r="L329" s="149"/>
      <c r="M329" s="154"/>
      <c r="T329" s="155"/>
      <c r="AT329" s="151" t="s">
        <v>202</v>
      </c>
      <c r="AU329" s="151" t="s">
        <v>209</v>
      </c>
      <c r="AV329" s="12" t="s">
        <v>90</v>
      </c>
      <c r="AW329" s="12" t="s">
        <v>42</v>
      </c>
      <c r="AX329" s="12" t="s">
        <v>82</v>
      </c>
      <c r="AY329" s="151" t="s">
        <v>192</v>
      </c>
    </row>
    <row r="330" spans="2:65" s="13" customFormat="1" ht="11.25">
      <c r="B330" s="156"/>
      <c r="D330" s="150" t="s">
        <v>202</v>
      </c>
      <c r="E330" s="157" t="s">
        <v>44</v>
      </c>
      <c r="F330" s="158" t="s">
        <v>2460</v>
      </c>
      <c r="H330" s="159">
        <v>1.575</v>
      </c>
      <c r="I330" s="160"/>
      <c r="L330" s="156"/>
      <c r="M330" s="161"/>
      <c r="T330" s="162"/>
      <c r="AT330" s="157" t="s">
        <v>202</v>
      </c>
      <c r="AU330" s="157" t="s">
        <v>209</v>
      </c>
      <c r="AV330" s="13" t="s">
        <v>93</v>
      </c>
      <c r="AW330" s="13" t="s">
        <v>42</v>
      </c>
      <c r="AX330" s="13" t="s">
        <v>82</v>
      </c>
      <c r="AY330" s="157" t="s">
        <v>192</v>
      </c>
    </row>
    <row r="331" spans="2:65" s="14" customFormat="1" ht="11.25">
      <c r="B331" s="163"/>
      <c r="D331" s="150" t="s">
        <v>202</v>
      </c>
      <c r="E331" s="164" t="s">
        <v>44</v>
      </c>
      <c r="F331" s="165" t="s">
        <v>205</v>
      </c>
      <c r="H331" s="166">
        <v>37.095000000000006</v>
      </c>
      <c r="I331" s="167"/>
      <c r="L331" s="163"/>
      <c r="M331" s="168"/>
      <c r="T331" s="169"/>
      <c r="AT331" s="164" t="s">
        <v>202</v>
      </c>
      <c r="AU331" s="164" t="s">
        <v>209</v>
      </c>
      <c r="AV331" s="14" t="s">
        <v>199</v>
      </c>
      <c r="AW331" s="14" t="s">
        <v>42</v>
      </c>
      <c r="AX331" s="14" t="s">
        <v>90</v>
      </c>
      <c r="AY331" s="164" t="s">
        <v>192</v>
      </c>
    </row>
    <row r="332" spans="2:65" s="11" customFormat="1" ht="20.85" customHeight="1">
      <c r="B332" s="120"/>
      <c r="D332" s="121" t="s">
        <v>81</v>
      </c>
      <c r="E332" s="130" t="s">
        <v>407</v>
      </c>
      <c r="F332" s="130" t="s">
        <v>408</v>
      </c>
      <c r="I332" s="123"/>
      <c r="J332" s="131">
        <f>BK332</f>
        <v>0</v>
      </c>
      <c r="L332" s="120"/>
      <c r="M332" s="125"/>
      <c r="P332" s="126">
        <f>SUM(P333:P334)</f>
        <v>0</v>
      </c>
      <c r="R332" s="126">
        <f>SUM(R333:R334)</f>
        <v>0</v>
      </c>
      <c r="T332" s="127">
        <f>SUM(T333:T334)</f>
        <v>0</v>
      </c>
      <c r="AR332" s="121" t="s">
        <v>90</v>
      </c>
      <c r="AT332" s="128" t="s">
        <v>81</v>
      </c>
      <c r="AU332" s="128" t="s">
        <v>93</v>
      </c>
      <c r="AY332" s="121" t="s">
        <v>192</v>
      </c>
      <c r="BK332" s="129">
        <f>SUM(BK333:BK334)</f>
        <v>0</v>
      </c>
    </row>
    <row r="333" spans="2:65" s="1" customFormat="1" ht="37.9" customHeight="1">
      <c r="B333" s="33"/>
      <c r="C333" s="132" t="s">
        <v>402</v>
      </c>
      <c r="D333" s="132" t="s">
        <v>194</v>
      </c>
      <c r="E333" s="133" t="s">
        <v>410</v>
      </c>
      <c r="F333" s="134" t="s">
        <v>411</v>
      </c>
      <c r="G333" s="135" t="s">
        <v>218</v>
      </c>
      <c r="H333" s="136">
        <v>92.634</v>
      </c>
      <c r="I333" s="137"/>
      <c r="J333" s="138">
        <f>ROUND(I333*H333,2)</f>
        <v>0</v>
      </c>
      <c r="K333" s="134" t="s">
        <v>198</v>
      </c>
      <c r="L333" s="33"/>
      <c r="M333" s="139" t="s">
        <v>44</v>
      </c>
      <c r="N333" s="140" t="s">
        <v>53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199</v>
      </c>
      <c r="AT333" s="143" t="s">
        <v>194</v>
      </c>
      <c r="AU333" s="143" t="s">
        <v>209</v>
      </c>
      <c r="AY333" s="17" t="s">
        <v>192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90</v>
      </c>
      <c r="BK333" s="144">
        <f>ROUND(I333*H333,2)</f>
        <v>0</v>
      </c>
      <c r="BL333" s="17" t="s">
        <v>199</v>
      </c>
      <c r="BM333" s="143" t="s">
        <v>2420</v>
      </c>
    </row>
    <row r="334" spans="2:65" s="1" customFormat="1" ht="11.25">
      <c r="B334" s="33"/>
      <c r="D334" s="145" t="s">
        <v>200</v>
      </c>
      <c r="F334" s="146" t="s">
        <v>413</v>
      </c>
      <c r="I334" s="147"/>
      <c r="L334" s="33"/>
      <c r="M334" s="180"/>
      <c r="N334" s="181"/>
      <c r="O334" s="181"/>
      <c r="P334" s="181"/>
      <c r="Q334" s="181"/>
      <c r="R334" s="181"/>
      <c r="S334" s="181"/>
      <c r="T334" s="182"/>
      <c r="AT334" s="17" t="s">
        <v>200</v>
      </c>
      <c r="AU334" s="17" t="s">
        <v>209</v>
      </c>
    </row>
    <row r="335" spans="2:65" s="1" customFormat="1" ht="6.95" customHeight="1">
      <c r="B335" s="42"/>
      <c r="C335" s="43"/>
      <c r="D335" s="43"/>
      <c r="E335" s="43"/>
      <c r="F335" s="43"/>
      <c r="G335" s="43"/>
      <c r="H335" s="43"/>
      <c r="I335" s="43"/>
      <c r="J335" s="43"/>
      <c r="K335" s="43"/>
      <c r="L335" s="33"/>
    </row>
  </sheetData>
  <sheetProtection algorithmName="SHA-512" hashValue="T0AOUHy1nXvVhw5a/93pWCV/3XEAgYRtfda50ughzNUL8F75lVEoVIYspC0gnq0oFoyiUIXnTZmEuvKH/CZqug==" saltValue="q5FYXa2sOpDOIFU6lw5WXTbNYi50+zA0LFbKXTHQMhijtr0u2j3UL+kgo5NJGoCLkFS84fYFoKn+gYpJ0749DQ==" spinCount="100000" sheet="1" objects="1" scenarios="1" formatColumns="0" formatRows="0" autoFilter="0"/>
  <autoFilter ref="C90:K334" xr:uid="{00000000-0009-0000-0000-000007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700-000000000000}"/>
    <hyperlink ref="F103" r:id="rId2" xr:uid="{00000000-0004-0000-0700-000001000000}"/>
    <hyperlink ref="F108" r:id="rId3" xr:uid="{00000000-0004-0000-0700-000002000000}"/>
    <hyperlink ref="F113" r:id="rId4" xr:uid="{00000000-0004-0000-0700-000003000000}"/>
    <hyperlink ref="F118" r:id="rId5" xr:uid="{00000000-0004-0000-0700-000004000000}"/>
    <hyperlink ref="F123" r:id="rId6" xr:uid="{00000000-0004-0000-0700-000005000000}"/>
    <hyperlink ref="F137" r:id="rId7" xr:uid="{00000000-0004-0000-0700-000006000000}"/>
    <hyperlink ref="F150" r:id="rId8" xr:uid="{00000000-0004-0000-0700-000007000000}"/>
    <hyperlink ref="F155" r:id="rId9" xr:uid="{00000000-0004-0000-0700-000008000000}"/>
    <hyperlink ref="F160" r:id="rId10" xr:uid="{00000000-0004-0000-0700-000009000000}"/>
    <hyperlink ref="F166" r:id="rId11" xr:uid="{00000000-0004-0000-0700-00000A000000}"/>
    <hyperlink ref="F179" r:id="rId12" xr:uid="{00000000-0004-0000-0700-00000B000000}"/>
    <hyperlink ref="F186" r:id="rId13" xr:uid="{00000000-0004-0000-0700-00000C000000}"/>
    <hyperlink ref="F199" r:id="rId14" xr:uid="{00000000-0004-0000-0700-00000D000000}"/>
    <hyperlink ref="F206" r:id="rId15" xr:uid="{00000000-0004-0000-0700-00000E000000}"/>
    <hyperlink ref="F213" r:id="rId16" xr:uid="{00000000-0004-0000-0700-00000F000000}"/>
    <hyperlink ref="F240" r:id="rId17" xr:uid="{00000000-0004-0000-0700-000010000000}"/>
    <hyperlink ref="F255" r:id="rId18" xr:uid="{00000000-0004-0000-0700-000011000000}"/>
    <hyperlink ref="F265" r:id="rId19" xr:uid="{00000000-0004-0000-0700-000012000000}"/>
    <hyperlink ref="F270" r:id="rId20" xr:uid="{00000000-0004-0000-0700-000013000000}"/>
    <hyperlink ref="F276" r:id="rId21" xr:uid="{00000000-0004-0000-0700-000014000000}"/>
    <hyperlink ref="F290" r:id="rId22" xr:uid="{00000000-0004-0000-0700-000015000000}"/>
    <hyperlink ref="F305" r:id="rId23" xr:uid="{00000000-0004-0000-0700-000016000000}"/>
    <hyperlink ref="F319" r:id="rId24" xr:uid="{00000000-0004-0000-0700-000017000000}"/>
    <hyperlink ref="F334" r:id="rId25" xr:uid="{00000000-0004-0000-0700-000018000000}"/>
  </hyperlinks>
  <pageMargins left="0.39370078740157483" right="0.39370078740157483" top="0.39370078740157483" bottom="0.39370078740157483" header="0" footer="0"/>
  <pageSetup paperSize="9" scale="76" fitToHeight="100" orientation="portrait" r:id="rId26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2184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2466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ROUND((SUM(BE91:BE2220)),  2)</f>
        <v>0</v>
      </c>
      <c r="I35" s="94">
        <v>0.21</v>
      </c>
      <c r="J35" s="84">
        <f>ROUND(((SUM(BE91:BE2220))*I35),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ROUND((SUM(BF91:BF2220)),  2)</f>
        <v>0</v>
      </c>
      <c r="I36" s="94">
        <v>0.12</v>
      </c>
      <c r="J36" s="84">
        <f>ROUND(((SUM(BF91:BF2220))*I36),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ROUND((SUM(BG91:BG2220)),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ROUND((SUM(BH91:BH2220)),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ROUND((SUM(BI91:BI2220)),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2184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PS452.3 - Soupis dodávek a montážních prací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954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955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>
      <c r="B66" s="104"/>
      <c r="D66" s="105" t="s">
        <v>956</v>
      </c>
      <c r="E66" s="106"/>
      <c r="F66" s="106"/>
      <c r="G66" s="106"/>
      <c r="H66" s="106"/>
      <c r="I66" s="106"/>
      <c r="J66" s="107">
        <f>J117</f>
        <v>0</v>
      </c>
      <c r="L66" s="104"/>
    </row>
    <row r="67" spans="2:12" s="9" customFormat="1" ht="19.899999999999999" customHeight="1">
      <c r="B67" s="108"/>
      <c r="D67" s="109" t="s">
        <v>957</v>
      </c>
      <c r="E67" s="110"/>
      <c r="F67" s="110"/>
      <c r="G67" s="110"/>
      <c r="H67" s="110"/>
      <c r="I67" s="110"/>
      <c r="J67" s="111">
        <f>J118</f>
        <v>0</v>
      </c>
      <c r="L67" s="108"/>
    </row>
    <row r="68" spans="2:12" s="9" customFormat="1" ht="19.899999999999999" customHeight="1">
      <c r="B68" s="108"/>
      <c r="D68" s="109" t="s">
        <v>2142</v>
      </c>
      <c r="E68" s="110"/>
      <c r="F68" s="110"/>
      <c r="G68" s="110"/>
      <c r="H68" s="110"/>
      <c r="I68" s="110"/>
      <c r="J68" s="111">
        <f>J473</f>
        <v>0</v>
      </c>
      <c r="L68" s="108"/>
    </row>
    <row r="69" spans="2:12" s="9" customFormat="1" ht="19.899999999999999" customHeight="1">
      <c r="B69" s="108"/>
      <c r="D69" s="109" t="s">
        <v>959</v>
      </c>
      <c r="E69" s="110"/>
      <c r="F69" s="110"/>
      <c r="G69" s="110"/>
      <c r="H69" s="110"/>
      <c r="I69" s="110"/>
      <c r="J69" s="111">
        <f>J2022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2184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16.5" customHeight="1">
      <c r="B83" s="33"/>
      <c r="E83" s="197" t="str">
        <f>E11</f>
        <v>PS452.3 - Soupis dodávek a montážních prací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P92+P117</f>
        <v>0</v>
      </c>
      <c r="Q91" s="51"/>
      <c r="R91" s="117">
        <f>R92+R117</f>
        <v>74.371891399999981</v>
      </c>
      <c r="S91" s="51"/>
      <c r="T91" s="118">
        <f>T92+T117</f>
        <v>44.81962</v>
      </c>
      <c r="AT91" s="17" t="s">
        <v>81</v>
      </c>
      <c r="AU91" s="17" t="s">
        <v>166</v>
      </c>
      <c r="BK91" s="119">
        <f>BK92+BK117</f>
        <v>0</v>
      </c>
    </row>
    <row r="92" spans="2:65" s="11" customFormat="1" ht="25.9" customHeight="1">
      <c r="B92" s="120"/>
      <c r="D92" s="121" t="s">
        <v>81</v>
      </c>
      <c r="E92" s="122" t="s">
        <v>960</v>
      </c>
      <c r="F92" s="122" t="s">
        <v>961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4.8575000000000007E-2</v>
      </c>
      <c r="T92" s="127">
        <f>T93</f>
        <v>0</v>
      </c>
      <c r="AR92" s="121" t="s">
        <v>93</v>
      </c>
      <c r="AT92" s="128" t="s">
        <v>81</v>
      </c>
      <c r="AU92" s="128" t="s">
        <v>82</v>
      </c>
      <c r="AY92" s="121" t="s">
        <v>192</v>
      </c>
      <c r="BK92" s="129">
        <f>BK93</f>
        <v>0</v>
      </c>
    </row>
    <row r="93" spans="2:65" s="11" customFormat="1" ht="22.9" customHeight="1">
      <c r="B93" s="120"/>
      <c r="D93" s="121" t="s">
        <v>81</v>
      </c>
      <c r="E93" s="130" t="s">
        <v>962</v>
      </c>
      <c r="F93" s="130" t="s">
        <v>963</v>
      </c>
      <c r="I93" s="123"/>
      <c r="J93" s="131">
        <f>BK93</f>
        <v>0</v>
      </c>
      <c r="L93" s="120"/>
      <c r="M93" s="125"/>
      <c r="P93" s="126">
        <f>SUM(P94:P116)</f>
        <v>0</v>
      </c>
      <c r="R93" s="126">
        <f>SUM(R94:R116)</f>
        <v>4.8575000000000007E-2</v>
      </c>
      <c r="T93" s="127">
        <f>SUM(T94:T116)</f>
        <v>0</v>
      </c>
      <c r="AR93" s="121" t="s">
        <v>93</v>
      </c>
      <c r="AT93" s="128" t="s">
        <v>81</v>
      </c>
      <c r="AU93" s="128" t="s">
        <v>90</v>
      </c>
      <c r="AY93" s="121" t="s">
        <v>192</v>
      </c>
      <c r="BK93" s="129">
        <f>SUM(BK94:BK116)</f>
        <v>0</v>
      </c>
    </row>
    <row r="94" spans="2:65" s="1" customFormat="1" ht="24.2" customHeight="1">
      <c r="B94" s="33"/>
      <c r="C94" s="132" t="s">
        <v>90</v>
      </c>
      <c r="D94" s="132" t="s">
        <v>194</v>
      </c>
      <c r="E94" s="133" t="s">
        <v>964</v>
      </c>
      <c r="F94" s="134" t="s">
        <v>965</v>
      </c>
      <c r="G94" s="135" t="s">
        <v>747</v>
      </c>
      <c r="H94" s="136">
        <v>16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300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300</v>
      </c>
      <c r="BM94" s="143" t="s">
        <v>2467</v>
      </c>
    </row>
    <row r="95" spans="2:65" s="1" customFormat="1" ht="11.25">
      <c r="B95" s="33"/>
      <c r="D95" s="145" t="s">
        <v>200</v>
      </c>
      <c r="F95" s="146" t="s">
        <v>967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2468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11.25">
      <c r="B97" s="149"/>
      <c r="D97" s="150" t="s">
        <v>202</v>
      </c>
      <c r="E97" s="151" t="s">
        <v>44</v>
      </c>
      <c r="F97" s="152" t="s">
        <v>969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1282</v>
      </c>
      <c r="H98" s="159">
        <v>16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90</v>
      </c>
      <c r="AY98" s="157" t="s">
        <v>192</v>
      </c>
    </row>
    <row r="99" spans="2:65" s="1" customFormat="1" ht="24.2" customHeight="1">
      <c r="B99" s="33"/>
      <c r="C99" s="170" t="s">
        <v>93</v>
      </c>
      <c r="D99" s="170" t="s">
        <v>245</v>
      </c>
      <c r="E99" s="171" t="s">
        <v>971</v>
      </c>
      <c r="F99" s="172" t="s">
        <v>972</v>
      </c>
      <c r="G99" s="173" t="s">
        <v>747</v>
      </c>
      <c r="H99" s="174">
        <v>16</v>
      </c>
      <c r="I99" s="175"/>
      <c r="J99" s="176">
        <f>ROUND(I99*H99,2)</f>
        <v>0</v>
      </c>
      <c r="K99" s="172" t="s">
        <v>198</v>
      </c>
      <c r="L99" s="177"/>
      <c r="M99" s="178" t="s">
        <v>44</v>
      </c>
      <c r="N99" s="179" t="s">
        <v>53</v>
      </c>
      <c r="P99" s="141">
        <f>O99*H99</f>
        <v>0</v>
      </c>
      <c r="Q99" s="141">
        <v>5.0000000000000002E-5</v>
      </c>
      <c r="R99" s="141">
        <f>Q99*H99</f>
        <v>8.0000000000000004E-4</v>
      </c>
      <c r="S99" s="141">
        <v>0</v>
      </c>
      <c r="T99" s="142">
        <f>S99*H99</f>
        <v>0</v>
      </c>
      <c r="AR99" s="143" t="s">
        <v>294</v>
      </c>
      <c r="AT99" s="143" t="s">
        <v>245</v>
      </c>
      <c r="AU99" s="143" t="s">
        <v>93</v>
      </c>
      <c r="AY99" s="17" t="s">
        <v>192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90</v>
      </c>
      <c r="BK99" s="144">
        <f>ROUND(I99*H99,2)</f>
        <v>0</v>
      </c>
      <c r="BL99" s="17" t="s">
        <v>300</v>
      </c>
      <c r="BM99" s="143" t="s">
        <v>2469</v>
      </c>
    </row>
    <row r="100" spans="2:65" s="12" customFormat="1" ht="11.25">
      <c r="B100" s="149"/>
      <c r="D100" s="150" t="s">
        <v>202</v>
      </c>
      <c r="E100" s="151" t="s">
        <v>44</v>
      </c>
      <c r="F100" s="152" t="s">
        <v>2468</v>
      </c>
      <c r="H100" s="151" t="s">
        <v>44</v>
      </c>
      <c r="I100" s="153"/>
      <c r="L100" s="149"/>
      <c r="M100" s="154"/>
      <c r="T100" s="155"/>
      <c r="AT100" s="151" t="s">
        <v>202</v>
      </c>
      <c r="AU100" s="151" t="s">
        <v>93</v>
      </c>
      <c r="AV100" s="12" t="s">
        <v>90</v>
      </c>
      <c r="AW100" s="12" t="s">
        <v>42</v>
      </c>
      <c r="AX100" s="12" t="s">
        <v>82</v>
      </c>
      <c r="AY100" s="151" t="s">
        <v>192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974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3" customFormat="1" ht="11.25">
      <c r="B102" s="156"/>
      <c r="D102" s="150" t="s">
        <v>202</v>
      </c>
      <c r="E102" s="157" t="s">
        <v>44</v>
      </c>
      <c r="F102" s="158" t="s">
        <v>300</v>
      </c>
      <c r="H102" s="159">
        <v>16</v>
      </c>
      <c r="I102" s="160"/>
      <c r="L102" s="156"/>
      <c r="M102" s="161"/>
      <c r="T102" s="162"/>
      <c r="AT102" s="157" t="s">
        <v>202</v>
      </c>
      <c r="AU102" s="157" t="s">
        <v>93</v>
      </c>
      <c r="AV102" s="13" t="s">
        <v>93</v>
      </c>
      <c r="AW102" s="13" t="s">
        <v>42</v>
      </c>
      <c r="AX102" s="13" t="s">
        <v>90</v>
      </c>
      <c r="AY102" s="157" t="s">
        <v>192</v>
      </c>
    </row>
    <row r="103" spans="2:65" s="1" customFormat="1" ht="24.2" customHeight="1">
      <c r="B103" s="33"/>
      <c r="C103" s="132" t="s">
        <v>209</v>
      </c>
      <c r="D103" s="132" t="s">
        <v>194</v>
      </c>
      <c r="E103" s="133" t="s">
        <v>975</v>
      </c>
      <c r="F103" s="134" t="s">
        <v>976</v>
      </c>
      <c r="G103" s="135" t="s">
        <v>282</v>
      </c>
      <c r="H103" s="136">
        <v>910</v>
      </c>
      <c r="I103" s="137"/>
      <c r="J103" s="138">
        <f>ROUND(I103*H103,2)</f>
        <v>0</v>
      </c>
      <c r="K103" s="134" t="s">
        <v>198</v>
      </c>
      <c r="L103" s="33"/>
      <c r="M103" s="139" t="s">
        <v>44</v>
      </c>
      <c r="N103" s="140" t="s">
        <v>53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90</v>
      </c>
      <c r="AT103" s="143" t="s">
        <v>194</v>
      </c>
      <c r="AU103" s="143" t="s">
        <v>93</v>
      </c>
      <c r="AY103" s="17" t="s">
        <v>192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90</v>
      </c>
      <c r="BK103" s="144">
        <f>ROUND(I103*H103,2)</f>
        <v>0</v>
      </c>
      <c r="BL103" s="17" t="s">
        <v>90</v>
      </c>
      <c r="BM103" s="143" t="s">
        <v>2470</v>
      </c>
    </row>
    <row r="104" spans="2:65" s="1" customFormat="1" ht="11.25">
      <c r="B104" s="33"/>
      <c r="D104" s="145" t="s">
        <v>200</v>
      </c>
      <c r="F104" s="146" t="s">
        <v>978</v>
      </c>
      <c r="I104" s="147"/>
      <c r="L104" s="33"/>
      <c r="M104" s="148"/>
      <c r="T104" s="54"/>
      <c r="AT104" s="17" t="s">
        <v>200</v>
      </c>
      <c r="AU104" s="17" t="s">
        <v>93</v>
      </c>
    </row>
    <row r="105" spans="2:65" s="12" customFormat="1" ht="11.25">
      <c r="B105" s="149"/>
      <c r="D105" s="150" t="s">
        <v>202</v>
      </c>
      <c r="E105" s="151" t="s">
        <v>44</v>
      </c>
      <c r="F105" s="152" t="s">
        <v>2468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2" customFormat="1" ht="22.5">
      <c r="B106" s="149"/>
      <c r="D106" s="150" t="s">
        <v>202</v>
      </c>
      <c r="E106" s="151" t="s">
        <v>44</v>
      </c>
      <c r="F106" s="152" t="s">
        <v>979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3" customFormat="1" ht="11.25">
      <c r="B107" s="156"/>
      <c r="D107" s="150" t="s">
        <v>202</v>
      </c>
      <c r="E107" s="157" t="s">
        <v>44</v>
      </c>
      <c r="F107" s="158" t="s">
        <v>2471</v>
      </c>
      <c r="H107" s="159">
        <v>910</v>
      </c>
      <c r="I107" s="160"/>
      <c r="L107" s="156"/>
      <c r="M107" s="161"/>
      <c r="T107" s="162"/>
      <c r="AT107" s="157" t="s">
        <v>202</v>
      </c>
      <c r="AU107" s="157" t="s">
        <v>93</v>
      </c>
      <c r="AV107" s="13" t="s">
        <v>93</v>
      </c>
      <c r="AW107" s="13" t="s">
        <v>42</v>
      </c>
      <c r="AX107" s="13" t="s">
        <v>90</v>
      </c>
      <c r="AY107" s="157" t="s">
        <v>192</v>
      </c>
    </row>
    <row r="108" spans="2:65" s="1" customFormat="1" ht="24.2" customHeight="1">
      <c r="B108" s="33"/>
      <c r="C108" s="170" t="s">
        <v>199</v>
      </c>
      <c r="D108" s="170" t="s">
        <v>245</v>
      </c>
      <c r="E108" s="171" t="s">
        <v>981</v>
      </c>
      <c r="F108" s="172" t="s">
        <v>982</v>
      </c>
      <c r="G108" s="173" t="s">
        <v>282</v>
      </c>
      <c r="H108" s="174">
        <v>955.5</v>
      </c>
      <c r="I108" s="175"/>
      <c r="J108" s="176">
        <f>ROUND(I108*H108,2)</f>
        <v>0</v>
      </c>
      <c r="K108" s="172" t="s">
        <v>198</v>
      </c>
      <c r="L108" s="177"/>
      <c r="M108" s="178" t="s">
        <v>44</v>
      </c>
      <c r="N108" s="179" t="s">
        <v>53</v>
      </c>
      <c r="P108" s="141">
        <f>O108*H108</f>
        <v>0</v>
      </c>
      <c r="Q108" s="141">
        <v>5.0000000000000002E-5</v>
      </c>
      <c r="R108" s="141">
        <f>Q108*H108</f>
        <v>4.7775000000000005E-2</v>
      </c>
      <c r="S108" s="141">
        <v>0</v>
      </c>
      <c r="T108" s="142">
        <f>S108*H108</f>
        <v>0</v>
      </c>
      <c r="AR108" s="143" t="s">
        <v>93</v>
      </c>
      <c r="AT108" s="143" t="s">
        <v>245</v>
      </c>
      <c r="AU108" s="143" t="s">
        <v>93</v>
      </c>
      <c r="AY108" s="17" t="s">
        <v>192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90</v>
      </c>
      <c r="BK108" s="144">
        <f>ROUND(I108*H108,2)</f>
        <v>0</v>
      </c>
      <c r="BL108" s="17" t="s">
        <v>90</v>
      </c>
      <c r="BM108" s="143" t="s">
        <v>2472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2468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11.25">
      <c r="B110" s="149"/>
      <c r="D110" s="150" t="s">
        <v>202</v>
      </c>
      <c r="E110" s="151" t="s">
        <v>44</v>
      </c>
      <c r="F110" s="152" t="s">
        <v>984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2473</v>
      </c>
      <c r="H111" s="159">
        <v>955.5</v>
      </c>
      <c r="I111" s="160"/>
      <c r="L111" s="156"/>
      <c r="M111" s="161"/>
      <c r="T111" s="162"/>
      <c r="AT111" s="157" t="s">
        <v>202</v>
      </c>
      <c r="AU111" s="157" t="s">
        <v>93</v>
      </c>
      <c r="AV111" s="13" t="s">
        <v>93</v>
      </c>
      <c r="AW111" s="13" t="s">
        <v>42</v>
      </c>
      <c r="AX111" s="13" t="s">
        <v>90</v>
      </c>
      <c r="AY111" s="157" t="s">
        <v>192</v>
      </c>
    </row>
    <row r="112" spans="2:65" s="1" customFormat="1" ht="24.2" customHeight="1">
      <c r="B112" s="33"/>
      <c r="C112" s="132" t="s">
        <v>222</v>
      </c>
      <c r="D112" s="132" t="s">
        <v>194</v>
      </c>
      <c r="E112" s="133" t="s">
        <v>986</v>
      </c>
      <c r="F112" s="134" t="s">
        <v>987</v>
      </c>
      <c r="G112" s="135" t="s">
        <v>747</v>
      </c>
      <c r="H112" s="136">
        <v>8</v>
      </c>
      <c r="I112" s="137"/>
      <c r="J112" s="138">
        <f>ROUND(I112*H112,2)</f>
        <v>0</v>
      </c>
      <c r="K112" s="134" t="s">
        <v>198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90</v>
      </c>
      <c r="AT112" s="143" t="s">
        <v>194</v>
      </c>
      <c r="AU112" s="143" t="s">
        <v>93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90</v>
      </c>
      <c r="BM112" s="143" t="s">
        <v>2474</v>
      </c>
    </row>
    <row r="113" spans="2:65" s="1" customFormat="1" ht="11.25">
      <c r="B113" s="33"/>
      <c r="D113" s="145" t="s">
        <v>200</v>
      </c>
      <c r="F113" s="146" t="s">
        <v>989</v>
      </c>
      <c r="I113" s="147"/>
      <c r="L113" s="33"/>
      <c r="M113" s="148"/>
      <c r="T113" s="54"/>
      <c r="AT113" s="17" t="s">
        <v>200</v>
      </c>
      <c r="AU113" s="17" t="s">
        <v>93</v>
      </c>
    </row>
    <row r="114" spans="2:65" s="12" customFormat="1" ht="11.25">
      <c r="B114" s="149"/>
      <c r="D114" s="150" t="s">
        <v>202</v>
      </c>
      <c r="E114" s="151" t="s">
        <v>44</v>
      </c>
      <c r="F114" s="152" t="s">
        <v>2468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2" customFormat="1" ht="11.25">
      <c r="B115" s="149"/>
      <c r="D115" s="150" t="s">
        <v>202</v>
      </c>
      <c r="E115" s="151" t="s">
        <v>44</v>
      </c>
      <c r="F115" s="152" t="s">
        <v>990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219</v>
      </c>
      <c r="H116" s="159">
        <v>8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90</v>
      </c>
      <c r="AY116" s="157" t="s">
        <v>192</v>
      </c>
    </row>
    <row r="117" spans="2:65" s="11" customFormat="1" ht="25.9" customHeight="1">
      <c r="B117" s="120"/>
      <c r="D117" s="121" t="s">
        <v>81</v>
      </c>
      <c r="E117" s="122" t="s">
        <v>245</v>
      </c>
      <c r="F117" s="122" t="s">
        <v>991</v>
      </c>
      <c r="I117" s="123"/>
      <c r="J117" s="124">
        <f>BK117</f>
        <v>0</v>
      </c>
      <c r="L117" s="120"/>
      <c r="M117" s="125"/>
      <c r="P117" s="126">
        <f>P118+P473+P2022</f>
        <v>0</v>
      </c>
      <c r="R117" s="126">
        <f>R118+R473+R2022</f>
        <v>74.323316399999982</v>
      </c>
      <c r="T117" s="127">
        <f>T118+T473+T2022</f>
        <v>44.81962</v>
      </c>
      <c r="AR117" s="121" t="s">
        <v>209</v>
      </c>
      <c r="AT117" s="128" t="s">
        <v>81</v>
      </c>
      <c r="AU117" s="128" t="s">
        <v>82</v>
      </c>
      <c r="AY117" s="121" t="s">
        <v>192</v>
      </c>
      <c r="BK117" s="129">
        <f>BK118+BK473+BK2022</f>
        <v>0</v>
      </c>
    </row>
    <row r="118" spans="2:65" s="11" customFormat="1" ht="22.9" customHeight="1">
      <c r="B118" s="120"/>
      <c r="D118" s="121" t="s">
        <v>81</v>
      </c>
      <c r="E118" s="130" t="s">
        <v>992</v>
      </c>
      <c r="F118" s="130" t="s">
        <v>993</v>
      </c>
      <c r="I118" s="123"/>
      <c r="J118" s="131">
        <f>BK118</f>
        <v>0</v>
      </c>
      <c r="L118" s="120"/>
      <c r="M118" s="125"/>
      <c r="P118" s="126">
        <f>SUM(P119:P472)</f>
        <v>0</v>
      </c>
      <c r="R118" s="126">
        <f>SUM(R119:R472)</f>
        <v>0.12914</v>
      </c>
      <c r="T118" s="127">
        <f>SUM(T119:T472)</f>
        <v>3.84362</v>
      </c>
      <c r="AR118" s="121" t="s">
        <v>209</v>
      </c>
      <c r="AT118" s="128" t="s">
        <v>81</v>
      </c>
      <c r="AU118" s="128" t="s">
        <v>90</v>
      </c>
      <c r="AY118" s="121" t="s">
        <v>192</v>
      </c>
      <c r="BK118" s="129">
        <f>SUM(BK119:BK472)</f>
        <v>0</v>
      </c>
    </row>
    <row r="119" spans="2:65" s="1" customFormat="1" ht="33" customHeight="1">
      <c r="B119" s="33"/>
      <c r="C119" s="132" t="s">
        <v>212</v>
      </c>
      <c r="D119" s="132" t="s">
        <v>194</v>
      </c>
      <c r="E119" s="133" t="s">
        <v>2475</v>
      </c>
      <c r="F119" s="134" t="s">
        <v>2476</v>
      </c>
      <c r="G119" s="135" t="s">
        <v>747</v>
      </c>
      <c r="H119" s="136">
        <v>6</v>
      </c>
      <c r="I119" s="137"/>
      <c r="J119" s="138">
        <f>ROUND(I119*H119,2)</f>
        <v>0</v>
      </c>
      <c r="K119" s="134" t="s">
        <v>198</v>
      </c>
      <c r="L119" s="33"/>
      <c r="M119" s="139" t="s">
        <v>44</v>
      </c>
      <c r="N119" s="140" t="s">
        <v>53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90</v>
      </c>
      <c r="AT119" s="143" t="s">
        <v>194</v>
      </c>
      <c r="AU119" s="143" t="s">
        <v>93</v>
      </c>
      <c r="AY119" s="17" t="s">
        <v>192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90</v>
      </c>
      <c r="BK119" s="144">
        <f>ROUND(I119*H119,2)</f>
        <v>0</v>
      </c>
      <c r="BL119" s="17" t="s">
        <v>90</v>
      </c>
      <c r="BM119" s="143" t="s">
        <v>2477</v>
      </c>
    </row>
    <row r="120" spans="2:65" s="1" customFormat="1" ht="11.25">
      <c r="B120" s="33"/>
      <c r="D120" s="145" t="s">
        <v>200</v>
      </c>
      <c r="F120" s="146" t="s">
        <v>2478</v>
      </c>
      <c r="I120" s="147"/>
      <c r="L120" s="33"/>
      <c r="M120" s="148"/>
      <c r="T120" s="54"/>
      <c r="AT120" s="17" t="s">
        <v>200</v>
      </c>
      <c r="AU120" s="17" t="s">
        <v>93</v>
      </c>
    </row>
    <row r="121" spans="2:65" s="12" customFormat="1" ht="11.25">
      <c r="B121" s="149"/>
      <c r="D121" s="150" t="s">
        <v>202</v>
      </c>
      <c r="E121" s="151" t="s">
        <v>44</v>
      </c>
      <c r="F121" s="152" t="s">
        <v>2468</v>
      </c>
      <c r="H121" s="151" t="s">
        <v>44</v>
      </c>
      <c r="I121" s="153"/>
      <c r="L121" s="149"/>
      <c r="M121" s="154"/>
      <c r="T121" s="155"/>
      <c r="AT121" s="151" t="s">
        <v>202</v>
      </c>
      <c r="AU121" s="151" t="s">
        <v>93</v>
      </c>
      <c r="AV121" s="12" t="s">
        <v>90</v>
      </c>
      <c r="AW121" s="12" t="s">
        <v>42</v>
      </c>
      <c r="AX121" s="12" t="s">
        <v>82</v>
      </c>
      <c r="AY121" s="151" t="s">
        <v>192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2479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2" customFormat="1" ht="11.25">
      <c r="B123" s="149"/>
      <c r="D123" s="150" t="s">
        <v>202</v>
      </c>
      <c r="E123" s="151" t="s">
        <v>44</v>
      </c>
      <c r="F123" s="152" t="s">
        <v>2480</v>
      </c>
      <c r="H123" s="151" t="s">
        <v>44</v>
      </c>
      <c r="I123" s="153"/>
      <c r="L123" s="149"/>
      <c r="M123" s="154"/>
      <c r="T123" s="155"/>
      <c r="AT123" s="151" t="s">
        <v>202</v>
      </c>
      <c r="AU123" s="151" t="s">
        <v>93</v>
      </c>
      <c r="AV123" s="12" t="s">
        <v>90</v>
      </c>
      <c r="AW123" s="12" t="s">
        <v>42</v>
      </c>
      <c r="AX123" s="12" t="s">
        <v>82</v>
      </c>
      <c r="AY123" s="151" t="s">
        <v>192</v>
      </c>
    </row>
    <row r="124" spans="2:65" s="13" customFormat="1" ht="11.25">
      <c r="B124" s="156"/>
      <c r="D124" s="150" t="s">
        <v>202</v>
      </c>
      <c r="E124" s="157" t="s">
        <v>44</v>
      </c>
      <c r="F124" s="158" t="s">
        <v>2481</v>
      </c>
      <c r="H124" s="159">
        <v>6</v>
      </c>
      <c r="I124" s="160"/>
      <c r="L124" s="156"/>
      <c r="M124" s="161"/>
      <c r="T124" s="162"/>
      <c r="AT124" s="157" t="s">
        <v>202</v>
      </c>
      <c r="AU124" s="157" t="s">
        <v>93</v>
      </c>
      <c r="AV124" s="13" t="s">
        <v>93</v>
      </c>
      <c r="AW124" s="13" t="s">
        <v>42</v>
      </c>
      <c r="AX124" s="13" t="s">
        <v>90</v>
      </c>
      <c r="AY124" s="157" t="s">
        <v>192</v>
      </c>
    </row>
    <row r="125" spans="2:65" s="1" customFormat="1" ht="37.9" customHeight="1">
      <c r="B125" s="33"/>
      <c r="C125" s="132" t="s">
        <v>238</v>
      </c>
      <c r="D125" s="132" t="s">
        <v>194</v>
      </c>
      <c r="E125" s="133" t="s">
        <v>2482</v>
      </c>
      <c r="F125" s="134" t="s">
        <v>2483</v>
      </c>
      <c r="G125" s="135" t="s">
        <v>747</v>
      </c>
      <c r="H125" s="136">
        <v>2</v>
      </c>
      <c r="I125" s="137"/>
      <c r="J125" s="138">
        <f>ROUND(I125*H125,2)</f>
        <v>0</v>
      </c>
      <c r="K125" s="134" t="s">
        <v>198</v>
      </c>
      <c r="L125" s="33"/>
      <c r="M125" s="139" t="s">
        <v>44</v>
      </c>
      <c r="N125" s="140" t="s">
        <v>53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90</v>
      </c>
      <c r="AT125" s="143" t="s">
        <v>194</v>
      </c>
      <c r="AU125" s="143" t="s">
        <v>93</v>
      </c>
      <c r="AY125" s="17" t="s">
        <v>192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90</v>
      </c>
      <c r="BK125" s="144">
        <f>ROUND(I125*H125,2)</f>
        <v>0</v>
      </c>
      <c r="BL125" s="17" t="s">
        <v>90</v>
      </c>
      <c r="BM125" s="143" t="s">
        <v>2484</v>
      </c>
    </row>
    <row r="126" spans="2:65" s="1" customFormat="1" ht="11.25">
      <c r="B126" s="33"/>
      <c r="D126" s="145" t="s">
        <v>200</v>
      </c>
      <c r="F126" s="146" t="s">
        <v>2485</v>
      </c>
      <c r="I126" s="147"/>
      <c r="L126" s="33"/>
      <c r="M126" s="148"/>
      <c r="T126" s="54"/>
      <c r="AT126" s="17" t="s">
        <v>200</v>
      </c>
      <c r="AU126" s="17" t="s">
        <v>93</v>
      </c>
    </row>
    <row r="127" spans="2:65" s="12" customFormat="1" ht="11.25">
      <c r="B127" s="149"/>
      <c r="D127" s="150" t="s">
        <v>202</v>
      </c>
      <c r="E127" s="151" t="s">
        <v>44</v>
      </c>
      <c r="F127" s="152" t="s">
        <v>2468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2" customFormat="1" ht="11.25">
      <c r="B128" s="149"/>
      <c r="D128" s="150" t="s">
        <v>202</v>
      </c>
      <c r="E128" s="151" t="s">
        <v>44</v>
      </c>
      <c r="F128" s="152" t="s">
        <v>2479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2" customFormat="1" ht="11.25">
      <c r="B129" s="149"/>
      <c r="D129" s="150" t="s">
        <v>202</v>
      </c>
      <c r="E129" s="151" t="s">
        <v>44</v>
      </c>
      <c r="F129" s="152" t="s">
        <v>2486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93</v>
      </c>
      <c r="H130" s="159">
        <v>2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90</v>
      </c>
      <c r="AY130" s="157" t="s">
        <v>192</v>
      </c>
    </row>
    <row r="131" spans="2:65" s="1" customFormat="1" ht="37.9" customHeight="1">
      <c r="B131" s="33"/>
      <c r="C131" s="132" t="s">
        <v>219</v>
      </c>
      <c r="D131" s="132" t="s">
        <v>194</v>
      </c>
      <c r="E131" s="133" t="s">
        <v>1010</v>
      </c>
      <c r="F131" s="134" t="s">
        <v>1011</v>
      </c>
      <c r="G131" s="135" t="s">
        <v>747</v>
      </c>
      <c r="H131" s="136">
        <v>6</v>
      </c>
      <c r="I131" s="137"/>
      <c r="J131" s="138">
        <f>ROUND(I131*H131,2)</f>
        <v>0</v>
      </c>
      <c r="K131" s="134" t="s">
        <v>198</v>
      </c>
      <c r="L131" s="33"/>
      <c r="M131" s="139" t="s">
        <v>44</v>
      </c>
      <c r="N131" s="140" t="s">
        <v>53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90</v>
      </c>
      <c r="AT131" s="143" t="s">
        <v>194</v>
      </c>
      <c r="AU131" s="143" t="s">
        <v>93</v>
      </c>
      <c r="AY131" s="17" t="s">
        <v>192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90</v>
      </c>
      <c r="BK131" s="144">
        <f>ROUND(I131*H131,2)</f>
        <v>0</v>
      </c>
      <c r="BL131" s="17" t="s">
        <v>90</v>
      </c>
      <c r="BM131" s="143" t="s">
        <v>2487</v>
      </c>
    </row>
    <row r="132" spans="2:65" s="1" customFormat="1" ht="11.25">
      <c r="B132" s="33"/>
      <c r="D132" s="145" t="s">
        <v>200</v>
      </c>
      <c r="F132" s="146" t="s">
        <v>1013</v>
      </c>
      <c r="I132" s="147"/>
      <c r="L132" s="33"/>
      <c r="M132" s="148"/>
      <c r="T132" s="54"/>
      <c r="AT132" s="17" t="s">
        <v>200</v>
      </c>
      <c r="AU132" s="17" t="s">
        <v>93</v>
      </c>
    </row>
    <row r="133" spans="2:65" s="12" customFormat="1" ht="11.25">
      <c r="B133" s="149"/>
      <c r="D133" s="150" t="s">
        <v>202</v>
      </c>
      <c r="E133" s="151" t="s">
        <v>44</v>
      </c>
      <c r="F133" s="152" t="s">
        <v>2468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2" customFormat="1" ht="11.25">
      <c r="B134" s="149"/>
      <c r="D134" s="150" t="s">
        <v>202</v>
      </c>
      <c r="E134" s="151" t="s">
        <v>44</v>
      </c>
      <c r="F134" s="152" t="s">
        <v>2479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2" customFormat="1" ht="11.25">
      <c r="B135" s="149"/>
      <c r="D135" s="150" t="s">
        <v>202</v>
      </c>
      <c r="E135" s="151" t="s">
        <v>44</v>
      </c>
      <c r="F135" s="152" t="s">
        <v>2488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2" customFormat="1" ht="11.25">
      <c r="B136" s="149"/>
      <c r="D136" s="150" t="s">
        <v>202</v>
      </c>
      <c r="E136" s="151" t="s">
        <v>44</v>
      </c>
      <c r="F136" s="152" t="s">
        <v>2486</v>
      </c>
      <c r="H136" s="151" t="s">
        <v>44</v>
      </c>
      <c r="I136" s="153"/>
      <c r="L136" s="149"/>
      <c r="M136" s="154"/>
      <c r="T136" s="155"/>
      <c r="AT136" s="151" t="s">
        <v>202</v>
      </c>
      <c r="AU136" s="151" t="s">
        <v>93</v>
      </c>
      <c r="AV136" s="12" t="s">
        <v>90</v>
      </c>
      <c r="AW136" s="12" t="s">
        <v>42</v>
      </c>
      <c r="AX136" s="12" t="s">
        <v>82</v>
      </c>
      <c r="AY136" s="151" t="s">
        <v>192</v>
      </c>
    </row>
    <row r="137" spans="2:65" s="13" customFormat="1" ht="11.25">
      <c r="B137" s="156"/>
      <c r="D137" s="150" t="s">
        <v>202</v>
      </c>
      <c r="E137" s="157" t="s">
        <v>44</v>
      </c>
      <c r="F137" s="158" t="s">
        <v>2481</v>
      </c>
      <c r="H137" s="159">
        <v>6</v>
      </c>
      <c r="I137" s="160"/>
      <c r="L137" s="156"/>
      <c r="M137" s="161"/>
      <c r="T137" s="162"/>
      <c r="AT137" s="157" t="s">
        <v>202</v>
      </c>
      <c r="AU137" s="157" t="s">
        <v>93</v>
      </c>
      <c r="AV137" s="13" t="s">
        <v>93</v>
      </c>
      <c r="AW137" s="13" t="s">
        <v>42</v>
      </c>
      <c r="AX137" s="13" t="s">
        <v>90</v>
      </c>
      <c r="AY137" s="157" t="s">
        <v>192</v>
      </c>
    </row>
    <row r="138" spans="2:65" s="1" customFormat="1" ht="24.2" customHeight="1">
      <c r="B138" s="33"/>
      <c r="C138" s="170" t="s">
        <v>250</v>
      </c>
      <c r="D138" s="170" t="s">
        <v>245</v>
      </c>
      <c r="E138" s="171" t="s">
        <v>1014</v>
      </c>
      <c r="F138" s="172" t="s">
        <v>1015</v>
      </c>
      <c r="G138" s="173" t="s">
        <v>747</v>
      </c>
      <c r="H138" s="174">
        <v>2</v>
      </c>
      <c r="I138" s="175"/>
      <c r="J138" s="176">
        <f>ROUND(I138*H138,2)</f>
        <v>0</v>
      </c>
      <c r="K138" s="172" t="s">
        <v>198</v>
      </c>
      <c r="L138" s="177"/>
      <c r="M138" s="178" t="s">
        <v>44</v>
      </c>
      <c r="N138" s="179" t="s">
        <v>53</v>
      </c>
      <c r="P138" s="141">
        <f>O138*H138</f>
        <v>0</v>
      </c>
      <c r="Q138" s="141">
        <v>3.7000000000000002E-3</v>
      </c>
      <c r="R138" s="141">
        <f>Q138*H138</f>
        <v>7.4000000000000003E-3</v>
      </c>
      <c r="S138" s="141">
        <v>0</v>
      </c>
      <c r="T138" s="142">
        <f>S138*H138</f>
        <v>0</v>
      </c>
      <c r="AR138" s="143" t="s">
        <v>93</v>
      </c>
      <c r="AT138" s="143" t="s">
        <v>245</v>
      </c>
      <c r="AU138" s="143" t="s">
        <v>93</v>
      </c>
      <c r="AY138" s="17" t="s">
        <v>192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90</v>
      </c>
      <c r="BK138" s="144">
        <f>ROUND(I138*H138,2)</f>
        <v>0</v>
      </c>
      <c r="BL138" s="17" t="s">
        <v>90</v>
      </c>
      <c r="BM138" s="143" t="s">
        <v>2489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2468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11.25">
      <c r="B140" s="149"/>
      <c r="D140" s="150" t="s">
        <v>202</v>
      </c>
      <c r="E140" s="151" t="s">
        <v>44</v>
      </c>
      <c r="F140" s="152" t="s">
        <v>2479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2" customFormat="1" ht="11.25">
      <c r="B141" s="149"/>
      <c r="D141" s="150" t="s">
        <v>202</v>
      </c>
      <c r="E141" s="151" t="s">
        <v>44</v>
      </c>
      <c r="F141" s="152" t="s">
        <v>2486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93</v>
      </c>
      <c r="H142" s="159">
        <v>2</v>
      </c>
      <c r="I142" s="160"/>
      <c r="L142" s="156"/>
      <c r="M142" s="161"/>
      <c r="T142" s="162"/>
      <c r="AT142" s="157" t="s">
        <v>202</v>
      </c>
      <c r="AU142" s="157" t="s">
        <v>93</v>
      </c>
      <c r="AV142" s="13" t="s">
        <v>93</v>
      </c>
      <c r="AW142" s="13" t="s">
        <v>42</v>
      </c>
      <c r="AX142" s="13" t="s">
        <v>90</v>
      </c>
      <c r="AY142" s="157" t="s">
        <v>192</v>
      </c>
    </row>
    <row r="143" spans="2:65" s="1" customFormat="1" ht="33" customHeight="1">
      <c r="B143" s="33"/>
      <c r="C143" s="132" t="s">
        <v>226</v>
      </c>
      <c r="D143" s="132" t="s">
        <v>194</v>
      </c>
      <c r="E143" s="133" t="s">
        <v>994</v>
      </c>
      <c r="F143" s="134" t="s">
        <v>995</v>
      </c>
      <c r="G143" s="135" t="s">
        <v>747</v>
      </c>
      <c r="H143" s="136">
        <v>16</v>
      </c>
      <c r="I143" s="137"/>
      <c r="J143" s="138">
        <f>ROUND(I143*H143,2)</f>
        <v>0</v>
      </c>
      <c r="K143" s="134" t="s">
        <v>198</v>
      </c>
      <c r="L143" s="33"/>
      <c r="M143" s="139" t="s">
        <v>44</v>
      </c>
      <c r="N143" s="140" t="s">
        <v>53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90</v>
      </c>
      <c r="AT143" s="143" t="s">
        <v>194</v>
      </c>
      <c r="AU143" s="143" t="s">
        <v>93</v>
      </c>
      <c r="AY143" s="17" t="s">
        <v>192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90</v>
      </c>
      <c r="BK143" s="144">
        <f>ROUND(I143*H143,2)</f>
        <v>0</v>
      </c>
      <c r="BL143" s="17" t="s">
        <v>90</v>
      </c>
      <c r="BM143" s="143" t="s">
        <v>2490</v>
      </c>
    </row>
    <row r="144" spans="2:65" s="1" customFormat="1" ht="11.25">
      <c r="B144" s="33"/>
      <c r="D144" s="145" t="s">
        <v>200</v>
      </c>
      <c r="F144" s="146" t="s">
        <v>997</v>
      </c>
      <c r="I144" s="147"/>
      <c r="L144" s="33"/>
      <c r="M144" s="148"/>
      <c r="T144" s="54"/>
      <c r="AT144" s="17" t="s">
        <v>200</v>
      </c>
      <c r="AU144" s="17" t="s">
        <v>93</v>
      </c>
    </row>
    <row r="145" spans="2:65" s="12" customFormat="1" ht="11.25">
      <c r="B145" s="149"/>
      <c r="D145" s="150" t="s">
        <v>202</v>
      </c>
      <c r="E145" s="151" t="s">
        <v>44</v>
      </c>
      <c r="F145" s="152" t="s">
        <v>2468</v>
      </c>
      <c r="H145" s="151" t="s">
        <v>44</v>
      </c>
      <c r="I145" s="153"/>
      <c r="L145" s="149"/>
      <c r="M145" s="154"/>
      <c r="T145" s="155"/>
      <c r="AT145" s="151" t="s">
        <v>202</v>
      </c>
      <c r="AU145" s="151" t="s">
        <v>93</v>
      </c>
      <c r="AV145" s="12" t="s">
        <v>90</v>
      </c>
      <c r="AW145" s="12" t="s">
        <v>42</v>
      </c>
      <c r="AX145" s="12" t="s">
        <v>82</v>
      </c>
      <c r="AY145" s="151" t="s">
        <v>192</v>
      </c>
    </row>
    <row r="146" spans="2:65" s="12" customFormat="1" ht="11.25">
      <c r="B146" s="149"/>
      <c r="D146" s="150" t="s">
        <v>202</v>
      </c>
      <c r="E146" s="151" t="s">
        <v>44</v>
      </c>
      <c r="F146" s="152" t="s">
        <v>2479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65" s="12" customFormat="1" ht="11.25">
      <c r="B147" s="149"/>
      <c r="D147" s="150" t="s">
        <v>202</v>
      </c>
      <c r="E147" s="151" t="s">
        <v>44</v>
      </c>
      <c r="F147" s="152" t="s">
        <v>2491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3" customFormat="1" ht="11.25">
      <c r="B148" s="156"/>
      <c r="D148" s="150" t="s">
        <v>202</v>
      </c>
      <c r="E148" s="157" t="s">
        <v>44</v>
      </c>
      <c r="F148" s="158" t="s">
        <v>2492</v>
      </c>
      <c r="H148" s="159">
        <v>16</v>
      </c>
      <c r="I148" s="160"/>
      <c r="L148" s="156"/>
      <c r="M148" s="161"/>
      <c r="T148" s="162"/>
      <c r="AT148" s="157" t="s">
        <v>202</v>
      </c>
      <c r="AU148" s="157" t="s">
        <v>93</v>
      </c>
      <c r="AV148" s="13" t="s">
        <v>93</v>
      </c>
      <c r="AW148" s="13" t="s">
        <v>42</v>
      </c>
      <c r="AX148" s="13" t="s">
        <v>90</v>
      </c>
      <c r="AY148" s="157" t="s">
        <v>192</v>
      </c>
    </row>
    <row r="149" spans="2:65" s="1" customFormat="1" ht="37.9" customHeight="1">
      <c r="B149" s="33"/>
      <c r="C149" s="132" t="s">
        <v>263</v>
      </c>
      <c r="D149" s="132" t="s">
        <v>194</v>
      </c>
      <c r="E149" s="133" t="s">
        <v>1003</v>
      </c>
      <c r="F149" s="134" t="s">
        <v>1004</v>
      </c>
      <c r="G149" s="135" t="s">
        <v>747</v>
      </c>
      <c r="H149" s="136">
        <v>4</v>
      </c>
      <c r="I149" s="137"/>
      <c r="J149" s="138">
        <f>ROUND(I149*H149,2)</f>
        <v>0</v>
      </c>
      <c r="K149" s="134" t="s">
        <v>198</v>
      </c>
      <c r="L149" s="33"/>
      <c r="M149" s="139" t="s">
        <v>44</v>
      </c>
      <c r="N149" s="140" t="s">
        <v>53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90</v>
      </c>
      <c r="AT149" s="143" t="s">
        <v>194</v>
      </c>
      <c r="AU149" s="143" t="s">
        <v>93</v>
      </c>
      <c r="AY149" s="17" t="s">
        <v>192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90</v>
      </c>
      <c r="BK149" s="144">
        <f>ROUND(I149*H149,2)</f>
        <v>0</v>
      </c>
      <c r="BL149" s="17" t="s">
        <v>90</v>
      </c>
      <c r="BM149" s="143" t="s">
        <v>2493</v>
      </c>
    </row>
    <row r="150" spans="2:65" s="1" customFormat="1" ht="11.25">
      <c r="B150" s="33"/>
      <c r="D150" s="145" t="s">
        <v>200</v>
      </c>
      <c r="F150" s="146" t="s">
        <v>1006</v>
      </c>
      <c r="I150" s="147"/>
      <c r="L150" s="33"/>
      <c r="M150" s="148"/>
      <c r="T150" s="54"/>
      <c r="AT150" s="17" t="s">
        <v>200</v>
      </c>
      <c r="AU150" s="17" t="s">
        <v>93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2468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2479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2" customFormat="1" ht="11.25">
      <c r="B153" s="149"/>
      <c r="D153" s="150" t="s">
        <v>202</v>
      </c>
      <c r="E153" s="151" t="s">
        <v>44</v>
      </c>
      <c r="F153" s="152" t="s">
        <v>2494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65" s="13" customFormat="1" ht="11.25">
      <c r="B154" s="156"/>
      <c r="D154" s="150" t="s">
        <v>202</v>
      </c>
      <c r="E154" s="157" t="s">
        <v>44</v>
      </c>
      <c r="F154" s="158" t="s">
        <v>1627</v>
      </c>
      <c r="H154" s="159">
        <v>4</v>
      </c>
      <c r="I154" s="160"/>
      <c r="L154" s="156"/>
      <c r="M154" s="161"/>
      <c r="T154" s="162"/>
      <c r="AT154" s="157" t="s">
        <v>202</v>
      </c>
      <c r="AU154" s="157" t="s">
        <v>93</v>
      </c>
      <c r="AV154" s="13" t="s">
        <v>93</v>
      </c>
      <c r="AW154" s="13" t="s">
        <v>42</v>
      </c>
      <c r="AX154" s="13" t="s">
        <v>90</v>
      </c>
      <c r="AY154" s="157" t="s">
        <v>192</v>
      </c>
    </row>
    <row r="155" spans="2:65" s="1" customFormat="1" ht="37.9" customHeight="1">
      <c r="B155" s="33"/>
      <c r="C155" s="132" t="s">
        <v>8</v>
      </c>
      <c r="D155" s="132" t="s">
        <v>194</v>
      </c>
      <c r="E155" s="133" t="s">
        <v>1010</v>
      </c>
      <c r="F155" s="134" t="s">
        <v>1011</v>
      </c>
      <c r="G155" s="135" t="s">
        <v>747</v>
      </c>
      <c r="H155" s="136">
        <v>16</v>
      </c>
      <c r="I155" s="137"/>
      <c r="J155" s="138">
        <f>ROUND(I155*H155,2)</f>
        <v>0</v>
      </c>
      <c r="K155" s="134" t="s">
        <v>198</v>
      </c>
      <c r="L155" s="33"/>
      <c r="M155" s="139" t="s">
        <v>44</v>
      </c>
      <c r="N155" s="140" t="s">
        <v>53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90</v>
      </c>
      <c r="AT155" s="143" t="s">
        <v>194</v>
      </c>
      <c r="AU155" s="143" t="s">
        <v>93</v>
      </c>
      <c r="AY155" s="17" t="s">
        <v>192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90</v>
      </c>
      <c r="BK155" s="144">
        <f>ROUND(I155*H155,2)</f>
        <v>0</v>
      </c>
      <c r="BL155" s="17" t="s">
        <v>90</v>
      </c>
      <c r="BM155" s="143" t="s">
        <v>2495</v>
      </c>
    </row>
    <row r="156" spans="2:65" s="1" customFormat="1" ht="11.25">
      <c r="B156" s="33"/>
      <c r="D156" s="145" t="s">
        <v>200</v>
      </c>
      <c r="F156" s="146" t="s">
        <v>1013</v>
      </c>
      <c r="I156" s="147"/>
      <c r="L156" s="33"/>
      <c r="M156" s="148"/>
      <c r="T156" s="54"/>
      <c r="AT156" s="17" t="s">
        <v>200</v>
      </c>
      <c r="AU156" s="17" t="s">
        <v>93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2468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2" customFormat="1" ht="11.25">
      <c r="B158" s="149"/>
      <c r="D158" s="150" t="s">
        <v>202</v>
      </c>
      <c r="E158" s="151" t="s">
        <v>44</v>
      </c>
      <c r="F158" s="152" t="s">
        <v>2479</v>
      </c>
      <c r="H158" s="151" t="s">
        <v>44</v>
      </c>
      <c r="I158" s="153"/>
      <c r="L158" s="149"/>
      <c r="M158" s="154"/>
      <c r="T158" s="155"/>
      <c r="AT158" s="151" t="s">
        <v>202</v>
      </c>
      <c r="AU158" s="151" t="s">
        <v>93</v>
      </c>
      <c r="AV158" s="12" t="s">
        <v>90</v>
      </c>
      <c r="AW158" s="12" t="s">
        <v>42</v>
      </c>
      <c r="AX158" s="12" t="s">
        <v>82</v>
      </c>
      <c r="AY158" s="151" t="s">
        <v>192</v>
      </c>
    </row>
    <row r="159" spans="2:65" s="12" customFormat="1" ht="11.25">
      <c r="B159" s="149"/>
      <c r="D159" s="150" t="s">
        <v>202</v>
      </c>
      <c r="E159" s="151" t="s">
        <v>44</v>
      </c>
      <c r="F159" s="152" t="s">
        <v>2491</v>
      </c>
      <c r="H159" s="151" t="s">
        <v>44</v>
      </c>
      <c r="I159" s="153"/>
      <c r="L159" s="149"/>
      <c r="M159" s="154"/>
      <c r="T159" s="155"/>
      <c r="AT159" s="151" t="s">
        <v>202</v>
      </c>
      <c r="AU159" s="151" t="s">
        <v>93</v>
      </c>
      <c r="AV159" s="12" t="s">
        <v>90</v>
      </c>
      <c r="AW159" s="12" t="s">
        <v>42</v>
      </c>
      <c r="AX159" s="12" t="s">
        <v>82</v>
      </c>
      <c r="AY159" s="151" t="s">
        <v>192</v>
      </c>
    </row>
    <row r="160" spans="2:65" s="13" customFormat="1" ht="11.25">
      <c r="B160" s="156"/>
      <c r="D160" s="150" t="s">
        <v>202</v>
      </c>
      <c r="E160" s="157" t="s">
        <v>44</v>
      </c>
      <c r="F160" s="158" t="s">
        <v>2492</v>
      </c>
      <c r="H160" s="159">
        <v>16</v>
      </c>
      <c r="I160" s="160"/>
      <c r="L160" s="156"/>
      <c r="M160" s="161"/>
      <c r="T160" s="162"/>
      <c r="AT160" s="157" t="s">
        <v>202</v>
      </c>
      <c r="AU160" s="157" t="s">
        <v>93</v>
      </c>
      <c r="AV160" s="13" t="s">
        <v>93</v>
      </c>
      <c r="AW160" s="13" t="s">
        <v>42</v>
      </c>
      <c r="AX160" s="13" t="s">
        <v>90</v>
      </c>
      <c r="AY160" s="157" t="s">
        <v>192</v>
      </c>
    </row>
    <row r="161" spans="2:65" s="1" customFormat="1" ht="24.2" customHeight="1">
      <c r="B161" s="33"/>
      <c r="C161" s="170" t="s">
        <v>273</v>
      </c>
      <c r="D161" s="170" t="s">
        <v>245</v>
      </c>
      <c r="E161" s="171" t="s">
        <v>1014</v>
      </c>
      <c r="F161" s="172" t="s">
        <v>1015</v>
      </c>
      <c r="G161" s="173" t="s">
        <v>747</v>
      </c>
      <c r="H161" s="174">
        <v>4</v>
      </c>
      <c r="I161" s="175"/>
      <c r="J161" s="176">
        <f>ROUND(I161*H161,2)</f>
        <v>0</v>
      </c>
      <c r="K161" s="172" t="s">
        <v>198</v>
      </c>
      <c r="L161" s="177"/>
      <c r="M161" s="178" t="s">
        <v>44</v>
      </c>
      <c r="N161" s="179" t="s">
        <v>53</v>
      </c>
      <c r="P161" s="141">
        <f>O161*H161</f>
        <v>0</v>
      </c>
      <c r="Q161" s="141">
        <v>3.7000000000000002E-3</v>
      </c>
      <c r="R161" s="141">
        <f>Q161*H161</f>
        <v>1.4800000000000001E-2</v>
      </c>
      <c r="S161" s="141">
        <v>0</v>
      </c>
      <c r="T161" s="142">
        <f>S161*H161</f>
        <v>0</v>
      </c>
      <c r="AR161" s="143" t="s">
        <v>93</v>
      </c>
      <c r="AT161" s="143" t="s">
        <v>245</v>
      </c>
      <c r="AU161" s="143" t="s">
        <v>93</v>
      </c>
      <c r="AY161" s="17" t="s">
        <v>192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90</v>
      </c>
      <c r="BK161" s="144">
        <f>ROUND(I161*H161,2)</f>
        <v>0</v>
      </c>
      <c r="BL161" s="17" t="s">
        <v>90</v>
      </c>
      <c r="BM161" s="143" t="s">
        <v>2496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2468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2" customFormat="1" ht="11.25">
      <c r="B163" s="149"/>
      <c r="D163" s="150" t="s">
        <v>202</v>
      </c>
      <c r="E163" s="151" t="s">
        <v>44</v>
      </c>
      <c r="F163" s="152" t="s">
        <v>2479</v>
      </c>
      <c r="H163" s="151" t="s">
        <v>44</v>
      </c>
      <c r="I163" s="153"/>
      <c r="L163" s="149"/>
      <c r="M163" s="154"/>
      <c r="T163" s="155"/>
      <c r="AT163" s="151" t="s">
        <v>202</v>
      </c>
      <c r="AU163" s="151" t="s">
        <v>93</v>
      </c>
      <c r="AV163" s="12" t="s">
        <v>90</v>
      </c>
      <c r="AW163" s="12" t="s">
        <v>42</v>
      </c>
      <c r="AX163" s="12" t="s">
        <v>82</v>
      </c>
      <c r="AY163" s="151" t="s">
        <v>192</v>
      </c>
    </row>
    <row r="164" spans="2:65" s="12" customFormat="1" ht="11.25">
      <c r="B164" s="149"/>
      <c r="D164" s="150" t="s">
        <v>202</v>
      </c>
      <c r="E164" s="151" t="s">
        <v>44</v>
      </c>
      <c r="F164" s="152" t="s">
        <v>2494</v>
      </c>
      <c r="H164" s="151" t="s">
        <v>44</v>
      </c>
      <c r="I164" s="153"/>
      <c r="L164" s="149"/>
      <c r="M164" s="154"/>
      <c r="T164" s="155"/>
      <c r="AT164" s="151" t="s">
        <v>202</v>
      </c>
      <c r="AU164" s="151" t="s">
        <v>93</v>
      </c>
      <c r="AV164" s="12" t="s">
        <v>90</v>
      </c>
      <c r="AW164" s="12" t="s">
        <v>42</v>
      </c>
      <c r="AX164" s="12" t="s">
        <v>82</v>
      </c>
      <c r="AY164" s="151" t="s">
        <v>192</v>
      </c>
    </row>
    <row r="165" spans="2:65" s="13" customFormat="1" ht="11.25">
      <c r="B165" s="156"/>
      <c r="D165" s="150" t="s">
        <v>202</v>
      </c>
      <c r="E165" s="157" t="s">
        <v>44</v>
      </c>
      <c r="F165" s="158" t="s">
        <v>1627</v>
      </c>
      <c r="H165" s="159">
        <v>4</v>
      </c>
      <c r="I165" s="160"/>
      <c r="L165" s="156"/>
      <c r="M165" s="161"/>
      <c r="T165" s="162"/>
      <c r="AT165" s="157" t="s">
        <v>202</v>
      </c>
      <c r="AU165" s="157" t="s">
        <v>93</v>
      </c>
      <c r="AV165" s="13" t="s">
        <v>93</v>
      </c>
      <c r="AW165" s="13" t="s">
        <v>42</v>
      </c>
      <c r="AX165" s="13" t="s">
        <v>90</v>
      </c>
      <c r="AY165" s="157" t="s">
        <v>192</v>
      </c>
    </row>
    <row r="166" spans="2:65" s="1" customFormat="1" ht="24.2" customHeight="1">
      <c r="B166" s="33"/>
      <c r="C166" s="132" t="s">
        <v>241</v>
      </c>
      <c r="D166" s="132" t="s">
        <v>194</v>
      </c>
      <c r="E166" s="133" t="s">
        <v>1039</v>
      </c>
      <c r="F166" s="134" t="s">
        <v>1040</v>
      </c>
      <c r="G166" s="135" t="s">
        <v>747</v>
      </c>
      <c r="H166" s="136">
        <v>1</v>
      </c>
      <c r="I166" s="137"/>
      <c r="J166" s="138">
        <f>ROUND(I166*H166,2)</f>
        <v>0</v>
      </c>
      <c r="K166" s="134" t="s">
        <v>198</v>
      </c>
      <c r="L166" s="33"/>
      <c r="M166" s="139" t="s">
        <v>44</v>
      </c>
      <c r="N166" s="140" t="s">
        <v>53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90</v>
      </c>
      <c r="AT166" s="143" t="s">
        <v>194</v>
      </c>
      <c r="AU166" s="143" t="s">
        <v>93</v>
      </c>
      <c r="AY166" s="17" t="s">
        <v>192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90</v>
      </c>
      <c r="BK166" s="144">
        <f>ROUND(I166*H166,2)</f>
        <v>0</v>
      </c>
      <c r="BL166" s="17" t="s">
        <v>90</v>
      </c>
      <c r="BM166" s="143" t="s">
        <v>2497</v>
      </c>
    </row>
    <row r="167" spans="2:65" s="1" customFormat="1" ht="11.25">
      <c r="B167" s="33"/>
      <c r="D167" s="145" t="s">
        <v>200</v>
      </c>
      <c r="F167" s="146" t="s">
        <v>1042</v>
      </c>
      <c r="I167" s="147"/>
      <c r="L167" s="33"/>
      <c r="M167" s="148"/>
      <c r="T167" s="54"/>
      <c r="AT167" s="17" t="s">
        <v>200</v>
      </c>
      <c r="AU167" s="17" t="s">
        <v>93</v>
      </c>
    </row>
    <row r="168" spans="2:65" s="12" customFormat="1" ht="11.25">
      <c r="B168" s="149"/>
      <c r="D168" s="150" t="s">
        <v>202</v>
      </c>
      <c r="E168" s="151" t="s">
        <v>44</v>
      </c>
      <c r="F168" s="152" t="s">
        <v>2468</v>
      </c>
      <c r="H168" s="151" t="s">
        <v>44</v>
      </c>
      <c r="I168" s="153"/>
      <c r="L168" s="149"/>
      <c r="M168" s="154"/>
      <c r="T168" s="155"/>
      <c r="AT168" s="151" t="s">
        <v>202</v>
      </c>
      <c r="AU168" s="151" t="s">
        <v>93</v>
      </c>
      <c r="AV168" s="12" t="s">
        <v>90</v>
      </c>
      <c r="AW168" s="12" t="s">
        <v>42</v>
      </c>
      <c r="AX168" s="12" t="s">
        <v>82</v>
      </c>
      <c r="AY168" s="151" t="s">
        <v>192</v>
      </c>
    </row>
    <row r="169" spans="2:65" s="12" customFormat="1" ht="11.25">
      <c r="B169" s="149"/>
      <c r="D169" s="150" t="s">
        <v>202</v>
      </c>
      <c r="E169" s="151" t="s">
        <v>44</v>
      </c>
      <c r="F169" s="152" t="s">
        <v>2479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2" customFormat="1" ht="22.5">
      <c r="B170" s="149"/>
      <c r="D170" s="150" t="s">
        <v>202</v>
      </c>
      <c r="E170" s="151" t="s">
        <v>44</v>
      </c>
      <c r="F170" s="152" t="s">
        <v>1043</v>
      </c>
      <c r="H170" s="151" t="s">
        <v>44</v>
      </c>
      <c r="I170" s="153"/>
      <c r="L170" s="149"/>
      <c r="M170" s="154"/>
      <c r="T170" s="155"/>
      <c r="AT170" s="151" t="s">
        <v>202</v>
      </c>
      <c r="AU170" s="151" t="s">
        <v>93</v>
      </c>
      <c r="AV170" s="12" t="s">
        <v>90</v>
      </c>
      <c r="AW170" s="12" t="s">
        <v>42</v>
      </c>
      <c r="AX170" s="12" t="s">
        <v>82</v>
      </c>
      <c r="AY170" s="151" t="s">
        <v>192</v>
      </c>
    </row>
    <row r="171" spans="2:65" s="13" customFormat="1" ht="11.25">
      <c r="B171" s="156"/>
      <c r="D171" s="150" t="s">
        <v>202</v>
      </c>
      <c r="E171" s="157" t="s">
        <v>44</v>
      </c>
      <c r="F171" s="158" t="s">
        <v>90</v>
      </c>
      <c r="H171" s="159">
        <v>1</v>
      </c>
      <c r="I171" s="160"/>
      <c r="L171" s="156"/>
      <c r="M171" s="161"/>
      <c r="T171" s="162"/>
      <c r="AT171" s="157" t="s">
        <v>202</v>
      </c>
      <c r="AU171" s="157" t="s">
        <v>93</v>
      </c>
      <c r="AV171" s="13" t="s">
        <v>93</v>
      </c>
      <c r="AW171" s="13" t="s">
        <v>42</v>
      </c>
      <c r="AX171" s="13" t="s">
        <v>90</v>
      </c>
      <c r="AY171" s="157" t="s">
        <v>192</v>
      </c>
    </row>
    <row r="172" spans="2:65" s="1" customFormat="1" ht="16.5" customHeight="1">
      <c r="B172" s="33"/>
      <c r="C172" s="170" t="s">
        <v>291</v>
      </c>
      <c r="D172" s="170" t="s">
        <v>245</v>
      </c>
      <c r="E172" s="171" t="s">
        <v>1044</v>
      </c>
      <c r="F172" s="172" t="s">
        <v>1045</v>
      </c>
      <c r="G172" s="173" t="s">
        <v>747</v>
      </c>
      <c r="H172" s="174">
        <v>1</v>
      </c>
      <c r="I172" s="175"/>
      <c r="J172" s="176">
        <f>ROUND(I172*H172,2)</f>
        <v>0</v>
      </c>
      <c r="K172" s="172" t="s">
        <v>259</v>
      </c>
      <c r="L172" s="177"/>
      <c r="M172" s="178" t="s">
        <v>44</v>
      </c>
      <c r="N172" s="179" t="s">
        <v>53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93</v>
      </c>
      <c r="AT172" s="143" t="s">
        <v>245</v>
      </c>
      <c r="AU172" s="143" t="s">
        <v>93</v>
      </c>
      <c r="AY172" s="17" t="s">
        <v>192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90</v>
      </c>
      <c r="BK172" s="144">
        <f>ROUND(I172*H172,2)</f>
        <v>0</v>
      </c>
      <c r="BL172" s="17" t="s">
        <v>90</v>
      </c>
      <c r="BM172" s="143" t="s">
        <v>2498</v>
      </c>
    </row>
    <row r="173" spans="2:65" s="12" customFormat="1" ht="11.25">
      <c r="B173" s="149"/>
      <c r="D173" s="150" t="s">
        <v>202</v>
      </c>
      <c r="E173" s="151" t="s">
        <v>44</v>
      </c>
      <c r="F173" s="152" t="s">
        <v>2468</v>
      </c>
      <c r="H173" s="151" t="s">
        <v>44</v>
      </c>
      <c r="I173" s="153"/>
      <c r="L173" s="149"/>
      <c r="M173" s="154"/>
      <c r="T173" s="155"/>
      <c r="AT173" s="151" t="s">
        <v>202</v>
      </c>
      <c r="AU173" s="151" t="s">
        <v>93</v>
      </c>
      <c r="AV173" s="12" t="s">
        <v>90</v>
      </c>
      <c r="AW173" s="12" t="s">
        <v>42</v>
      </c>
      <c r="AX173" s="12" t="s">
        <v>82</v>
      </c>
      <c r="AY173" s="151" t="s">
        <v>192</v>
      </c>
    </row>
    <row r="174" spans="2:65" s="12" customFormat="1" ht="11.25">
      <c r="B174" s="149"/>
      <c r="D174" s="150" t="s">
        <v>202</v>
      </c>
      <c r="E174" s="151" t="s">
        <v>44</v>
      </c>
      <c r="F174" s="152" t="s">
        <v>2479</v>
      </c>
      <c r="H174" s="151" t="s">
        <v>44</v>
      </c>
      <c r="I174" s="153"/>
      <c r="L174" s="149"/>
      <c r="M174" s="154"/>
      <c r="T174" s="155"/>
      <c r="AT174" s="151" t="s">
        <v>202</v>
      </c>
      <c r="AU174" s="151" t="s">
        <v>93</v>
      </c>
      <c r="AV174" s="12" t="s">
        <v>90</v>
      </c>
      <c r="AW174" s="12" t="s">
        <v>42</v>
      </c>
      <c r="AX174" s="12" t="s">
        <v>82</v>
      </c>
      <c r="AY174" s="151" t="s">
        <v>192</v>
      </c>
    </row>
    <row r="175" spans="2:65" s="12" customFormat="1" ht="22.5">
      <c r="B175" s="149"/>
      <c r="D175" s="150" t="s">
        <v>202</v>
      </c>
      <c r="E175" s="151" t="s">
        <v>44</v>
      </c>
      <c r="F175" s="152" t="s">
        <v>1047</v>
      </c>
      <c r="H175" s="151" t="s">
        <v>44</v>
      </c>
      <c r="I175" s="153"/>
      <c r="L175" s="149"/>
      <c r="M175" s="154"/>
      <c r="T175" s="155"/>
      <c r="AT175" s="151" t="s">
        <v>202</v>
      </c>
      <c r="AU175" s="151" t="s">
        <v>93</v>
      </c>
      <c r="AV175" s="12" t="s">
        <v>90</v>
      </c>
      <c r="AW175" s="12" t="s">
        <v>42</v>
      </c>
      <c r="AX175" s="12" t="s">
        <v>82</v>
      </c>
      <c r="AY175" s="151" t="s">
        <v>192</v>
      </c>
    </row>
    <row r="176" spans="2:65" s="13" customFormat="1" ht="11.25">
      <c r="B176" s="156"/>
      <c r="D176" s="150" t="s">
        <v>202</v>
      </c>
      <c r="E176" s="157" t="s">
        <v>44</v>
      </c>
      <c r="F176" s="158" t="s">
        <v>90</v>
      </c>
      <c r="H176" s="159">
        <v>1</v>
      </c>
      <c r="I176" s="160"/>
      <c r="L176" s="156"/>
      <c r="M176" s="161"/>
      <c r="T176" s="162"/>
      <c r="AT176" s="157" t="s">
        <v>202</v>
      </c>
      <c r="AU176" s="157" t="s">
        <v>93</v>
      </c>
      <c r="AV176" s="13" t="s">
        <v>93</v>
      </c>
      <c r="AW176" s="13" t="s">
        <v>42</v>
      </c>
      <c r="AX176" s="13" t="s">
        <v>90</v>
      </c>
      <c r="AY176" s="157" t="s">
        <v>192</v>
      </c>
    </row>
    <row r="177" spans="2:65" s="1" customFormat="1" ht="21.75" customHeight="1">
      <c r="B177" s="33"/>
      <c r="C177" s="132" t="s">
        <v>300</v>
      </c>
      <c r="D177" s="132" t="s">
        <v>194</v>
      </c>
      <c r="E177" s="133" t="s">
        <v>1048</v>
      </c>
      <c r="F177" s="134" t="s">
        <v>1049</v>
      </c>
      <c r="G177" s="135" t="s">
        <v>747</v>
      </c>
      <c r="H177" s="136">
        <v>18</v>
      </c>
      <c r="I177" s="137"/>
      <c r="J177" s="138">
        <f>ROUND(I177*H177,2)</f>
        <v>0</v>
      </c>
      <c r="K177" s="134" t="s">
        <v>198</v>
      </c>
      <c r="L177" s="33"/>
      <c r="M177" s="139" t="s">
        <v>44</v>
      </c>
      <c r="N177" s="140" t="s">
        <v>53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90</v>
      </c>
      <c r="AT177" s="143" t="s">
        <v>194</v>
      </c>
      <c r="AU177" s="143" t="s">
        <v>93</v>
      </c>
      <c r="AY177" s="17" t="s">
        <v>192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90</v>
      </c>
      <c r="BK177" s="144">
        <f>ROUND(I177*H177,2)</f>
        <v>0</v>
      </c>
      <c r="BL177" s="17" t="s">
        <v>90</v>
      </c>
      <c r="BM177" s="143" t="s">
        <v>2499</v>
      </c>
    </row>
    <row r="178" spans="2:65" s="1" customFormat="1" ht="11.25">
      <c r="B178" s="33"/>
      <c r="D178" s="145" t="s">
        <v>200</v>
      </c>
      <c r="F178" s="146" t="s">
        <v>1051</v>
      </c>
      <c r="I178" s="147"/>
      <c r="L178" s="33"/>
      <c r="M178" s="148"/>
      <c r="T178" s="54"/>
      <c r="AT178" s="17" t="s">
        <v>200</v>
      </c>
      <c r="AU178" s="17" t="s">
        <v>93</v>
      </c>
    </row>
    <row r="179" spans="2:65" s="12" customFormat="1" ht="22.5">
      <c r="B179" s="149"/>
      <c r="D179" s="150" t="s">
        <v>202</v>
      </c>
      <c r="E179" s="151" t="s">
        <v>44</v>
      </c>
      <c r="F179" s="152" t="s">
        <v>2500</v>
      </c>
      <c r="H179" s="151" t="s">
        <v>44</v>
      </c>
      <c r="I179" s="153"/>
      <c r="L179" s="149"/>
      <c r="M179" s="154"/>
      <c r="T179" s="155"/>
      <c r="AT179" s="151" t="s">
        <v>202</v>
      </c>
      <c r="AU179" s="151" t="s">
        <v>93</v>
      </c>
      <c r="AV179" s="12" t="s">
        <v>90</v>
      </c>
      <c r="AW179" s="12" t="s">
        <v>42</v>
      </c>
      <c r="AX179" s="12" t="s">
        <v>82</v>
      </c>
      <c r="AY179" s="151" t="s">
        <v>192</v>
      </c>
    </row>
    <row r="180" spans="2:65" s="13" customFormat="1" ht="11.25">
      <c r="B180" s="156"/>
      <c r="D180" s="150" t="s">
        <v>202</v>
      </c>
      <c r="E180" s="157" t="s">
        <v>44</v>
      </c>
      <c r="F180" s="158" t="s">
        <v>2501</v>
      </c>
      <c r="H180" s="159">
        <v>18</v>
      </c>
      <c r="I180" s="160"/>
      <c r="L180" s="156"/>
      <c r="M180" s="161"/>
      <c r="T180" s="162"/>
      <c r="AT180" s="157" t="s">
        <v>202</v>
      </c>
      <c r="AU180" s="157" t="s">
        <v>93</v>
      </c>
      <c r="AV180" s="13" t="s">
        <v>93</v>
      </c>
      <c r="AW180" s="13" t="s">
        <v>42</v>
      </c>
      <c r="AX180" s="13" t="s">
        <v>90</v>
      </c>
      <c r="AY180" s="157" t="s">
        <v>192</v>
      </c>
    </row>
    <row r="181" spans="2:65" s="1" customFormat="1" ht="16.5" customHeight="1">
      <c r="B181" s="33"/>
      <c r="C181" s="170" t="s">
        <v>279</v>
      </c>
      <c r="D181" s="170" t="s">
        <v>245</v>
      </c>
      <c r="E181" s="171" t="s">
        <v>1054</v>
      </c>
      <c r="F181" s="172" t="s">
        <v>1055</v>
      </c>
      <c r="G181" s="173" t="s">
        <v>747</v>
      </c>
      <c r="H181" s="174">
        <v>18</v>
      </c>
      <c r="I181" s="175"/>
      <c r="J181" s="176">
        <f>ROUND(I181*H181,2)</f>
        <v>0</v>
      </c>
      <c r="K181" s="172" t="s">
        <v>198</v>
      </c>
      <c r="L181" s="177"/>
      <c r="M181" s="178" t="s">
        <v>44</v>
      </c>
      <c r="N181" s="179" t="s">
        <v>53</v>
      </c>
      <c r="P181" s="141">
        <f>O181*H181</f>
        <v>0</v>
      </c>
      <c r="Q181" s="141">
        <v>2.3000000000000001E-4</v>
      </c>
      <c r="R181" s="141">
        <f>Q181*H181</f>
        <v>4.1400000000000005E-3</v>
      </c>
      <c r="S181" s="141">
        <v>0</v>
      </c>
      <c r="T181" s="142">
        <f>S181*H181</f>
        <v>0</v>
      </c>
      <c r="AR181" s="143" t="s">
        <v>93</v>
      </c>
      <c r="AT181" s="143" t="s">
        <v>245</v>
      </c>
      <c r="AU181" s="143" t="s">
        <v>93</v>
      </c>
      <c r="AY181" s="17" t="s">
        <v>192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90</v>
      </c>
      <c r="BK181" s="144">
        <f>ROUND(I181*H181,2)</f>
        <v>0</v>
      </c>
      <c r="BL181" s="17" t="s">
        <v>90</v>
      </c>
      <c r="BM181" s="143" t="s">
        <v>2502</v>
      </c>
    </row>
    <row r="182" spans="2:65" s="12" customFormat="1" ht="22.5">
      <c r="B182" s="149"/>
      <c r="D182" s="150" t="s">
        <v>202</v>
      </c>
      <c r="E182" s="151" t="s">
        <v>44</v>
      </c>
      <c r="F182" s="152" t="s">
        <v>2500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2501</v>
      </c>
      <c r="H183" s="159">
        <v>18</v>
      </c>
      <c r="I183" s="160"/>
      <c r="L183" s="156"/>
      <c r="M183" s="161"/>
      <c r="T183" s="162"/>
      <c r="AT183" s="157" t="s">
        <v>202</v>
      </c>
      <c r="AU183" s="157" t="s">
        <v>93</v>
      </c>
      <c r="AV183" s="13" t="s">
        <v>93</v>
      </c>
      <c r="AW183" s="13" t="s">
        <v>42</v>
      </c>
      <c r="AX183" s="13" t="s">
        <v>90</v>
      </c>
      <c r="AY183" s="157" t="s">
        <v>192</v>
      </c>
    </row>
    <row r="184" spans="2:65" s="1" customFormat="1" ht="24.2" customHeight="1">
      <c r="B184" s="33"/>
      <c r="C184" s="132" t="s">
        <v>253</v>
      </c>
      <c r="D184" s="132" t="s">
        <v>194</v>
      </c>
      <c r="E184" s="133" t="s">
        <v>1057</v>
      </c>
      <c r="F184" s="134" t="s">
        <v>1058</v>
      </c>
      <c r="G184" s="135" t="s">
        <v>282</v>
      </c>
      <c r="H184" s="136">
        <v>235</v>
      </c>
      <c r="I184" s="137"/>
      <c r="J184" s="138">
        <f>ROUND(I184*H184,2)</f>
        <v>0</v>
      </c>
      <c r="K184" s="134" t="s">
        <v>198</v>
      </c>
      <c r="L184" s="33"/>
      <c r="M184" s="139" t="s">
        <v>44</v>
      </c>
      <c r="N184" s="140" t="s">
        <v>53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90</v>
      </c>
      <c r="AT184" s="143" t="s">
        <v>194</v>
      </c>
      <c r="AU184" s="143" t="s">
        <v>93</v>
      </c>
      <c r="AY184" s="17" t="s">
        <v>192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90</v>
      </c>
      <c r="BK184" s="144">
        <f>ROUND(I184*H184,2)</f>
        <v>0</v>
      </c>
      <c r="BL184" s="17" t="s">
        <v>90</v>
      </c>
      <c r="BM184" s="143" t="s">
        <v>2503</v>
      </c>
    </row>
    <row r="185" spans="2:65" s="1" customFormat="1" ht="11.25">
      <c r="B185" s="33"/>
      <c r="D185" s="145" t="s">
        <v>200</v>
      </c>
      <c r="F185" s="146" t="s">
        <v>1060</v>
      </c>
      <c r="I185" s="147"/>
      <c r="L185" s="33"/>
      <c r="M185" s="148"/>
      <c r="T185" s="54"/>
      <c r="AT185" s="17" t="s">
        <v>200</v>
      </c>
      <c r="AU185" s="17" t="s">
        <v>93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2195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2" customFormat="1" ht="22.5">
      <c r="B187" s="149"/>
      <c r="D187" s="150" t="s">
        <v>202</v>
      </c>
      <c r="E187" s="151" t="s">
        <v>44</v>
      </c>
      <c r="F187" s="152" t="s">
        <v>2500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2" customFormat="1" ht="11.25">
      <c r="B188" s="149"/>
      <c r="D188" s="150" t="s">
        <v>202</v>
      </c>
      <c r="E188" s="151" t="s">
        <v>44</v>
      </c>
      <c r="F188" s="152" t="s">
        <v>2504</v>
      </c>
      <c r="H188" s="151" t="s">
        <v>44</v>
      </c>
      <c r="I188" s="153"/>
      <c r="L188" s="149"/>
      <c r="M188" s="154"/>
      <c r="T188" s="155"/>
      <c r="AT188" s="151" t="s">
        <v>202</v>
      </c>
      <c r="AU188" s="151" t="s">
        <v>93</v>
      </c>
      <c r="AV188" s="12" t="s">
        <v>90</v>
      </c>
      <c r="AW188" s="12" t="s">
        <v>42</v>
      </c>
      <c r="AX188" s="12" t="s">
        <v>82</v>
      </c>
      <c r="AY188" s="151" t="s">
        <v>192</v>
      </c>
    </row>
    <row r="189" spans="2:65" s="13" customFormat="1" ht="11.25">
      <c r="B189" s="156"/>
      <c r="D189" s="150" t="s">
        <v>202</v>
      </c>
      <c r="E189" s="157" t="s">
        <v>44</v>
      </c>
      <c r="F189" s="158" t="s">
        <v>2505</v>
      </c>
      <c r="H189" s="159">
        <v>235</v>
      </c>
      <c r="I189" s="160"/>
      <c r="L189" s="156"/>
      <c r="M189" s="161"/>
      <c r="T189" s="162"/>
      <c r="AT189" s="157" t="s">
        <v>202</v>
      </c>
      <c r="AU189" s="157" t="s">
        <v>93</v>
      </c>
      <c r="AV189" s="13" t="s">
        <v>93</v>
      </c>
      <c r="AW189" s="13" t="s">
        <v>42</v>
      </c>
      <c r="AX189" s="13" t="s">
        <v>90</v>
      </c>
      <c r="AY189" s="157" t="s">
        <v>192</v>
      </c>
    </row>
    <row r="190" spans="2:65" s="1" customFormat="1" ht="16.5" customHeight="1">
      <c r="B190" s="33"/>
      <c r="C190" s="170" t="s">
        <v>315</v>
      </c>
      <c r="D190" s="170" t="s">
        <v>245</v>
      </c>
      <c r="E190" s="171" t="s">
        <v>1063</v>
      </c>
      <c r="F190" s="172" t="s">
        <v>1064</v>
      </c>
      <c r="G190" s="173" t="s">
        <v>498</v>
      </c>
      <c r="H190" s="174">
        <v>94</v>
      </c>
      <c r="I190" s="175"/>
      <c r="J190" s="176">
        <f>ROUND(I190*H190,2)</f>
        <v>0</v>
      </c>
      <c r="K190" s="172" t="s">
        <v>198</v>
      </c>
      <c r="L190" s="177"/>
      <c r="M190" s="178" t="s">
        <v>44</v>
      </c>
      <c r="N190" s="179" t="s">
        <v>53</v>
      </c>
      <c r="P190" s="141">
        <f>O190*H190</f>
        <v>0</v>
      </c>
      <c r="Q190" s="141">
        <v>1E-3</v>
      </c>
      <c r="R190" s="141">
        <f>Q190*H190</f>
        <v>9.4E-2</v>
      </c>
      <c r="S190" s="141">
        <v>0</v>
      </c>
      <c r="T190" s="142">
        <f>S190*H190</f>
        <v>0</v>
      </c>
      <c r="AR190" s="143" t="s">
        <v>93</v>
      </c>
      <c r="AT190" s="143" t="s">
        <v>245</v>
      </c>
      <c r="AU190" s="143" t="s">
        <v>93</v>
      </c>
      <c r="AY190" s="17" t="s">
        <v>192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90</v>
      </c>
      <c r="BK190" s="144">
        <f>ROUND(I190*H190,2)</f>
        <v>0</v>
      </c>
      <c r="BL190" s="17" t="s">
        <v>90</v>
      </c>
      <c r="BM190" s="143" t="s">
        <v>2506</v>
      </c>
    </row>
    <row r="191" spans="2:65" s="12" customFormat="1" ht="11.25">
      <c r="B191" s="149"/>
      <c r="D191" s="150" t="s">
        <v>202</v>
      </c>
      <c r="E191" s="151" t="s">
        <v>44</v>
      </c>
      <c r="F191" s="152" t="s">
        <v>2195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93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2" customFormat="1" ht="22.5">
      <c r="B192" s="149"/>
      <c r="D192" s="150" t="s">
        <v>202</v>
      </c>
      <c r="E192" s="151" t="s">
        <v>44</v>
      </c>
      <c r="F192" s="152" t="s">
        <v>2500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2" customFormat="1" ht="11.25">
      <c r="B193" s="149"/>
      <c r="D193" s="150" t="s">
        <v>202</v>
      </c>
      <c r="E193" s="151" t="s">
        <v>44</v>
      </c>
      <c r="F193" s="152" t="s">
        <v>2504</v>
      </c>
      <c r="H193" s="151" t="s">
        <v>44</v>
      </c>
      <c r="I193" s="153"/>
      <c r="L193" s="149"/>
      <c r="M193" s="154"/>
      <c r="T193" s="155"/>
      <c r="AT193" s="151" t="s">
        <v>202</v>
      </c>
      <c r="AU193" s="151" t="s">
        <v>93</v>
      </c>
      <c r="AV193" s="12" t="s">
        <v>90</v>
      </c>
      <c r="AW193" s="12" t="s">
        <v>42</v>
      </c>
      <c r="AX193" s="12" t="s">
        <v>82</v>
      </c>
      <c r="AY193" s="151" t="s">
        <v>192</v>
      </c>
    </row>
    <row r="194" spans="2:65" s="13" customFormat="1" ht="11.25">
      <c r="B194" s="156"/>
      <c r="D194" s="150" t="s">
        <v>202</v>
      </c>
      <c r="E194" s="157" t="s">
        <v>44</v>
      </c>
      <c r="F194" s="158" t="s">
        <v>2507</v>
      </c>
      <c r="H194" s="159">
        <v>94</v>
      </c>
      <c r="I194" s="160"/>
      <c r="L194" s="156"/>
      <c r="M194" s="161"/>
      <c r="T194" s="162"/>
      <c r="AT194" s="157" t="s">
        <v>202</v>
      </c>
      <c r="AU194" s="157" t="s">
        <v>93</v>
      </c>
      <c r="AV194" s="13" t="s">
        <v>93</v>
      </c>
      <c r="AW194" s="13" t="s">
        <v>42</v>
      </c>
      <c r="AX194" s="13" t="s">
        <v>90</v>
      </c>
      <c r="AY194" s="157" t="s">
        <v>192</v>
      </c>
    </row>
    <row r="195" spans="2:65" s="1" customFormat="1" ht="55.5" customHeight="1">
      <c r="B195" s="33"/>
      <c r="C195" s="132" t="s">
        <v>324</v>
      </c>
      <c r="D195" s="132" t="s">
        <v>194</v>
      </c>
      <c r="E195" s="133" t="s">
        <v>1067</v>
      </c>
      <c r="F195" s="134" t="s">
        <v>1068</v>
      </c>
      <c r="G195" s="135" t="s">
        <v>282</v>
      </c>
      <c r="H195" s="136">
        <v>5</v>
      </c>
      <c r="I195" s="137"/>
      <c r="J195" s="138">
        <f>ROUND(I195*H195,2)</f>
        <v>0</v>
      </c>
      <c r="K195" s="134" t="s">
        <v>198</v>
      </c>
      <c r="L195" s="33"/>
      <c r="M195" s="139" t="s">
        <v>44</v>
      </c>
      <c r="N195" s="140" t="s">
        <v>53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90</v>
      </c>
      <c r="AT195" s="143" t="s">
        <v>194</v>
      </c>
      <c r="AU195" s="143" t="s">
        <v>93</v>
      </c>
      <c r="AY195" s="17" t="s">
        <v>192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90</v>
      </c>
      <c r="BK195" s="144">
        <f>ROUND(I195*H195,2)</f>
        <v>0</v>
      </c>
      <c r="BL195" s="17" t="s">
        <v>90</v>
      </c>
      <c r="BM195" s="143" t="s">
        <v>2508</v>
      </c>
    </row>
    <row r="196" spans="2:65" s="1" customFormat="1" ht="11.25">
      <c r="B196" s="33"/>
      <c r="D196" s="145" t="s">
        <v>200</v>
      </c>
      <c r="F196" s="146" t="s">
        <v>1070</v>
      </c>
      <c r="I196" s="147"/>
      <c r="L196" s="33"/>
      <c r="M196" s="148"/>
      <c r="T196" s="54"/>
      <c r="AT196" s="17" t="s">
        <v>200</v>
      </c>
      <c r="AU196" s="17" t="s">
        <v>93</v>
      </c>
    </row>
    <row r="197" spans="2:65" s="12" customFormat="1" ht="22.5">
      <c r="B197" s="149"/>
      <c r="D197" s="150" t="s">
        <v>202</v>
      </c>
      <c r="E197" s="151" t="s">
        <v>44</v>
      </c>
      <c r="F197" s="152" t="s">
        <v>2500</v>
      </c>
      <c r="H197" s="151" t="s">
        <v>44</v>
      </c>
      <c r="I197" s="153"/>
      <c r="L197" s="149"/>
      <c r="M197" s="154"/>
      <c r="T197" s="155"/>
      <c r="AT197" s="151" t="s">
        <v>202</v>
      </c>
      <c r="AU197" s="151" t="s">
        <v>93</v>
      </c>
      <c r="AV197" s="12" t="s">
        <v>90</v>
      </c>
      <c r="AW197" s="12" t="s">
        <v>42</v>
      </c>
      <c r="AX197" s="12" t="s">
        <v>82</v>
      </c>
      <c r="AY197" s="151" t="s">
        <v>192</v>
      </c>
    </row>
    <row r="198" spans="2:65" s="12" customFormat="1" ht="22.5">
      <c r="B198" s="149"/>
      <c r="D198" s="150" t="s">
        <v>202</v>
      </c>
      <c r="E198" s="151" t="s">
        <v>44</v>
      </c>
      <c r="F198" s="152" t="s">
        <v>2509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65" s="13" customFormat="1" ht="11.25">
      <c r="B199" s="156"/>
      <c r="D199" s="150" t="s">
        <v>202</v>
      </c>
      <c r="E199" s="157" t="s">
        <v>44</v>
      </c>
      <c r="F199" s="158" t="s">
        <v>1072</v>
      </c>
      <c r="H199" s="159">
        <v>5</v>
      </c>
      <c r="I199" s="160"/>
      <c r="L199" s="156"/>
      <c r="M199" s="161"/>
      <c r="T199" s="162"/>
      <c r="AT199" s="157" t="s">
        <v>202</v>
      </c>
      <c r="AU199" s="157" t="s">
        <v>93</v>
      </c>
      <c r="AV199" s="13" t="s">
        <v>93</v>
      </c>
      <c r="AW199" s="13" t="s">
        <v>42</v>
      </c>
      <c r="AX199" s="13" t="s">
        <v>90</v>
      </c>
      <c r="AY199" s="157" t="s">
        <v>192</v>
      </c>
    </row>
    <row r="200" spans="2:65" s="1" customFormat="1" ht="24.2" customHeight="1">
      <c r="B200" s="33"/>
      <c r="C200" s="170" t="s">
        <v>7</v>
      </c>
      <c r="D200" s="170" t="s">
        <v>245</v>
      </c>
      <c r="E200" s="171" t="s">
        <v>1073</v>
      </c>
      <c r="F200" s="172" t="s">
        <v>1074</v>
      </c>
      <c r="G200" s="173" t="s">
        <v>282</v>
      </c>
      <c r="H200" s="174">
        <v>5</v>
      </c>
      <c r="I200" s="175"/>
      <c r="J200" s="176">
        <f>ROUND(I200*H200,2)</f>
        <v>0</v>
      </c>
      <c r="K200" s="172" t="s">
        <v>198</v>
      </c>
      <c r="L200" s="177"/>
      <c r="M200" s="178" t="s">
        <v>44</v>
      </c>
      <c r="N200" s="179" t="s">
        <v>53</v>
      </c>
      <c r="P200" s="141">
        <f>O200*H200</f>
        <v>0</v>
      </c>
      <c r="Q200" s="141">
        <v>2.0000000000000002E-5</v>
      </c>
      <c r="R200" s="141">
        <f>Q200*H200</f>
        <v>1E-4</v>
      </c>
      <c r="S200" s="141">
        <v>0</v>
      </c>
      <c r="T200" s="142">
        <f>S200*H200</f>
        <v>0</v>
      </c>
      <c r="AR200" s="143" t="s">
        <v>93</v>
      </c>
      <c r="AT200" s="143" t="s">
        <v>245</v>
      </c>
      <c r="AU200" s="143" t="s">
        <v>93</v>
      </c>
      <c r="AY200" s="17" t="s">
        <v>192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90</v>
      </c>
      <c r="BK200" s="144">
        <f>ROUND(I200*H200,2)</f>
        <v>0</v>
      </c>
      <c r="BL200" s="17" t="s">
        <v>90</v>
      </c>
      <c r="BM200" s="143" t="s">
        <v>2510</v>
      </c>
    </row>
    <row r="201" spans="2:65" s="12" customFormat="1" ht="22.5">
      <c r="B201" s="149"/>
      <c r="D201" s="150" t="s">
        <v>202</v>
      </c>
      <c r="E201" s="151" t="s">
        <v>44</v>
      </c>
      <c r="F201" s="152" t="s">
        <v>2500</v>
      </c>
      <c r="H201" s="151" t="s">
        <v>44</v>
      </c>
      <c r="I201" s="153"/>
      <c r="L201" s="149"/>
      <c r="M201" s="154"/>
      <c r="T201" s="155"/>
      <c r="AT201" s="151" t="s">
        <v>202</v>
      </c>
      <c r="AU201" s="151" t="s">
        <v>93</v>
      </c>
      <c r="AV201" s="12" t="s">
        <v>90</v>
      </c>
      <c r="AW201" s="12" t="s">
        <v>42</v>
      </c>
      <c r="AX201" s="12" t="s">
        <v>82</v>
      </c>
      <c r="AY201" s="151" t="s">
        <v>192</v>
      </c>
    </row>
    <row r="202" spans="2:65" s="12" customFormat="1" ht="22.5">
      <c r="B202" s="149"/>
      <c r="D202" s="150" t="s">
        <v>202</v>
      </c>
      <c r="E202" s="151" t="s">
        <v>44</v>
      </c>
      <c r="F202" s="152" t="s">
        <v>2509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3" customFormat="1" ht="11.25">
      <c r="B203" s="156"/>
      <c r="D203" s="150" t="s">
        <v>202</v>
      </c>
      <c r="E203" s="157" t="s">
        <v>44</v>
      </c>
      <c r="F203" s="158" t="s">
        <v>1072</v>
      </c>
      <c r="H203" s="159">
        <v>5</v>
      </c>
      <c r="I203" s="160"/>
      <c r="L203" s="156"/>
      <c r="M203" s="161"/>
      <c r="T203" s="162"/>
      <c r="AT203" s="157" t="s">
        <v>202</v>
      </c>
      <c r="AU203" s="157" t="s">
        <v>93</v>
      </c>
      <c r="AV203" s="13" t="s">
        <v>93</v>
      </c>
      <c r="AW203" s="13" t="s">
        <v>42</v>
      </c>
      <c r="AX203" s="13" t="s">
        <v>90</v>
      </c>
      <c r="AY203" s="157" t="s">
        <v>192</v>
      </c>
    </row>
    <row r="204" spans="2:65" s="1" customFormat="1" ht="55.5" customHeight="1">
      <c r="B204" s="33"/>
      <c r="C204" s="132" t="s">
        <v>266</v>
      </c>
      <c r="D204" s="132" t="s">
        <v>194</v>
      </c>
      <c r="E204" s="133" t="s">
        <v>1067</v>
      </c>
      <c r="F204" s="134" t="s">
        <v>1068</v>
      </c>
      <c r="G204" s="135" t="s">
        <v>282</v>
      </c>
      <c r="H204" s="136">
        <v>35</v>
      </c>
      <c r="I204" s="137"/>
      <c r="J204" s="138">
        <f>ROUND(I204*H204,2)</f>
        <v>0</v>
      </c>
      <c r="K204" s="134" t="s">
        <v>198</v>
      </c>
      <c r="L204" s="33"/>
      <c r="M204" s="139" t="s">
        <v>44</v>
      </c>
      <c r="N204" s="140" t="s">
        <v>53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90</v>
      </c>
      <c r="AT204" s="143" t="s">
        <v>194</v>
      </c>
      <c r="AU204" s="143" t="s">
        <v>93</v>
      </c>
      <c r="AY204" s="17" t="s">
        <v>192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90</v>
      </c>
      <c r="BK204" s="144">
        <f>ROUND(I204*H204,2)</f>
        <v>0</v>
      </c>
      <c r="BL204" s="17" t="s">
        <v>90</v>
      </c>
      <c r="BM204" s="143" t="s">
        <v>2511</v>
      </c>
    </row>
    <row r="205" spans="2:65" s="1" customFormat="1" ht="11.25">
      <c r="B205" s="33"/>
      <c r="D205" s="145" t="s">
        <v>200</v>
      </c>
      <c r="F205" s="146" t="s">
        <v>1070</v>
      </c>
      <c r="I205" s="147"/>
      <c r="L205" s="33"/>
      <c r="M205" s="148"/>
      <c r="T205" s="54"/>
      <c r="AT205" s="17" t="s">
        <v>200</v>
      </c>
      <c r="AU205" s="17" t="s">
        <v>93</v>
      </c>
    </row>
    <row r="206" spans="2:65" s="12" customFormat="1" ht="11.25">
      <c r="B206" s="149"/>
      <c r="D206" s="150" t="s">
        <v>202</v>
      </c>
      <c r="E206" s="151" t="s">
        <v>44</v>
      </c>
      <c r="F206" s="152" t="s">
        <v>2195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93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65" s="12" customFormat="1" ht="22.5">
      <c r="B207" s="149"/>
      <c r="D207" s="150" t="s">
        <v>202</v>
      </c>
      <c r="E207" s="151" t="s">
        <v>44</v>
      </c>
      <c r="F207" s="152" t="s">
        <v>2512</v>
      </c>
      <c r="H207" s="151" t="s">
        <v>44</v>
      </c>
      <c r="I207" s="153"/>
      <c r="L207" s="149"/>
      <c r="M207" s="154"/>
      <c r="T207" s="155"/>
      <c r="AT207" s="151" t="s">
        <v>202</v>
      </c>
      <c r="AU207" s="151" t="s">
        <v>93</v>
      </c>
      <c r="AV207" s="12" t="s">
        <v>90</v>
      </c>
      <c r="AW207" s="12" t="s">
        <v>42</v>
      </c>
      <c r="AX207" s="12" t="s">
        <v>82</v>
      </c>
      <c r="AY207" s="151" t="s">
        <v>192</v>
      </c>
    </row>
    <row r="208" spans="2:65" s="13" customFormat="1" ht="11.25">
      <c r="B208" s="156"/>
      <c r="D208" s="150" t="s">
        <v>202</v>
      </c>
      <c r="E208" s="157" t="s">
        <v>44</v>
      </c>
      <c r="F208" s="158" t="s">
        <v>694</v>
      </c>
      <c r="H208" s="159">
        <v>35</v>
      </c>
      <c r="I208" s="160"/>
      <c r="L208" s="156"/>
      <c r="M208" s="161"/>
      <c r="T208" s="162"/>
      <c r="AT208" s="157" t="s">
        <v>202</v>
      </c>
      <c r="AU208" s="157" t="s">
        <v>93</v>
      </c>
      <c r="AV208" s="13" t="s">
        <v>93</v>
      </c>
      <c r="AW208" s="13" t="s">
        <v>42</v>
      </c>
      <c r="AX208" s="13" t="s">
        <v>90</v>
      </c>
      <c r="AY208" s="157" t="s">
        <v>192</v>
      </c>
    </row>
    <row r="209" spans="2:65" s="1" customFormat="1" ht="37.9" customHeight="1">
      <c r="B209" s="33"/>
      <c r="C209" s="170" t="s">
        <v>345</v>
      </c>
      <c r="D209" s="170" t="s">
        <v>245</v>
      </c>
      <c r="E209" s="171" t="s">
        <v>2513</v>
      </c>
      <c r="F209" s="172" t="s">
        <v>2514</v>
      </c>
      <c r="G209" s="173" t="s">
        <v>282</v>
      </c>
      <c r="H209" s="174">
        <v>36.75</v>
      </c>
      <c r="I209" s="175"/>
      <c r="J209" s="176">
        <f>ROUND(I209*H209,2)</f>
        <v>0</v>
      </c>
      <c r="K209" s="172" t="s">
        <v>259</v>
      </c>
      <c r="L209" s="177"/>
      <c r="M209" s="178" t="s">
        <v>44</v>
      </c>
      <c r="N209" s="179" t="s">
        <v>53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93</v>
      </c>
      <c r="AT209" s="143" t="s">
        <v>245</v>
      </c>
      <c r="AU209" s="143" t="s">
        <v>93</v>
      </c>
      <c r="AY209" s="17" t="s">
        <v>192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90</v>
      </c>
      <c r="BK209" s="144">
        <f>ROUND(I209*H209,2)</f>
        <v>0</v>
      </c>
      <c r="BL209" s="17" t="s">
        <v>90</v>
      </c>
      <c r="BM209" s="143" t="s">
        <v>2515</v>
      </c>
    </row>
    <row r="210" spans="2:65" s="12" customFormat="1" ht="11.25">
      <c r="B210" s="149"/>
      <c r="D210" s="150" t="s">
        <v>202</v>
      </c>
      <c r="E210" s="151" t="s">
        <v>44</v>
      </c>
      <c r="F210" s="152" t="s">
        <v>2195</v>
      </c>
      <c r="H210" s="151" t="s">
        <v>44</v>
      </c>
      <c r="I210" s="153"/>
      <c r="L210" s="149"/>
      <c r="M210" s="154"/>
      <c r="T210" s="155"/>
      <c r="AT210" s="151" t="s">
        <v>202</v>
      </c>
      <c r="AU210" s="151" t="s">
        <v>93</v>
      </c>
      <c r="AV210" s="12" t="s">
        <v>90</v>
      </c>
      <c r="AW210" s="12" t="s">
        <v>42</v>
      </c>
      <c r="AX210" s="12" t="s">
        <v>82</v>
      </c>
      <c r="AY210" s="151" t="s">
        <v>192</v>
      </c>
    </row>
    <row r="211" spans="2:65" s="12" customFormat="1" ht="22.5">
      <c r="B211" s="149"/>
      <c r="D211" s="150" t="s">
        <v>202</v>
      </c>
      <c r="E211" s="151" t="s">
        <v>44</v>
      </c>
      <c r="F211" s="152" t="s">
        <v>2516</v>
      </c>
      <c r="H211" s="151" t="s">
        <v>44</v>
      </c>
      <c r="I211" s="153"/>
      <c r="L211" s="149"/>
      <c r="M211" s="154"/>
      <c r="T211" s="155"/>
      <c r="AT211" s="151" t="s">
        <v>202</v>
      </c>
      <c r="AU211" s="151" t="s">
        <v>93</v>
      </c>
      <c r="AV211" s="12" t="s">
        <v>90</v>
      </c>
      <c r="AW211" s="12" t="s">
        <v>42</v>
      </c>
      <c r="AX211" s="12" t="s">
        <v>82</v>
      </c>
      <c r="AY211" s="151" t="s">
        <v>192</v>
      </c>
    </row>
    <row r="212" spans="2:65" s="13" customFormat="1" ht="11.25">
      <c r="B212" s="156"/>
      <c r="D212" s="150" t="s">
        <v>202</v>
      </c>
      <c r="E212" s="157" t="s">
        <v>44</v>
      </c>
      <c r="F212" s="158" t="s">
        <v>2517</v>
      </c>
      <c r="H212" s="159">
        <v>36.75</v>
      </c>
      <c r="I212" s="160"/>
      <c r="L212" s="156"/>
      <c r="M212" s="161"/>
      <c r="T212" s="162"/>
      <c r="AT212" s="157" t="s">
        <v>202</v>
      </c>
      <c r="AU212" s="157" t="s">
        <v>93</v>
      </c>
      <c r="AV212" s="13" t="s">
        <v>93</v>
      </c>
      <c r="AW212" s="13" t="s">
        <v>42</v>
      </c>
      <c r="AX212" s="13" t="s">
        <v>90</v>
      </c>
      <c r="AY212" s="157" t="s">
        <v>192</v>
      </c>
    </row>
    <row r="213" spans="2:65" s="1" customFormat="1" ht="49.15" customHeight="1">
      <c r="B213" s="33"/>
      <c r="C213" s="132" t="s">
        <v>350</v>
      </c>
      <c r="D213" s="132" t="s">
        <v>194</v>
      </c>
      <c r="E213" s="133" t="s">
        <v>1076</v>
      </c>
      <c r="F213" s="134" t="s">
        <v>1077</v>
      </c>
      <c r="G213" s="135" t="s">
        <v>282</v>
      </c>
      <c r="H213" s="136">
        <v>5</v>
      </c>
      <c r="I213" s="137"/>
      <c r="J213" s="138">
        <f>ROUND(I213*H213,2)</f>
        <v>0</v>
      </c>
      <c r="K213" s="134" t="s">
        <v>198</v>
      </c>
      <c r="L213" s="33"/>
      <c r="M213" s="139" t="s">
        <v>44</v>
      </c>
      <c r="N213" s="140" t="s">
        <v>53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90</v>
      </c>
      <c r="AT213" s="143" t="s">
        <v>194</v>
      </c>
      <c r="AU213" s="143" t="s">
        <v>93</v>
      </c>
      <c r="AY213" s="17" t="s">
        <v>192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90</v>
      </c>
      <c r="BK213" s="144">
        <f>ROUND(I213*H213,2)</f>
        <v>0</v>
      </c>
      <c r="BL213" s="17" t="s">
        <v>90</v>
      </c>
      <c r="BM213" s="143" t="s">
        <v>2518</v>
      </c>
    </row>
    <row r="214" spans="2:65" s="1" customFormat="1" ht="11.25">
      <c r="B214" s="33"/>
      <c r="D214" s="145" t="s">
        <v>200</v>
      </c>
      <c r="F214" s="146" t="s">
        <v>1079</v>
      </c>
      <c r="I214" s="147"/>
      <c r="L214" s="33"/>
      <c r="M214" s="148"/>
      <c r="T214" s="54"/>
      <c r="AT214" s="17" t="s">
        <v>200</v>
      </c>
      <c r="AU214" s="17" t="s">
        <v>93</v>
      </c>
    </row>
    <row r="215" spans="2:65" s="12" customFormat="1" ht="11.25">
      <c r="B215" s="149"/>
      <c r="D215" s="150" t="s">
        <v>202</v>
      </c>
      <c r="E215" s="151" t="s">
        <v>44</v>
      </c>
      <c r="F215" s="152" t="s">
        <v>2468</v>
      </c>
      <c r="H215" s="151" t="s">
        <v>44</v>
      </c>
      <c r="I215" s="153"/>
      <c r="L215" s="149"/>
      <c r="M215" s="154"/>
      <c r="T215" s="155"/>
      <c r="AT215" s="151" t="s">
        <v>202</v>
      </c>
      <c r="AU215" s="151" t="s">
        <v>93</v>
      </c>
      <c r="AV215" s="12" t="s">
        <v>90</v>
      </c>
      <c r="AW215" s="12" t="s">
        <v>42</v>
      </c>
      <c r="AX215" s="12" t="s">
        <v>82</v>
      </c>
      <c r="AY215" s="151" t="s">
        <v>192</v>
      </c>
    </row>
    <row r="216" spans="2:65" s="12" customFormat="1" ht="11.25">
      <c r="B216" s="149"/>
      <c r="D216" s="150" t="s">
        <v>202</v>
      </c>
      <c r="E216" s="151" t="s">
        <v>44</v>
      </c>
      <c r="F216" s="152" t="s">
        <v>2479</v>
      </c>
      <c r="H216" s="151" t="s">
        <v>44</v>
      </c>
      <c r="I216" s="153"/>
      <c r="L216" s="149"/>
      <c r="M216" s="154"/>
      <c r="T216" s="155"/>
      <c r="AT216" s="151" t="s">
        <v>202</v>
      </c>
      <c r="AU216" s="151" t="s">
        <v>93</v>
      </c>
      <c r="AV216" s="12" t="s">
        <v>90</v>
      </c>
      <c r="AW216" s="12" t="s">
        <v>42</v>
      </c>
      <c r="AX216" s="12" t="s">
        <v>82</v>
      </c>
      <c r="AY216" s="151" t="s">
        <v>192</v>
      </c>
    </row>
    <row r="217" spans="2:65" s="12" customFormat="1" ht="11.25">
      <c r="B217" s="149"/>
      <c r="D217" s="150" t="s">
        <v>202</v>
      </c>
      <c r="E217" s="151" t="s">
        <v>44</v>
      </c>
      <c r="F217" s="152" t="s">
        <v>2519</v>
      </c>
      <c r="H217" s="151" t="s">
        <v>44</v>
      </c>
      <c r="I217" s="153"/>
      <c r="L217" s="149"/>
      <c r="M217" s="154"/>
      <c r="T217" s="155"/>
      <c r="AT217" s="151" t="s">
        <v>202</v>
      </c>
      <c r="AU217" s="151" t="s">
        <v>93</v>
      </c>
      <c r="AV217" s="12" t="s">
        <v>90</v>
      </c>
      <c r="AW217" s="12" t="s">
        <v>42</v>
      </c>
      <c r="AX217" s="12" t="s">
        <v>82</v>
      </c>
      <c r="AY217" s="151" t="s">
        <v>192</v>
      </c>
    </row>
    <row r="218" spans="2:65" s="13" customFormat="1" ht="11.25">
      <c r="B218" s="156"/>
      <c r="D218" s="150" t="s">
        <v>202</v>
      </c>
      <c r="E218" s="157" t="s">
        <v>44</v>
      </c>
      <c r="F218" s="158" t="s">
        <v>222</v>
      </c>
      <c r="H218" s="159">
        <v>5</v>
      </c>
      <c r="I218" s="160"/>
      <c r="L218" s="156"/>
      <c r="M218" s="161"/>
      <c r="T218" s="162"/>
      <c r="AT218" s="157" t="s">
        <v>202</v>
      </c>
      <c r="AU218" s="157" t="s">
        <v>93</v>
      </c>
      <c r="AV218" s="13" t="s">
        <v>93</v>
      </c>
      <c r="AW218" s="13" t="s">
        <v>42</v>
      </c>
      <c r="AX218" s="13" t="s">
        <v>90</v>
      </c>
      <c r="AY218" s="157" t="s">
        <v>192</v>
      </c>
    </row>
    <row r="219" spans="2:65" s="1" customFormat="1" ht="24.2" customHeight="1">
      <c r="B219" s="33"/>
      <c r="C219" s="170" t="s">
        <v>357</v>
      </c>
      <c r="D219" s="170" t="s">
        <v>245</v>
      </c>
      <c r="E219" s="171" t="s">
        <v>2520</v>
      </c>
      <c r="F219" s="172" t="s">
        <v>2521</v>
      </c>
      <c r="G219" s="173" t="s">
        <v>282</v>
      </c>
      <c r="H219" s="174">
        <v>5.25</v>
      </c>
      <c r="I219" s="175"/>
      <c r="J219" s="176">
        <f>ROUND(I219*H219,2)</f>
        <v>0</v>
      </c>
      <c r="K219" s="172" t="s">
        <v>259</v>
      </c>
      <c r="L219" s="177"/>
      <c r="M219" s="178" t="s">
        <v>44</v>
      </c>
      <c r="N219" s="179" t="s">
        <v>53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93</v>
      </c>
      <c r="AT219" s="143" t="s">
        <v>245</v>
      </c>
      <c r="AU219" s="143" t="s">
        <v>93</v>
      </c>
      <c r="AY219" s="17" t="s">
        <v>192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90</v>
      </c>
      <c r="BK219" s="144">
        <f>ROUND(I219*H219,2)</f>
        <v>0</v>
      </c>
      <c r="BL219" s="17" t="s">
        <v>90</v>
      </c>
      <c r="BM219" s="143" t="s">
        <v>2522</v>
      </c>
    </row>
    <row r="220" spans="2:65" s="12" customFormat="1" ht="11.25">
      <c r="B220" s="149"/>
      <c r="D220" s="150" t="s">
        <v>202</v>
      </c>
      <c r="E220" s="151" t="s">
        <v>44</v>
      </c>
      <c r="F220" s="152" t="s">
        <v>2468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93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2" customFormat="1" ht="11.25">
      <c r="B221" s="149"/>
      <c r="D221" s="150" t="s">
        <v>202</v>
      </c>
      <c r="E221" s="151" t="s">
        <v>44</v>
      </c>
      <c r="F221" s="152" t="s">
        <v>2479</v>
      </c>
      <c r="H221" s="151" t="s">
        <v>44</v>
      </c>
      <c r="I221" s="153"/>
      <c r="L221" s="149"/>
      <c r="M221" s="154"/>
      <c r="T221" s="155"/>
      <c r="AT221" s="151" t="s">
        <v>202</v>
      </c>
      <c r="AU221" s="151" t="s">
        <v>93</v>
      </c>
      <c r="AV221" s="12" t="s">
        <v>90</v>
      </c>
      <c r="AW221" s="12" t="s">
        <v>42</v>
      </c>
      <c r="AX221" s="12" t="s">
        <v>82</v>
      </c>
      <c r="AY221" s="151" t="s">
        <v>192</v>
      </c>
    </row>
    <row r="222" spans="2:65" s="12" customFormat="1" ht="22.5">
      <c r="B222" s="149"/>
      <c r="D222" s="150" t="s">
        <v>202</v>
      </c>
      <c r="E222" s="151" t="s">
        <v>44</v>
      </c>
      <c r="F222" s="152" t="s">
        <v>2523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93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3" customFormat="1" ht="11.25">
      <c r="B223" s="156"/>
      <c r="D223" s="150" t="s">
        <v>202</v>
      </c>
      <c r="E223" s="157" t="s">
        <v>44</v>
      </c>
      <c r="F223" s="158" t="s">
        <v>2524</v>
      </c>
      <c r="H223" s="159">
        <v>5.25</v>
      </c>
      <c r="I223" s="160"/>
      <c r="L223" s="156"/>
      <c r="M223" s="161"/>
      <c r="T223" s="162"/>
      <c r="AT223" s="157" t="s">
        <v>202</v>
      </c>
      <c r="AU223" s="157" t="s">
        <v>93</v>
      </c>
      <c r="AV223" s="13" t="s">
        <v>93</v>
      </c>
      <c r="AW223" s="13" t="s">
        <v>42</v>
      </c>
      <c r="AX223" s="13" t="s">
        <v>90</v>
      </c>
      <c r="AY223" s="157" t="s">
        <v>192</v>
      </c>
    </row>
    <row r="224" spans="2:65" s="1" customFormat="1" ht="49.15" customHeight="1">
      <c r="B224" s="33"/>
      <c r="C224" s="132" t="s">
        <v>276</v>
      </c>
      <c r="D224" s="132" t="s">
        <v>194</v>
      </c>
      <c r="E224" s="133" t="s">
        <v>1086</v>
      </c>
      <c r="F224" s="134" t="s">
        <v>1087</v>
      </c>
      <c r="G224" s="135" t="s">
        <v>282</v>
      </c>
      <c r="H224" s="136">
        <v>60</v>
      </c>
      <c r="I224" s="137"/>
      <c r="J224" s="138">
        <f>ROUND(I224*H224,2)</f>
        <v>0</v>
      </c>
      <c r="K224" s="134" t="s">
        <v>198</v>
      </c>
      <c r="L224" s="33"/>
      <c r="M224" s="139" t="s">
        <v>44</v>
      </c>
      <c r="N224" s="140" t="s">
        <v>53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90</v>
      </c>
      <c r="AT224" s="143" t="s">
        <v>194</v>
      </c>
      <c r="AU224" s="143" t="s">
        <v>93</v>
      </c>
      <c r="AY224" s="17" t="s">
        <v>192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90</v>
      </c>
      <c r="BK224" s="144">
        <f>ROUND(I224*H224,2)</f>
        <v>0</v>
      </c>
      <c r="BL224" s="17" t="s">
        <v>90</v>
      </c>
      <c r="BM224" s="143" t="s">
        <v>2525</v>
      </c>
    </row>
    <row r="225" spans="2:65" s="1" customFormat="1" ht="11.25">
      <c r="B225" s="33"/>
      <c r="D225" s="145" t="s">
        <v>200</v>
      </c>
      <c r="F225" s="146" t="s">
        <v>1089</v>
      </c>
      <c r="I225" s="147"/>
      <c r="L225" s="33"/>
      <c r="M225" s="148"/>
      <c r="T225" s="54"/>
      <c r="AT225" s="17" t="s">
        <v>200</v>
      </c>
      <c r="AU225" s="17" t="s">
        <v>93</v>
      </c>
    </row>
    <row r="226" spans="2:65" s="12" customFormat="1" ht="11.25">
      <c r="B226" s="149"/>
      <c r="D226" s="150" t="s">
        <v>202</v>
      </c>
      <c r="E226" s="151" t="s">
        <v>44</v>
      </c>
      <c r="F226" s="152" t="s">
        <v>2468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93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2" customFormat="1" ht="11.25">
      <c r="B227" s="149"/>
      <c r="D227" s="150" t="s">
        <v>202</v>
      </c>
      <c r="E227" s="151" t="s">
        <v>44</v>
      </c>
      <c r="F227" s="152" t="s">
        <v>2479</v>
      </c>
      <c r="H227" s="151" t="s">
        <v>44</v>
      </c>
      <c r="I227" s="153"/>
      <c r="L227" s="149"/>
      <c r="M227" s="154"/>
      <c r="T227" s="155"/>
      <c r="AT227" s="151" t="s">
        <v>202</v>
      </c>
      <c r="AU227" s="151" t="s">
        <v>93</v>
      </c>
      <c r="AV227" s="12" t="s">
        <v>90</v>
      </c>
      <c r="AW227" s="12" t="s">
        <v>42</v>
      </c>
      <c r="AX227" s="12" t="s">
        <v>82</v>
      </c>
      <c r="AY227" s="151" t="s">
        <v>192</v>
      </c>
    </row>
    <row r="228" spans="2:65" s="12" customFormat="1" ht="11.25">
      <c r="B228" s="149"/>
      <c r="D228" s="150" t="s">
        <v>202</v>
      </c>
      <c r="E228" s="151" t="s">
        <v>44</v>
      </c>
      <c r="F228" s="152" t="s">
        <v>1090</v>
      </c>
      <c r="H228" s="151" t="s">
        <v>44</v>
      </c>
      <c r="I228" s="153"/>
      <c r="L228" s="149"/>
      <c r="M228" s="154"/>
      <c r="T228" s="155"/>
      <c r="AT228" s="151" t="s">
        <v>202</v>
      </c>
      <c r="AU228" s="151" t="s">
        <v>93</v>
      </c>
      <c r="AV228" s="12" t="s">
        <v>90</v>
      </c>
      <c r="AW228" s="12" t="s">
        <v>42</v>
      </c>
      <c r="AX228" s="12" t="s">
        <v>82</v>
      </c>
      <c r="AY228" s="151" t="s">
        <v>192</v>
      </c>
    </row>
    <row r="229" spans="2:65" s="13" customFormat="1" ht="11.25">
      <c r="B229" s="156"/>
      <c r="D229" s="150" t="s">
        <v>202</v>
      </c>
      <c r="E229" s="157" t="s">
        <v>44</v>
      </c>
      <c r="F229" s="158" t="s">
        <v>2526</v>
      </c>
      <c r="H229" s="159">
        <v>60</v>
      </c>
      <c r="I229" s="160"/>
      <c r="L229" s="156"/>
      <c r="M229" s="161"/>
      <c r="T229" s="162"/>
      <c r="AT229" s="157" t="s">
        <v>202</v>
      </c>
      <c r="AU229" s="157" t="s">
        <v>93</v>
      </c>
      <c r="AV229" s="13" t="s">
        <v>93</v>
      </c>
      <c r="AW229" s="13" t="s">
        <v>42</v>
      </c>
      <c r="AX229" s="13" t="s">
        <v>90</v>
      </c>
      <c r="AY229" s="157" t="s">
        <v>192</v>
      </c>
    </row>
    <row r="230" spans="2:65" s="1" customFormat="1" ht="24.2" customHeight="1">
      <c r="B230" s="33"/>
      <c r="C230" s="170" t="s">
        <v>379</v>
      </c>
      <c r="D230" s="170" t="s">
        <v>245</v>
      </c>
      <c r="E230" s="171" t="s">
        <v>1091</v>
      </c>
      <c r="F230" s="172" t="s">
        <v>1092</v>
      </c>
      <c r="G230" s="173" t="s">
        <v>282</v>
      </c>
      <c r="H230" s="174">
        <v>63</v>
      </c>
      <c r="I230" s="175"/>
      <c r="J230" s="176">
        <f>ROUND(I230*H230,2)</f>
        <v>0</v>
      </c>
      <c r="K230" s="172" t="s">
        <v>198</v>
      </c>
      <c r="L230" s="177"/>
      <c r="M230" s="178" t="s">
        <v>44</v>
      </c>
      <c r="N230" s="179" t="s">
        <v>53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93</v>
      </c>
      <c r="AT230" s="143" t="s">
        <v>245</v>
      </c>
      <c r="AU230" s="143" t="s">
        <v>93</v>
      </c>
      <c r="AY230" s="17" t="s">
        <v>192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90</v>
      </c>
      <c r="BK230" s="144">
        <f>ROUND(I230*H230,2)</f>
        <v>0</v>
      </c>
      <c r="BL230" s="17" t="s">
        <v>90</v>
      </c>
      <c r="BM230" s="143" t="s">
        <v>2527</v>
      </c>
    </row>
    <row r="231" spans="2:65" s="12" customFormat="1" ht="11.25">
      <c r="B231" s="149"/>
      <c r="D231" s="150" t="s">
        <v>202</v>
      </c>
      <c r="E231" s="151" t="s">
        <v>44</v>
      </c>
      <c r="F231" s="152" t="s">
        <v>2468</v>
      </c>
      <c r="H231" s="151" t="s">
        <v>44</v>
      </c>
      <c r="I231" s="153"/>
      <c r="L231" s="149"/>
      <c r="M231" s="154"/>
      <c r="T231" s="155"/>
      <c r="AT231" s="151" t="s">
        <v>202</v>
      </c>
      <c r="AU231" s="151" t="s">
        <v>93</v>
      </c>
      <c r="AV231" s="12" t="s">
        <v>90</v>
      </c>
      <c r="AW231" s="12" t="s">
        <v>42</v>
      </c>
      <c r="AX231" s="12" t="s">
        <v>82</v>
      </c>
      <c r="AY231" s="151" t="s">
        <v>192</v>
      </c>
    </row>
    <row r="232" spans="2:65" s="12" customFormat="1" ht="11.25">
      <c r="B232" s="149"/>
      <c r="D232" s="150" t="s">
        <v>202</v>
      </c>
      <c r="E232" s="151" t="s">
        <v>44</v>
      </c>
      <c r="F232" s="152" t="s">
        <v>2479</v>
      </c>
      <c r="H232" s="151" t="s">
        <v>44</v>
      </c>
      <c r="I232" s="153"/>
      <c r="L232" s="149"/>
      <c r="M232" s="154"/>
      <c r="T232" s="155"/>
      <c r="AT232" s="151" t="s">
        <v>202</v>
      </c>
      <c r="AU232" s="151" t="s">
        <v>93</v>
      </c>
      <c r="AV232" s="12" t="s">
        <v>90</v>
      </c>
      <c r="AW232" s="12" t="s">
        <v>42</v>
      </c>
      <c r="AX232" s="12" t="s">
        <v>82</v>
      </c>
      <c r="AY232" s="151" t="s">
        <v>192</v>
      </c>
    </row>
    <row r="233" spans="2:65" s="12" customFormat="1" ht="11.25">
      <c r="B233" s="149"/>
      <c r="D233" s="150" t="s">
        <v>202</v>
      </c>
      <c r="E233" s="151" t="s">
        <v>44</v>
      </c>
      <c r="F233" s="152" t="s">
        <v>1094</v>
      </c>
      <c r="H233" s="151" t="s">
        <v>44</v>
      </c>
      <c r="I233" s="153"/>
      <c r="L233" s="149"/>
      <c r="M233" s="154"/>
      <c r="T233" s="155"/>
      <c r="AT233" s="151" t="s">
        <v>202</v>
      </c>
      <c r="AU233" s="151" t="s">
        <v>93</v>
      </c>
      <c r="AV233" s="12" t="s">
        <v>90</v>
      </c>
      <c r="AW233" s="12" t="s">
        <v>42</v>
      </c>
      <c r="AX233" s="12" t="s">
        <v>82</v>
      </c>
      <c r="AY233" s="151" t="s">
        <v>192</v>
      </c>
    </row>
    <row r="234" spans="2:65" s="13" customFormat="1" ht="11.25">
      <c r="B234" s="156"/>
      <c r="D234" s="150" t="s">
        <v>202</v>
      </c>
      <c r="E234" s="157" t="s">
        <v>44</v>
      </c>
      <c r="F234" s="158" t="s">
        <v>2528</v>
      </c>
      <c r="H234" s="159">
        <v>63</v>
      </c>
      <c r="I234" s="160"/>
      <c r="L234" s="156"/>
      <c r="M234" s="161"/>
      <c r="T234" s="162"/>
      <c r="AT234" s="157" t="s">
        <v>202</v>
      </c>
      <c r="AU234" s="157" t="s">
        <v>93</v>
      </c>
      <c r="AV234" s="13" t="s">
        <v>93</v>
      </c>
      <c r="AW234" s="13" t="s">
        <v>42</v>
      </c>
      <c r="AX234" s="13" t="s">
        <v>90</v>
      </c>
      <c r="AY234" s="157" t="s">
        <v>192</v>
      </c>
    </row>
    <row r="235" spans="2:65" s="1" customFormat="1" ht="49.15" customHeight="1">
      <c r="B235" s="33"/>
      <c r="C235" s="132" t="s">
        <v>283</v>
      </c>
      <c r="D235" s="132" t="s">
        <v>194</v>
      </c>
      <c r="E235" s="133" t="s">
        <v>1106</v>
      </c>
      <c r="F235" s="134" t="s">
        <v>1107</v>
      </c>
      <c r="G235" s="135" t="s">
        <v>282</v>
      </c>
      <c r="H235" s="136">
        <v>275</v>
      </c>
      <c r="I235" s="137"/>
      <c r="J235" s="138">
        <f>ROUND(I235*H235,2)</f>
        <v>0</v>
      </c>
      <c r="K235" s="134" t="s">
        <v>198</v>
      </c>
      <c r="L235" s="33"/>
      <c r="M235" s="139" t="s">
        <v>44</v>
      </c>
      <c r="N235" s="140" t="s">
        <v>53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90</v>
      </c>
      <c r="AT235" s="143" t="s">
        <v>194</v>
      </c>
      <c r="AU235" s="143" t="s">
        <v>93</v>
      </c>
      <c r="AY235" s="17" t="s">
        <v>192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90</v>
      </c>
      <c r="BK235" s="144">
        <f>ROUND(I235*H235,2)</f>
        <v>0</v>
      </c>
      <c r="BL235" s="17" t="s">
        <v>90</v>
      </c>
      <c r="BM235" s="143" t="s">
        <v>2529</v>
      </c>
    </row>
    <row r="236" spans="2:65" s="1" customFormat="1" ht="11.25">
      <c r="B236" s="33"/>
      <c r="D236" s="145" t="s">
        <v>200</v>
      </c>
      <c r="F236" s="146" t="s">
        <v>1109</v>
      </c>
      <c r="I236" s="147"/>
      <c r="L236" s="33"/>
      <c r="M236" s="148"/>
      <c r="T236" s="54"/>
      <c r="AT236" s="17" t="s">
        <v>200</v>
      </c>
      <c r="AU236" s="17" t="s">
        <v>93</v>
      </c>
    </row>
    <row r="237" spans="2:65" s="12" customFormat="1" ht="11.25">
      <c r="B237" s="149"/>
      <c r="D237" s="150" t="s">
        <v>202</v>
      </c>
      <c r="E237" s="151" t="s">
        <v>44</v>
      </c>
      <c r="F237" s="152" t="s">
        <v>2252</v>
      </c>
      <c r="H237" s="151" t="s">
        <v>44</v>
      </c>
      <c r="I237" s="153"/>
      <c r="L237" s="149"/>
      <c r="M237" s="154"/>
      <c r="T237" s="155"/>
      <c r="AT237" s="151" t="s">
        <v>202</v>
      </c>
      <c r="AU237" s="151" t="s">
        <v>93</v>
      </c>
      <c r="AV237" s="12" t="s">
        <v>90</v>
      </c>
      <c r="AW237" s="12" t="s">
        <v>42</v>
      </c>
      <c r="AX237" s="12" t="s">
        <v>82</v>
      </c>
      <c r="AY237" s="151" t="s">
        <v>192</v>
      </c>
    </row>
    <row r="238" spans="2:65" s="12" customFormat="1" ht="11.25">
      <c r="B238" s="149"/>
      <c r="D238" s="150" t="s">
        <v>202</v>
      </c>
      <c r="E238" s="151" t="s">
        <v>44</v>
      </c>
      <c r="F238" s="152" t="s">
        <v>1110</v>
      </c>
      <c r="H238" s="151" t="s">
        <v>44</v>
      </c>
      <c r="I238" s="153"/>
      <c r="L238" s="149"/>
      <c r="M238" s="154"/>
      <c r="T238" s="155"/>
      <c r="AT238" s="151" t="s">
        <v>202</v>
      </c>
      <c r="AU238" s="151" t="s">
        <v>93</v>
      </c>
      <c r="AV238" s="12" t="s">
        <v>90</v>
      </c>
      <c r="AW238" s="12" t="s">
        <v>42</v>
      </c>
      <c r="AX238" s="12" t="s">
        <v>82</v>
      </c>
      <c r="AY238" s="151" t="s">
        <v>192</v>
      </c>
    </row>
    <row r="239" spans="2:65" s="13" customFormat="1" ht="11.25">
      <c r="B239" s="156"/>
      <c r="D239" s="150" t="s">
        <v>202</v>
      </c>
      <c r="E239" s="157" t="s">
        <v>44</v>
      </c>
      <c r="F239" s="158" t="s">
        <v>2530</v>
      </c>
      <c r="H239" s="159">
        <v>45</v>
      </c>
      <c r="I239" s="160"/>
      <c r="L239" s="156"/>
      <c r="M239" s="161"/>
      <c r="T239" s="162"/>
      <c r="AT239" s="157" t="s">
        <v>202</v>
      </c>
      <c r="AU239" s="157" t="s">
        <v>93</v>
      </c>
      <c r="AV239" s="13" t="s">
        <v>93</v>
      </c>
      <c r="AW239" s="13" t="s">
        <v>42</v>
      </c>
      <c r="AX239" s="13" t="s">
        <v>82</v>
      </c>
      <c r="AY239" s="157" t="s">
        <v>192</v>
      </c>
    </row>
    <row r="240" spans="2:65" s="12" customFormat="1" ht="11.25">
      <c r="B240" s="149"/>
      <c r="D240" s="150" t="s">
        <v>202</v>
      </c>
      <c r="E240" s="151" t="s">
        <v>44</v>
      </c>
      <c r="F240" s="152" t="s">
        <v>1112</v>
      </c>
      <c r="H240" s="151" t="s">
        <v>44</v>
      </c>
      <c r="I240" s="153"/>
      <c r="L240" s="149"/>
      <c r="M240" s="154"/>
      <c r="T240" s="155"/>
      <c r="AT240" s="151" t="s">
        <v>202</v>
      </c>
      <c r="AU240" s="151" t="s">
        <v>93</v>
      </c>
      <c r="AV240" s="12" t="s">
        <v>90</v>
      </c>
      <c r="AW240" s="12" t="s">
        <v>42</v>
      </c>
      <c r="AX240" s="12" t="s">
        <v>82</v>
      </c>
      <c r="AY240" s="151" t="s">
        <v>192</v>
      </c>
    </row>
    <row r="241" spans="2:51" s="13" customFormat="1" ht="11.25">
      <c r="B241" s="156"/>
      <c r="D241" s="150" t="s">
        <v>202</v>
      </c>
      <c r="E241" s="157" t="s">
        <v>44</v>
      </c>
      <c r="F241" s="158" t="s">
        <v>1111</v>
      </c>
      <c r="H241" s="159">
        <v>35</v>
      </c>
      <c r="I241" s="160"/>
      <c r="L241" s="156"/>
      <c r="M241" s="161"/>
      <c r="T241" s="162"/>
      <c r="AT241" s="157" t="s">
        <v>202</v>
      </c>
      <c r="AU241" s="157" t="s">
        <v>93</v>
      </c>
      <c r="AV241" s="13" t="s">
        <v>93</v>
      </c>
      <c r="AW241" s="13" t="s">
        <v>42</v>
      </c>
      <c r="AX241" s="13" t="s">
        <v>82</v>
      </c>
      <c r="AY241" s="157" t="s">
        <v>192</v>
      </c>
    </row>
    <row r="242" spans="2:51" s="12" customFormat="1" ht="11.25">
      <c r="B242" s="149"/>
      <c r="D242" s="150" t="s">
        <v>202</v>
      </c>
      <c r="E242" s="151" t="s">
        <v>44</v>
      </c>
      <c r="F242" s="152" t="s">
        <v>1114</v>
      </c>
      <c r="H242" s="151" t="s">
        <v>44</v>
      </c>
      <c r="I242" s="153"/>
      <c r="L242" s="149"/>
      <c r="M242" s="154"/>
      <c r="T242" s="155"/>
      <c r="AT242" s="151" t="s">
        <v>202</v>
      </c>
      <c r="AU242" s="151" t="s">
        <v>93</v>
      </c>
      <c r="AV242" s="12" t="s">
        <v>90</v>
      </c>
      <c r="AW242" s="12" t="s">
        <v>42</v>
      </c>
      <c r="AX242" s="12" t="s">
        <v>82</v>
      </c>
      <c r="AY242" s="151" t="s">
        <v>192</v>
      </c>
    </row>
    <row r="243" spans="2:51" s="13" customFormat="1" ht="11.25">
      <c r="B243" s="156"/>
      <c r="D243" s="150" t="s">
        <v>202</v>
      </c>
      <c r="E243" s="157" t="s">
        <v>44</v>
      </c>
      <c r="F243" s="158" t="s">
        <v>1115</v>
      </c>
      <c r="H243" s="159">
        <v>15</v>
      </c>
      <c r="I243" s="160"/>
      <c r="L243" s="156"/>
      <c r="M243" s="161"/>
      <c r="T243" s="162"/>
      <c r="AT243" s="157" t="s">
        <v>202</v>
      </c>
      <c r="AU243" s="157" t="s">
        <v>93</v>
      </c>
      <c r="AV243" s="13" t="s">
        <v>93</v>
      </c>
      <c r="AW243" s="13" t="s">
        <v>42</v>
      </c>
      <c r="AX243" s="13" t="s">
        <v>82</v>
      </c>
      <c r="AY243" s="157" t="s">
        <v>192</v>
      </c>
    </row>
    <row r="244" spans="2:51" s="12" customFormat="1" ht="11.25">
      <c r="B244" s="149"/>
      <c r="D244" s="150" t="s">
        <v>202</v>
      </c>
      <c r="E244" s="151" t="s">
        <v>44</v>
      </c>
      <c r="F244" s="152" t="s">
        <v>1116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51" s="13" customFormat="1" ht="11.25">
      <c r="B245" s="156"/>
      <c r="D245" s="150" t="s">
        <v>202</v>
      </c>
      <c r="E245" s="157" t="s">
        <v>44</v>
      </c>
      <c r="F245" s="158" t="s">
        <v>2531</v>
      </c>
      <c r="H245" s="159">
        <v>25</v>
      </c>
      <c r="I245" s="160"/>
      <c r="L245" s="156"/>
      <c r="M245" s="161"/>
      <c r="T245" s="162"/>
      <c r="AT245" s="157" t="s">
        <v>202</v>
      </c>
      <c r="AU245" s="157" t="s">
        <v>93</v>
      </c>
      <c r="AV245" s="13" t="s">
        <v>93</v>
      </c>
      <c r="AW245" s="13" t="s">
        <v>42</v>
      </c>
      <c r="AX245" s="13" t="s">
        <v>82</v>
      </c>
      <c r="AY245" s="157" t="s">
        <v>192</v>
      </c>
    </row>
    <row r="246" spans="2:51" s="12" customFormat="1" ht="11.25">
      <c r="B246" s="149"/>
      <c r="D246" s="150" t="s">
        <v>202</v>
      </c>
      <c r="E246" s="151" t="s">
        <v>44</v>
      </c>
      <c r="F246" s="152" t="s">
        <v>1118</v>
      </c>
      <c r="H246" s="151" t="s">
        <v>44</v>
      </c>
      <c r="I246" s="153"/>
      <c r="L246" s="149"/>
      <c r="M246" s="154"/>
      <c r="T246" s="155"/>
      <c r="AT246" s="151" t="s">
        <v>202</v>
      </c>
      <c r="AU246" s="151" t="s">
        <v>93</v>
      </c>
      <c r="AV246" s="12" t="s">
        <v>90</v>
      </c>
      <c r="AW246" s="12" t="s">
        <v>42</v>
      </c>
      <c r="AX246" s="12" t="s">
        <v>82</v>
      </c>
      <c r="AY246" s="151" t="s">
        <v>192</v>
      </c>
    </row>
    <row r="247" spans="2:51" s="13" customFormat="1" ht="11.25">
      <c r="B247" s="156"/>
      <c r="D247" s="150" t="s">
        <v>202</v>
      </c>
      <c r="E247" s="157" t="s">
        <v>44</v>
      </c>
      <c r="F247" s="158" t="s">
        <v>1119</v>
      </c>
      <c r="H247" s="159">
        <v>10</v>
      </c>
      <c r="I247" s="160"/>
      <c r="L247" s="156"/>
      <c r="M247" s="161"/>
      <c r="T247" s="162"/>
      <c r="AT247" s="157" t="s">
        <v>202</v>
      </c>
      <c r="AU247" s="157" t="s">
        <v>93</v>
      </c>
      <c r="AV247" s="13" t="s">
        <v>93</v>
      </c>
      <c r="AW247" s="13" t="s">
        <v>42</v>
      </c>
      <c r="AX247" s="13" t="s">
        <v>82</v>
      </c>
      <c r="AY247" s="157" t="s">
        <v>192</v>
      </c>
    </row>
    <row r="248" spans="2:51" s="12" customFormat="1" ht="11.25">
      <c r="B248" s="149"/>
      <c r="D248" s="150" t="s">
        <v>202</v>
      </c>
      <c r="E248" s="151" t="s">
        <v>44</v>
      </c>
      <c r="F248" s="152" t="s">
        <v>1120</v>
      </c>
      <c r="H248" s="151" t="s">
        <v>44</v>
      </c>
      <c r="I248" s="153"/>
      <c r="L248" s="149"/>
      <c r="M248" s="154"/>
      <c r="T248" s="155"/>
      <c r="AT248" s="151" t="s">
        <v>202</v>
      </c>
      <c r="AU248" s="151" t="s">
        <v>93</v>
      </c>
      <c r="AV248" s="12" t="s">
        <v>90</v>
      </c>
      <c r="AW248" s="12" t="s">
        <v>42</v>
      </c>
      <c r="AX248" s="12" t="s">
        <v>82</v>
      </c>
      <c r="AY248" s="151" t="s">
        <v>192</v>
      </c>
    </row>
    <row r="249" spans="2:51" s="13" customFormat="1" ht="11.25">
      <c r="B249" s="156"/>
      <c r="D249" s="150" t="s">
        <v>202</v>
      </c>
      <c r="E249" s="157" t="s">
        <v>44</v>
      </c>
      <c r="F249" s="158" t="s">
        <v>1119</v>
      </c>
      <c r="H249" s="159">
        <v>10</v>
      </c>
      <c r="I249" s="160"/>
      <c r="L249" s="156"/>
      <c r="M249" s="161"/>
      <c r="T249" s="162"/>
      <c r="AT249" s="157" t="s">
        <v>202</v>
      </c>
      <c r="AU249" s="157" t="s">
        <v>93</v>
      </c>
      <c r="AV249" s="13" t="s">
        <v>93</v>
      </c>
      <c r="AW249" s="13" t="s">
        <v>42</v>
      </c>
      <c r="AX249" s="13" t="s">
        <v>82</v>
      </c>
      <c r="AY249" s="157" t="s">
        <v>192</v>
      </c>
    </row>
    <row r="250" spans="2:51" s="12" customFormat="1" ht="11.25">
      <c r="B250" s="149"/>
      <c r="D250" s="150" t="s">
        <v>202</v>
      </c>
      <c r="E250" s="151" t="s">
        <v>44</v>
      </c>
      <c r="F250" s="152" t="s">
        <v>1122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51" s="13" customFormat="1" ht="11.25">
      <c r="B251" s="156"/>
      <c r="D251" s="150" t="s">
        <v>202</v>
      </c>
      <c r="E251" s="157" t="s">
        <v>44</v>
      </c>
      <c r="F251" s="158" t="s">
        <v>1117</v>
      </c>
      <c r="H251" s="159">
        <v>30</v>
      </c>
      <c r="I251" s="160"/>
      <c r="L251" s="156"/>
      <c r="M251" s="161"/>
      <c r="T251" s="162"/>
      <c r="AT251" s="157" t="s">
        <v>202</v>
      </c>
      <c r="AU251" s="157" t="s">
        <v>93</v>
      </c>
      <c r="AV251" s="13" t="s">
        <v>93</v>
      </c>
      <c r="AW251" s="13" t="s">
        <v>42</v>
      </c>
      <c r="AX251" s="13" t="s">
        <v>82</v>
      </c>
      <c r="AY251" s="157" t="s">
        <v>192</v>
      </c>
    </row>
    <row r="252" spans="2:51" s="12" customFormat="1" ht="11.25">
      <c r="B252" s="149"/>
      <c r="D252" s="150" t="s">
        <v>202</v>
      </c>
      <c r="E252" s="151" t="s">
        <v>44</v>
      </c>
      <c r="F252" s="152" t="s">
        <v>1123</v>
      </c>
      <c r="H252" s="151" t="s">
        <v>44</v>
      </c>
      <c r="I252" s="153"/>
      <c r="L252" s="149"/>
      <c r="M252" s="154"/>
      <c r="T252" s="155"/>
      <c r="AT252" s="151" t="s">
        <v>202</v>
      </c>
      <c r="AU252" s="151" t="s">
        <v>93</v>
      </c>
      <c r="AV252" s="12" t="s">
        <v>90</v>
      </c>
      <c r="AW252" s="12" t="s">
        <v>42</v>
      </c>
      <c r="AX252" s="12" t="s">
        <v>82</v>
      </c>
      <c r="AY252" s="151" t="s">
        <v>192</v>
      </c>
    </row>
    <row r="253" spans="2:51" s="13" customFormat="1" ht="11.25">
      <c r="B253" s="156"/>
      <c r="D253" s="150" t="s">
        <v>202</v>
      </c>
      <c r="E253" s="157" t="s">
        <v>44</v>
      </c>
      <c r="F253" s="158" t="s">
        <v>1115</v>
      </c>
      <c r="H253" s="159">
        <v>15</v>
      </c>
      <c r="I253" s="160"/>
      <c r="L253" s="156"/>
      <c r="M253" s="161"/>
      <c r="T253" s="162"/>
      <c r="AT253" s="157" t="s">
        <v>202</v>
      </c>
      <c r="AU253" s="157" t="s">
        <v>93</v>
      </c>
      <c r="AV253" s="13" t="s">
        <v>93</v>
      </c>
      <c r="AW253" s="13" t="s">
        <v>42</v>
      </c>
      <c r="AX253" s="13" t="s">
        <v>82</v>
      </c>
      <c r="AY253" s="157" t="s">
        <v>192</v>
      </c>
    </row>
    <row r="254" spans="2:51" s="12" customFormat="1" ht="11.25">
      <c r="B254" s="149"/>
      <c r="D254" s="150" t="s">
        <v>202</v>
      </c>
      <c r="E254" s="151" t="s">
        <v>44</v>
      </c>
      <c r="F254" s="152" t="s">
        <v>1124</v>
      </c>
      <c r="H254" s="151" t="s">
        <v>44</v>
      </c>
      <c r="I254" s="153"/>
      <c r="L254" s="149"/>
      <c r="M254" s="154"/>
      <c r="T254" s="155"/>
      <c r="AT254" s="151" t="s">
        <v>202</v>
      </c>
      <c r="AU254" s="151" t="s">
        <v>93</v>
      </c>
      <c r="AV254" s="12" t="s">
        <v>90</v>
      </c>
      <c r="AW254" s="12" t="s">
        <v>42</v>
      </c>
      <c r="AX254" s="12" t="s">
        <v>82</v>
      </c>
      <c r="AY254" s="151" t="s">
        <v>192</v>
      </c>
    </row>
    <row r="255" spans="2:51" s="13" customFormat="1" ht="11.25">
      <c r="B255" s="156"/>
      <c r="D255" s="150" t="s">
        <v>202</v>
      </c>
      <c r="E255" s="157" t="s">
        <v>44</v>
      </c>
      <c r="F255" s="158" t="s">
        <v>1115</v>
      </c>
      <c r="H255" s="159">
        <v>15</v>
      </c>
      <c r="I255" s="160"/>
      <c r="L255" s="156"/>
      <c r="M255" s="161"/>
      <c r="T255" s="162"/>
      <c r="AT255" s="157" t="s">
        <v>202</v>
      </c>
      <c r="AU255" s="157" t="s">
        <v>93</v>
      </c>
      <c r="AV255" s="13" t="s">
        <v>93</v>
      </c>
      <c r="AW255" s="13" t="s">
        <v>42</v>
      </c>
      <c r="AX255" s="13" t="s">
        <v>82</v>
      </c>
      <c r="AY255" s="157" t="s">
        <v>192</v>
      </c>
    </row>
    <row r="256" spans="2:51" s="12" customFormat="1" ht="11.25">
      <c r="B256" s="149"/>
      <c r="D256" s="150" t="s">
        <v>202</v>
      </c>
      <c r="E256" s="151" t="s">
        <v>44</v>
      </c>
      <c r="F256" s="152" t="s">
        <v>1125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3" customFormat="1" ht="11.25">
      <c r="B257" s="156"/>
      <c r="D257" s="150" t="s">
        <v>202</v>
      </c>
      <c r="E257" s="157" t="s">
        <v>44</v>
      </c>
      <c r="F257" s="158" t="s">
        <v>1119</v>
      </c>
      <c r="H257" s="159">
        <v>10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65" s="12" customFormat="1" ht="11.25">
      <c r="B258" s="149"/>
      <c r="D258" s="150" t="s">
        <v>202</v>
      </c>
      <c r="E258" s="151" t="s">
        <v>44</v>
      </c>
      <c r="F258" s="152" t="s">
        <v>2532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1119</v>
      </c>
      <c r="H259" s="159">
        <v>10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2" customFormat="1" ht="11.25">
      <c r="B260" s="149"/>
      <c r="D260" s="150" t="s">
        <v>202</v>
      </c>
      <c r="E260" s="151" t="s">
        <v>44</v>
      </c>
      <c r="F260" s="152" t="s">
        <v>2533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3" customFormat="1" ht="11.25">
      <c r="B261" s="156"/>
      <c r="D261" s="150" t="s">
        <v>202</v>
      </c>
      <c r="E261" s="157" t="s">
        <v>44</v>
      </c>
      <c r="F261" s="158" t="s">
        <v>1117</v>
      </c>
      <c r="H261" s="159">
        <v>30</v>
      </c>
      <c r="I261" s="160"/>
      <c r="L261" s="156"/>
      <c r="M261" s="161"/>
      <c r="T261" s="162"/>
      <c r="AT261" s="157" t="s">
        <v>202</v>
      </c>
      <c r="AU261" s="157" t="s">
        <v>93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65" s="12" customFormat="1" ht="11.25">
      <c r="B262" s="149"/>
      <c r="D262" s="150" t="s">
        <v>202</v>
      </c>
      <c r="E262" s="151" t="s">
        <v>44</v>
      </c>
      <c r="F262" s="152" t="s">
        <v>2534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93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65" s="13" customFormat="1" ht="11.25">
      <c r="B263" s="156"/>
      <c r="D263" s="150" t="s">
        <v>202</v>
      </c>
      <c r="E263" s="157" t="s">
        <v>44</v>
      </c>
      <c r="F263" s="158" t="s">
        <v>2531</v>
      </c>
      <c r="H263" s="159">
        <v>25</v>
      </c>
      <c r="I263" s="160"/>
      <c r="L263" s="156"/>
      <c r="M263" s="161"/>
      <c r="T263" s="162"/>
      <c r="AT263" s="157" t="s">
        <v>202</v>
      </c>
      <c r="AU263" s="157" t="s">
        <v>93</v>
      </c>
      <c r="AV263" s="13" t="s">
        <v>93</v>
      </c>
      <c r="AW263" s="13" t="s">
        <v>42</v>
      </c>
      <c r="AX263" s="13" t="s">
        <v>82</v>
      </c>
      <c r="AY263" s="157" t="s">
        <v>192</v>
      </c>
    </row>
    <row r="264" spans="2:65" s="14" customFormat="1" ht="11.25">
      <c r="B264" s="163"/>
      <c r="D264" s="150" t="s">
        <v>202</v>
      </c>
      <c r="E264" s="164" t="s">
        <v>44</v>
      </c>
      <c r="F264" s="165" t="s">
        <v>205</v>
      </c>
      <c r="H264" s="166">
        <v>275</v>
      </c>
      <c r="I264" s="167"/>
      <c r="L264" s="163"/>
      <c r="M264" s="168"/>
      <c r="T264" s="169"/>
      <c r="AT264" s="164" t="s">
        <v>202</v>
      </c>
      <c r="AU264" s="164" t="s">
        <v>93</v>
      </c>
      <c r="AV264" s="14" t="s">
        <v>199</v>
      </c>
      <c r="AW264" s="14" t="s">
        <v>42</v>
      </c>
      <c r="AX264" s="14" t="s">
        <v>90</v>
      </c>
      <c r="AY264" s="164" t="s">
        <v>192</v>
      </c>
    </row>
    <row r="265" spans="2:65" s="1" customFormat="1" ht="33" customHeight="1">
      <c r="B265" s="33"/>
      <c r="C265" s="170" t="s">
        <v>389</v>
      </c>
      <c r="D265" s="170" t="s">
        <v>245</v>
      </c>
      <c r="E265" s="171" t="s">
        <v>1126</v>
      </c>
      <c r="F265" s="172" t="s">
        <v>1127</v>
      </c>
      <c r="G265" s="173" t="s">
        <v>282</v>
      </c>
      <c r="H265" s="174">
        <v>288.75</v>
      </c>
      <c r="I265" s="175"/>
      <c r="J265" s="176">
        <f>ROUND(I265*H265,2)</f>
        <v>0</v>
      </c>
      <c r="K265" s="172" t="s">
        <v>259</v>
      </c>
      <c r="L265" s="177"/>
      <c r="M265" s="178" t="s">
        <v>44</v>
      </c>
      <c r="N265" s="179" t="s">
        <v>53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93</v>
      </c>
      <c r="AT265" s="143" t="s">
        <v>245</v>
      </c>
      <c r="AU265" s="143" t="s">
        <v>93</v>
      </c>
      <c r="AY265" s="17" t="s">
        <v>192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90</v>
      </c>
      <c r="BK265" s="144">
        <f>ROUND(I265*H265,2)</f>
        <v>0</v>
      </c>
      <c r="BL265" s="17" t="s">
        <v>90</v>
      </c>
      <c r="BM265" s="143" t="s">
        <v>2535</v>
      </c>
    </row>
    <row r="266" spans="2:65" s="12" customFormat="1" ht="11.25">
      <c r="B266" s="149"/>
      <c r="D266" s="150" t="s">
        <v>202</v>
      </c>
      <c r="E266" s="151" t="s">
        <v>44</v>
      </c>
      <c r="F266" s="152" t="s">
        <v>2252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2" customFormat="1" ht="11.25">
      <c r="B267" s="149"/>
      <c r="D267" s="150" t="s">
        <v>202</v>
      </c>
      <c r="E267" s="151" t="s">
        <v>44</v>
      </c>
      <c r="F267" s="152" t="s">
        <v>1129</v>
      </c>
      <c r="H267" s="151" t="s">
        <v>44</v>
      </c>
      <c r="I267" s="153"/>
      <c r="L267" s="149"/>
      <c r="M267" s="154"/>
      <c r="T267" s="155"/>
      <c r="AT267" s="151" t="s">
        <v>202</v>
      </c>
      <c r="AU267" s="151" t="s">
        <v>93</v>
      </c>
      <c r="AV267" s="12" t="s">
        <v>90</v>
      </c>
      <c r="AW267" s="12" t="s">
        <v>42</v>
      </c>
      <c r="AX267" s="12" t="s">
        <v>82</v>
      </c>
      <c r="AY267" s="151" t="s">
        <v>192</v>
      </c>
    </row>
    <row r="268" spans="2:65" s="12" customFormat="1" ht="11.25">
      <c r="B268" s="149"/>
      <c r="D268" s="150" t="s">
        <v>202</v>
      </c>
      <c r="E268" s="151" t="s">
        <v>44</v>
      </c>
      <c r="F268" s="152" t="s">
        <v>1110</v>
      </c>
      <c r="H268" s="151" t="s">
        <v>44</v>
      </c>
      <c r="I268" s="153"/>
      <c r="L268" s="149"/>
      <c r="M268" s="154"/>
      <c r="T268" s="155"/>
      <c r="AT268" s="151" t="s">
        <v>202</v>
      </c>
      <c r="AU268" s="151" t="s">
        <v>93</v>
      </c>
      <c r="AV268" s="12" t="s">
        <v>90</v>
      </c>
      <c r="AW268" s="12" t="s">
        <v>42</v>
      </c>
      <c r="AX268" s="12" t="s">
        <v>82</v>
      </c>
      <c r="AY268" s="151" t="s">
        <v>192</v>
      </c>
    </row>
    <row r="269" spans="2:65" s="13" customFormat="1" ht="11.25">
      <c r="B269" s="156"/>
      <c r="D269" s="150" t="s">
        <v>202</v>
      </c>
      <c r="E269" s="157" t="s">
        <v>44</v>
      </c>
      <c r="F269" s="158" t="s">
        <v>2536</v>
      </c>
      <c r="H269" s="159">
        <v>47.25</v>
      </c>
      <c r="I269" s="160"/>
      <c r="L269" s="156"/>
      <c r="M269" s="161"/>
      <c r="T269" s="162"/>
      <c r="AT269" s="157" t="s">
        <v>202</v>
      </c>
      <c r="AU269" s="157" t="s">
        <v>93</v>
      </c>
      <c r="AV269" s="13" t="s">
        <v>93</v>
      </c>
      <c r="AW269" s="13" t="s">
        <v>42</v>
      </c>
      <c r="AX269" s="13" t="s">
        <v>82</v>
      </c>
      <c r="AY269" s="157" t="s">
        <v>192</v>
      </c>
    </row>
    <row r="270" spans="2:65" s="12" customFormat="1" ht="11.25">
      <c r="B270" s="149"/>
      <c r="D270" s="150" t="s">
        <v>202</v>
      </c>
      <c r="E270" s="151" t="s">
        <v>44</v>
      </c>
      <c r="F270" s="152" t="s">
        <v>1112</v>
      </c>
      <c r="H270" s="151" t="s">
        <v>44</v>
      </c>
      <c r="I270" s="153"/>
      <c r="L270" s="149"/>
      <c r="M270" s="154"/>
      <c r="T270" s="155"/>
      <c r="AT270" s="151" t="s">
        <v>202</v>
      </c>
      <c r="AU270" s="151" t="s">
        <v>93</v>
      </c>
      <c r="AV270" s="12" t="s">
        <v>90</v>
      </c>
      <c r="AW270" s="12" t="s">
        <v>42</v>
      </c>
      <c r="AX270" s="12" t="s">
        <v>82</v>
      </c>
      <c r="AY270" s="151" t="s">
        <v>192</v>
      </c>
    </row>
    <row r="271" spans="2:65" s="13" customFormat="1" ht="11.25">
      <c r="B271" s="156"/>
      <c r="D271" s="150" t="s">
        <v>202</v>
      </c>
      <c r="E271" s="157" t="s">
        <v>44</v>
      </c>
      <c r="F271" s="158" t="s">
        <v>1130</v>
      </c>
      <c r="H271" s="159">
        <v>36.75</v>
      </c>
      <c r="I271" s="160"/>
      <c r="L271" s="156"/>
      <c r="M271" s="161"/>
      <c r="T271" s="162"/>
      <c r="AT271" s="157" t="s">
        <v>202</v>
      </c>
      <c r="AU271" s="157" t="s">
        <v>93</v>
      </c>
      <c r="AV271" s="13" t="s">
        <v>93</v>
      </c>
      <c r="AW271" s="13" t="s">
        <v>42</v>
      </c>
      <c r="AX271" s="13" t="s">
        <v>82</v>
      </c>
      <c r="AY271" s="157" t="s">
        <v>192</v>
      </c>
    </row>
    <row r="272" spans="2:65" s="12" customFormat="1" ht="11.25">
      <c r="B272" s="149"/>
      <c r="D272" s="150" t="s">
        <v>202</v>
      </c>
      <c r="E272" s="151" t="s">
        <v>44</v>
      </c>
      <c r="F272" s="152" t="s">
        <v>1114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51" s="13" customFormat="1" ht="11.25">
      <c r="B273" s="156"/>
      <c r="D273" s="150" t="s">
        <v>202</v>
      </c>
      <c r="E273" s="157" t="s">
        <v>44</v>
      </c>
      <c r="F273" s="158" t="s">
        <v>1132</v>
      </c>
      <c r="H273" s="159">
        <v>15.75</v>
      </c>
      <c r="I273" s="160"/>
      <c r="L273" s="156"/>
      <c r="M273" s="161"/>
      <c r="T273" s="162"/>
      <c r="AT273" s="157" t="s">
        <v>202</v>
      </c>
      <c r="AU273" s="157" t="s">
        <v>93</v>
      </c>
      <c r="AV273" s="13" t="s">
        <v>93</v>
      </c>
      <c r="AW273" s="13" t="s">
        <v>42</v>
      </c>
      <c r="AX273" s="13" t="s">
        <v>82</v>
      </c>
      <c r="AY273" s="157" t="s">
        <v>192</v>
      </c>
    </row>
    <row r="274" spans="2:51" s="12" customFormat="1" ht="11.25">
      <c r="B274" s="149"/>
      <c r="D274" s="150" t="s">
        <v>202</v>
      </c>
      <c r="E274" s="151" t="s">
        <v>44</v>
      </c>
      <c r="F274" s="152" t="s">
        <v>1116</v>
      </c>
      <c r="H274" s="151" t="s">
        <v>44</v>
      </c>
      <c r="I274" s="153"/>
      <c r="L274" s="149"/>
      <c r="M274" s="154"/>
      <c r="T274" s="155"/>
      <c r="AT274" s="151" t="s">
        <v>202</v>
      </c>
      <c r="AU274" s="151" t="s">
        <v>93</v>
      </c>
      <c r="AV274" s="12" t="s">
        <v>90</v>
      </c>
      <c r="AW274" s="12" t="s">
        <v>42</v>
      </c>
      <c r="AX274" s="12" t="s">
        <v>82</v>
      </c>
      <c r="AY274" s="151" t="s">
        <v>192</v>
      </c>
    </row>
    <row r="275" spans="2:51" s="13" customFormat="1" ht="11.25">
      <c r="B275" s="156"/>
      <c r="D275" s="150" t="s">
        <v>202</v>
      </c>
      <c r="E275" s="157" t="s">
        <v>44</v>
      </c>
      <c r="F275" s="158" t="s">
        <v>2537</v>
      </c>
      <c r="H275" s="159">
        <v>26.25</v>
      </c>
      <c r="I275" s="160"/>
      <c r="L275" s="156"/>
      <c r="M275" s="161"/>
      <c r="T275" s="162"/>
      <c r="AT275" s="157" t="s">
        <v>202</v>
      </c>
      <c r="AU275" s="157" t="s">
        <v>93</v>
      </c>
      <c r="AV275" s="13" t="s">
        <v>93</v>
      </c>
      <c r="AW275" s="13" t="s">
        <v>42</v>
      </c>
      <c r="AX275" s="13" t="s">
        <v>82</v>
      </c>
      <c r="AY275" s="157" t="s">
        <v>192</v>
      </c>
    </row>
    <row r="276" spans="2:51" s="12" customFormat="1" ht="11.25">
      <c r="B276" s="149"/>
      <c r="D276" s="150" t="s">
        <v>202</v>
      </c>
      <c r="E276" s="151" t="s">
        <v>44</v>
      </c>
      <c r="F276" s="152" t="s">
        <v>1118</v>
      </c>
      <c r="H276" s="151" t="s">
        <v>44</v>
      </c>
      <c r="I276" s="153"/>
      <c r="L276" s="149"/>
      <c r="M276" s="154"/>
      <c r="T276" s="155"/>
      <c r="AT276" s="151" t="s">
        <v>202</v>
      </c>
      <c r="AU276" s="151" t="s">
        <v>93</v>
      </c>
      <c r="AV276" s="12" t="s">
        <v>90</v>
      </c>
      <c r="AW276" s="12" t="s">
        <v>42</v>
      </c>
      <c r="AX276" s="12" t="s">
        <v>82</v>
      </c>
      <c r="AY276" s="151" t="s">
        <v>192</v>
      </c>
    </row>
    <row r="277" spans="2:51" s="13" customFormat="1" ht="11.25">
      <c r="B277" s="156"/>
      <c r="D277" s="150" t="s">
        <v>202</v>
      </c>
      <c r="E277" s="157" t="s">
        <v>44</v>
      </c>
      <c r="F277" s="158" t="s">
        <v>1134</v>
      </c>
      <c r="H277" s="159">
        <v>10.5</v>
      </c>
      <c r="I277" s="160"/>
      <c r="L277" s="156"/>
      <c r="M277" s="161"/>
      <c r="T277" s="162"/>
      <c r="AT277" s="157" t="s">
        <v>202</v>
      </c>
      <c r="AU277" s="157" t="s">
        <v>93</v>
      </c>
      <c r="AV277" s="13" t="s">
        <v>93</v>
      </c>
      <c r="AW277" s="13" t="s">
        <v>42</v>
      </c>
      <c r="AX277" s="13" t="s">
        <v>82</v>
      </c>
      <c r="AY277" s="157" t="s">
        <v>192</v>
      </c>
    </row>
    <row r="278" spans="2:51" s="12" customFormat="1" ht="11.25">
      <c r="B278" s="149"/>
      <c r="D278" s="150" t="s">
        <v>202</v>
      </c>
      <c r="E278" s="151" t="s">
        <v>44</v>
      </c>
      <c r="F278" s="152" t="s">
        <v>1120</v>
      </c>
      <c r="H278" s="151" t="s">
        <v>44</v>
      </c>
      <c r="I278" s="153"/>
      <c r="L278" s="149"/>
      <c r="M278" s="154"/>
      <c r="T278" s="155"/>
      <c r="AT278" s="151" t="s">
        <v>202</v>
      </c>
      <c r="AU278" s="151" t="s">
        <v>93</v>
      </c>
      <c r="AV278" s="12" t="s">
        <v>90</v>
      </c>
      <c r="AW278" s="12" t="s">
        <v>42</v>
      </c>
      <c r="AX278" s="12" t="s">
        <v>82</v>
      </c>
      <c r="AY278" s="151" t="s">
        <v>192</v>
      </c>
    </row>
    <row r="279" spans="2:51" s="13" customFormat="1" ht="11.25">
      <c r="B279" s="156"/>
      <c r="D279" s="150" t="s">
        <v>202</v>
      </c>
      <c r="E279" s="157" t="s">
        <v>44</v>
      </c>
      <c r="F279" s="158" t="s">
        <v>1134</v>
      </c>
      <c r="H279" s="159">
        <v>10.5</v>
      </c>
      <c r="I279" s="160"/>
      <c r="L279" s="156"/>
      <c r="M279" s="161"/>
      <c r="T279" s="162"/>
      <c r="AT279" s="157" t="s">
        <v>202</v>
      </c>
      <c r="AU279" s="157" t="s">
        <v>93</v>
      </c>
      <c r="AV279" s="13" t="s">
        <v>93</v>
      </c>
      <c r="AW279" s="13" t="s">
        <v>42</v>
      </c>
      <c r="AX279" s="13" t="s">
        <v>82</v>
      </c>
      <c r="AY279" s="157" t="s">
        <v>192</v>
      </c>
    </row>
    <row r="280" spans="2:51" s="12" customFormat="1" ht="11.25">
      <c r="B280" s="149"/>
      <c r="D280" s="150" t="s">
        <v>202</v>
      </c>
      <c r="E280" s="151" t="s">
        <v>44</v>
      </c>
      <c r="F280" s="152" t="s">
        <v>1122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93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51" s="13" customFormat="1" ht="11.25">
      <c r="B281" s="156"/>
      <c r="D281" s="150" t="s">
        <v>202</v>
      </c>
      <c r="E281" s="157" t="s">
        <v>44</v>
      </c>
      <c r="F281" s="158" t="s">
        <v>1133</v>
      </c>
      <c r="H281" s="159">
        <v>31.5</v>
      </c>
      <c r="I281" s="160"/>
      <c r="L281" s="156"/>
      <c r="M281" s="161"/>
      <c r="T281" s="162"/>
      <c r="AT281" s="157" t="s">
        <v>202</v>
      </c>
      <c r="AU281" s="157" t="s">
        <v>93</v>
      </c>
      <c r="AV281" s="13" t="s">
        <v>93</v>
      </c>
      <c r="AW281" s="13" t="s">
        <v>42</v>
      </c>
      <c r="AX281" s="13" t="s">
        <v>82</v>
      </c>
      <c r="AY281" s="157" t="s">
        <v>192</v>
      </c>
    </row>
    <row r="282" spans="2:51" s="12" customFormat="1" ht="11.25">
      <c r="B282" s="149"/>
      <c r="D282" s="150" t="s">
        <v>202</v>
      </c>
      <c r="E282" s="151" t="s">
        <v>44</v>
      </c>
      <c r="F282" s="152" t="s">
        <v>1123</v>
      </c>
      <c r="H282" s="151" t="s">
        <v>44</v>
      </c>
      <c r="I282" s="153"/>
      <c r="L282" s="149"/>
      <c r="M282" s="154"/>
      <c r="T282" s="155"/>
      <c r="AT282" s="151" t="s">
        <v>202</v>
      </c>
      <c r="AU282" s="151" t="s">
        <v>93</v>
      </c>
      <c r="AV282" s="12" t="s">
        <v>90</v>
      </c>
      <c r="AW282" s="12" t="s">
        <v>42</v>
      </c>
      <c r="AX282" s="12" t="s">
        <v>82</v>
      </c>
      <c r="AY282" s="151" t="s">
        <v>192</v>
      </c>
    </row>
    <row r="283" spans="2:51" s="13" customFormat="1" ht="11.25">
      <c r="B283" s="156"/>
      <c r="D283" s="150" t="s">
        <v>202</v>
      </c>
      <c r="E283" s="157" t="s">
        <v>44</v>
      </c>
      <c r="F283" s="158" t="s">
        <v>1132</v>
      </c>
      <c r="H283" s="159">
        <v>15.75</v>
      </c>
      <c r="I283" s="160"/>
      <c r="L283" s="156"/>
      <c r="M283" s="161"/>
      <c r="T283" s="162"/>
      <c r="AT283" s="157" t="s">
        <v>202</v>
      </c>
      <c r="AU283" s="157" t="s">
        <v>93</v>
      </c>
      <c r="AV283" s="13" t="s">
        <v>93</v>
      </c>
      <c r="AW283" s="13" t="s">
        <v>42</v>
      </c>
      <c r="AX283" s="13" t="s">
        <v>82</v>
      </c>
      <c r="AY283" s="157" t="s">
        <v>192</v>
      </c>
    </row>
    <row r="284" spans="2:51" s="12" customFormat="1" ht="11.25">
      <c r="B284" s="149"/>
      <c r="D284" s="150" t="s">
        <v>202</v>
      </c>
      <c r="E284" s="151" t="s">
        <v>44</v>
      </c>
      <c r="F284" s="152" t="s">
        <v>1124</v>
      </c>
      <c r="H284" s="151" t="s">
        <v>44</v>
      </c>
      <c r="I284" s="153"/>
      <c r="L284" s="149"/>
      <c r="M284" s="154"/>
      <c r="T284" s="155"/>
      <c r="AT284" s="151" t="s">
        <v>202</v>
      </c>
      <c r="AU284" s="151" t="s">
        <v>93</v>
      </c>
      <c r="AV284" s="12" t="s">
        <v>90</v>
      </c>
      <c r="AW284" s="12" t="s">
        <v>42</v>
      </c>
      <c r="AX284" s="12" t="s">
        <v>82</v>
      </c>
      <c r="AY284" s="151" t="s">
        <v>192</v>
      </c>
    </row>
    <row r="285" spans="2:51" s="13" customFormat="1" ht="11.25">
      <c r="B285" s="156"/>
      <c r="D285" s="150" t="s">
        <v>202</v>
      </c>
      <c r="E285" s="157" t="s">
        <v>44</v>
      </c>
      <c r="F285" s="158" t="s">
        <v>1132</v>
      </c>
      <c r="H285" s="159">
        <v>15.75</v>
      </c>
      <c r="I285" s="160"/>
      <c r="L285" s="156"/>
      <c r="M285" s="161"/>
      <c r="T285" s="162"/>
      <c r="AT285" s="157" t="s">
        <v>202</v>
      </c>
      <c r="AU285" s="157" t="s">
        <v>93</v>
      </c>
      <c r="AV285" s="13" t="s">
        <v>93</v>
      </c>
      <c r="AW285" s="13" t="s">
        <v>42</v>
      </c>
      <c r="AX285" s="13" t="s">
        <v>82</v>
      </c>
      <c r="AY285" s="157" t="s">
        <v>192</v>
      </c>
    </row>
    <row r="286" spans="2:51" s="12" customFormat="1" ht="11.25">
      <c r="B286" s="149"/>
      <c r="D286" s="150" t="s">
        <v>202</v>
      </c>
      <c r="E286" s="151" t="s">
        <v>44</v>
      </c>
      <c r="F286" s="152" t="s">
        <v>1125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51" s="13" customFormat="1" ht="11.25">
      <c r="B287" s="156"/>
      <c r="D287" s="150" t="s">
        <v>202</v>
      </c>
      <c r="E287" s="157" t="s">
        <v>44</v>
      </c>
      <c r="F287" s="158" t="s">
        <v>1134</v>
      </c>
      <c r="H287" s="159">
        <v>10.5</v>
      </c>
      <c r="I287" s="160"/>
      <c r="L287" s="156"/>
      <c r="M287" s="161"/>
      <c r="T287" s="162"/>
      <c r="AT287" s="157" t="s">
        <v>202</v>
      </c>
      <c r="AU287" s="157" t="s">
        <v>93</v>
      </c>
      <c r="AV287" s="13" t="s">
        <v>93</v>
      </c>
      <c r="AW287" s="13" t="s">
        <v>42</v>
      </c>
      <c r="AX287" s="13" t="s">
        <v>82</v>
      </c>
      <c r="AY287" s="157" t="s">
        <v>192</v>
      </c>
    </row>
    <row r="288" spans="2:51" s="12" customFormat="1" ht="11.25">
      <c r="B288" s="149"/>
      <c r="D288" s="150" t="s">
        <v>202</v>
      </c>
      <c r="E288" s="151" t="s">
        <v>44</v>
      </c>
      <c r="F288" s="152" t="s">
        <v>2532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65" s="13" customFormat="1" ht="11.25">
      <c r="B289" s="156"/>
      <c r="D289" s="150" t="s">
        <v>202</v>
      </c>
      <c r="E289" s="157" t="s">
        <v>44</v>
      </c>
      <c r="F289" s="158" t="s">
        <v>1134</v>
      </c>
      <c r="H289" s="159">
        <v>10.5</v>
      </c>
      <c r="I289" s="160"/>
      <c r="L289" s="156"/>
      <c r="M289" s="161"/>
      <c r="T289" s="162"/>
      <c r="AT289" s="157" t="s">
        <v>202</v>
      </c>
      <c r="AU289" s="157" t="s">
        <v>93</v>
      </c>
      <c r="AV289" s="13" t="s">
        <v>93</v>
      </c>
      <c r="AW289" s="13" t="s">
        <v>42</v>
      </c>
      <c r="AX289" s="13" t="s">
        <v>82</v>
      </c>
      <c r="AY289" s="157" t="s">
        <v>192</v>
      </c>
    </row>
    <row r="290" spans="2:65" s="12" customFormat="1" ht="11.25">
      <c r="B290" s="149"/>
      <c r="D290" s="150" t="s">
        <v>202</v>
      </c>
      <c r="E290" s="151" t="s">
        <v>44</v>
      </c>
      <c r="F290" s="152" t="s">
        <v>2533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65" s="13" customFormat="1" ht="11.25">
      <c r="B291" s="156"/>
      <c r="D291" s="150" t="s">
        <v>202</v>
      </c>
      <c r="E291" s="157" t="s">
        <v>44</v>
      </c>
      <c r="F291" s="158" t="s">
        <v>1133</v>
      </c>
      <c r="H291" s="159">
        <v>31.5</v>
      </c>
      <c r="I291" s="160"/>
      <c r="L291" s="156"/>
      <c r="M291" s="161"/>
      <c r="T291" s="162"/>
      <c r="AT291" s="157" t="s">
        <v>202</v>
      </c>
      <c r="AU291" s="157" t="s">
        <v>93</v>
      </c>
      <c r="AV291" s="13" t="s">
        <v>93</v>
      </c>
      <c r="AW291" s="13" t="s">
        <v>42</v>
      </c>
      <c r="AX291" s="13" t="s">
        <v>82</v>
      </c>
      <c r="AY291" s="157" t="s">
        <v>192</v>
      </c>
    </row>
    <row r="292" spans="2:65" s="12" customFormat="1" ht="11.25">
      <c r="B292" s="149"/>
      <c r="D292" s="150" t="s">
        <v>202</v>
      </c>
      <c r="E292" s="151" t="s">
        <v>44</v>
      </c>
      <c r="F292" s="152" t="s">
        <v>2534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93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65" s="13" customFormat="1" ht="11.25">
      <c r="B293" s="156"/>
      <c r="D293" s="150" t="s">
        <v>202</v>
      </c>
      <c r="E293" s="157" t="s">
        <v>44</v>
      </c>
      <c r="F293" s="158" t="s">
        <v>2537</v>
      </c>
      <c r="H293" s="159">
        <v>26.25</v>
      </c>
      <c r="I293" s="160"/>
      <c r="L293" s="156"/>
      <c r="M293" s="161"/>
      <c r="T293" s="162"/>
      <c r="AT293" s="157" t="s">
        <v>202</v>
      </c>
      <c r="AU293" s="157" t="s">
        <v>93</v>
      </c>
      <c r="AV293" s="13" t="s">
        <v>93</v>
      </c>
      <c r="AW293" s="13" t="s">
        <v>42</v>
      </c>
      <c r="AX293" s="13" t="s">
        <v>82</v>
      </c>
      <c r="AY293" s="157" t="s">
        <v>192</v>
      </c>
    </row>
    <row r="294" spans="2:65" s="14" customFormat="1" ht="11.25">
      <c r="B294" s="163"/>
      <c r="D294" s="150" t="s">
        <v>202</v>
      </c>
      <c r="E294" s="164" t="s">
        <v>44</v>
      </c>
      <c r="F294" s="165" t="s">
        <v>205</v>
      </c>
      <c r="H294" s="166">
        <v>288.75</v>
      </c>
      <c r="I294" s="167"/>
      <c r="L294" s="163"/>
      <c r="M294" s="168"/>
      <c r="T294" s="169"/>
      <c r="AT294" s="164" t="s">
        <v>202</v>
      </c>
      <c r="AU294" s="164" t="s">
        <v>93</v>
      </c>
      <c r="AV294" s="14" t="s">
        <v>199</v>
      </c>
      <c r="AW294" s="14" t="s">
        <v>42</v>
      </c>
      <c r="AX294" s="14" t="s">
        <v>90</v>
      </c>
      <c r="AY294" s="164" t="s">
        <v>192</v>
      </c>
    </row>
    <row r="295" spans="2:65" s="1" customFormat="1" ht="49.15" customHeight="1">
      <c r="B295" s="33"/>
      <c r="C295" s="132" t="s">
        <v>402</v>
      </c>
      <c r="D295" s="132" t="s">
        <v>194</v>
      </c>
      <c r="E295" s="133" t="s">
        <v>1136</v>
      </c>
      <c r="F295" s="134" t="s">
        <v>1137</v>
      </c>
      <c r="G295" s="135" t="s">
        <v>282</v>
      </c>
      <c r="H295" s="136">
        <v>215</v>
      </c>
      <c r="I295" s="137"/>
      <c r="J295" s="138">
        <f>ROUND(I295*H295,2)</f>
        <v>0</v>
      </c>
      <c r="K295" s="134" t="s">
        <v>198</v>
      </c>
      <c r="L295" s="33"/>
      <c r="M295" s="139" t="s">
        <v>44</v>
      </c>
      <c r="N295" s="140" t="s">
        <v>53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90</v>
      </c>
      <c r="AT295" s="143" t="s">
        <v>194</v>
      </c>
      <c r="AU295" s="143" t="s">
        <v>93</v>
      </c>
      <c r="AY295" s="17" t="s">
        <v>192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90</v>
      </c>
      <c r="BK295" s="144">
        <f>ROUND(I295*H295,2)</f>
        <v>0</v>
      </c>
      <c r="BL295" s="17" t="s">
        <v>90</v>
      </c>
      <c r="BM295" s="143" t="s">
        <v>2538</v>
      </c>
    </row>
    <row r="296" spans="2:65" s="1" customFormat="1" ht="11.25">
      <c r="B296" s="33"/>
      <c r="D296" s="145" t="s">
        <v>200</v>
      </c>
      <c r="F296" s="146" t="s">
        <v>1139</v>
      </c>
      <c r="I296" s="147"/>
      <c r="L296" s="33"/>
      <c r="M296" s="148"/>
      <c r="T296" s="54"/>
      <c r="AT296" s="17" t="s">
        <v>200</v>
      </c>
      <c r="AU296" s="17" t="s">
        <v>93</v>
      </c>
    </row>
    <row r="297" spans="2:65" s="12" customFormat="1" ht="11.25">
      <c r="B297" s="149"/>
      <c r="D297" s="150" t="s">
        <v>202</v>
      </c>
      <c r="E297" s="151" t="s">
        <v>44</v>
      </c>
      <c r="F297" s="152" t="s">
        <v>2252</v>
      </c>
      <c r="H297" s="151" t="s">
        <v>44</v>
      </c>
      <c r="I297" s="153"/>
      <c r="L297" s="149"/>
      <c r="M297" s="154"/>
      <c r="T297" s="155"/>
      <c r="AT297" s="151" t="s">
        <v>202</v>
      </c>
      <c r="AU297" s="151" t="s">
        <v>93</v>
      </c>
      <c r="AV297" s="12" t="s">
        <v>90</v>
      </c>
      <c r="AW297" s="12" t="s">
        <v>42</v>
      </c>
      <c r="AX297" s="12" t="s">
        <v>82</v>
      </c>
      <c r="AY297" s="151" t="s">
        <v>192</v>
      </c>
    </row>
    <row r="298" spans="2:65" s="12" customFormat="1" ht="11.25">
      <c r="B298" s="149"/>
      <c r="D298" s="150" t="s">
        <v>202</v>
      </c>
      <c r="E298" s="151" t="s">
        <v>44</v>
      </c>
      <c r="F298" s="152" t="s">
        <v>1110</v>
      </c>
      <c r="H298" s="151" t="s">
        <v>44</v>
      </c>
      <c r="I298" s="153"/>
      <c r="L298" s="149"/>
      <c r="M298" s="154"/>
      <c r="T298" s="155"/>
      <c r="AT298" s="151" t="s">
        <v>202</v>
      </c>
      <c r="AU298" s="151" t="s">
        <v>93</v>
      </c>
      <c r="AV298" s="12" t="s">
        <v>90</v>
      </c>
      <c r="AW298" s="12" t="s">
        <v>42</v>
      </c>
      <c r="AX298" s="12" t="s">
        <v>82</v>
      </c>
      <c r="AY298" s="151" t="s">
        <v>192</v>
      </c>
    </row>
    <row r="299" spans="2:65" s="13" customFormat="1" ht="11.25">
      <c r="B299" s="156"/>
      <c r="D299" s="150" t="s">
        <v>202</v>
      </c>
      <c r="E299" s="157" t="s">
        <v>44</v>
      </c>
      <c r="F299" s="158" t="s">
        <v>1121</v>
      </c>
      <c r="H299" s="159">
        <v>5</v>
      </c>
      <c r="I299" s="160"/>
      <c r="L299" s="156"/>
      <c r="M299" s="161"/>
      <c r="T299" s="162"/>
      <c r="AT299" s="157" t="s">
        <v>202</v>
      </c>
      <c r="AU299" s="157" t="s">
        <v>93</v>
      </c>
      <c r="AV299" s="13" t="s">
        <v>93</v>
      </c>
      <c r="AW299" s="13" t="s">
        <v>42</v>
      </c>
      <c r="AX299" s="13" t="s">
        <v>82</v>
      </c>
      <c r="AY299" s="157" t="s">
        <v>192</v>
      </c>
    </row>
    <row r="300" spans="2:65" s="12" customFormat="1" ht="11.25">
      <c r="B300" s="149"/>
      <c r="D300" s="150" t="s">
        <v>202</v>
      </c>
      <c r="E300" s="151" t="s">
        <v>44</v>
      </c>
      <c r="F300" s="152" t="s">
        <v>1112</v>
      </c>
      <c r="H300" s="151" t="s">
        <v>44</v>
      </c>
      <c r="I300" s="153"/>
      <c r="L300" s="149"/>
      <c r="M300" s="154"/>
      <c r="T300" s="155"/>
      <c r="AT300" s="151" t="s">
        <v>202</v>
      </c>
      <c r="AU300" s="151" t="s">
        <v>93</v>
      </c>
      <c r="AV300" s="12" t="s">
        <v>90</v>
      </c>
      <c r="AW300" s="12" t="s">
        <v>42</v>
      </c>
      <c r="AX300" s="12" t="s">
        <v>82</v>
      </c>
      <c r="AY300" s="151" t="s">
        <v>192</v>
      </c>
    </row>
    <row r="301" spans="2:65" s="13" customFormat="1" ht="11.25">
      <c r="B301" s="156"/>
      <c r="D301" s="150" t="s">
        <v>202</v>
      </c>
      <c r="E301" s="157" t="s">
        <v>44</v>
      </c>
      <c r="F301" s="158" t="s">
        <v>1111</v>
      </c>
      <c r="H301" s="159">
        <v>35</v>
      </c>
      <c r="I301" s="160"/>
      <c r="L301" s="156"/>
      <c r="M301" s="161"/>
      <c r="T301" s="162"/>
      <c r="AT301" s="157" t="s">
        <v>202</v>
      </c>
      <c r="AU301" s="157" t="s">
        <v>93</v>
      </c>
      <c r="AV301" s="13" t="s">
        <v>93</v>
      </c>
      <c r="AW301" s="13" t="s">
        <v>42</v>
      </c>
      <c r="AX301" s="13" t="s">
        <v>82</v>
      </c>
      <c r="AY301" s="157" t="s">
        <v>192</v>
      </c>
    </row>
    <row r="302" spans="2:65" s="12" customFormat="1" ht="11.25">
      <c r="B302" s="149"/>
      <c r="D302" s="150" t="s">
        <v>202</v>
      </c>
      <c r="E302" s="151" t="s">
        <v>44</v>
      </c>
      <c r="F302" s="152" t="s">
        <v>1114</v>
      </c>
      <c r="H302" s="151" t="s">
        <v>44</v>
      </c>
      <c r="I302" s="153"/>
      <c r="L302" s="149"/>
      <c r="M302" s="154"/>
      <c r="T302" s="155"/>
      <c r="AT302" s="151" t="s">
        <v>202</v>
      </c>
      <c r="AU302" s="151" t="s">
        <v>93</v>
      </c>
      <c r="AV302" s="12" t="s">
        <v>90</v>
      </c>
      <c r="AW302" s="12" t="s">
        <v>42</v>
      </c>
      <c r="AX302" s="12" t="s">
        <v>82</v>
      </c>
      <c r="AY302" s="151" t="s">
        <v>192</v>
      </c>
    </row>
    <row r="303" spans="2:65" s="13" customFormat="1" ht="11.25">
      <c r="B303" s="156"/>
      <c r="D303" s="150" t="s">
        <v>202</v>
      </c>
      <c r="E303" s="157" t="s">
        <v>44</v>
      </c>
      <c r="F303" s="158" t="s">
        <v>1121</v>
      </c>
      <c r="H303" s="159">
        <v>5</v>
      </c>
      <c r="I303" s="160"/>
      <c r="L303" s="156"/>
      <c r="M303" s="161"/>
      <c r="T303" s="162"/>
      <c r="AT303" s="157" t="s">
        <v>202</v>
      </c>
      <c r="AU303" s="157" t="s">
        <v>93</v>
      </c>
      <c r="AV303" s="13" t="s">
        <v>93</v>
      </c>
      <c r="AW303" s="13" t="s">
        <v>42</v>
      </c>
      <c r="AX303" s="13" t="s">
        <v>82</v>
      </c>
      <c r="AY303" s="157" t="s">
        <v>192</v>
      </c>
    </row>
    <row r="304" spans="2:65" s="12" customFormat="1" ht="11.25">
      <c r="B304" s="149"/>
      <c r="D304" s="150" t="s">
        <v>202</v>
      </c>
      <c r="E304" s="151" t="s">
        <v>44</v>
      </c>
      <c r="F304" s="152" t="s">
        <v>1116</v>
      </c>
      <c r="H304" s="151" t="s">
        <v>44</v>
      </c>
      <c r="I304" s="153"/>
      <c r="L304" s="149"/>
      <c r="M304" s="154"/>
      <c r="T304" s="155"/>
      <c r="AT304" s="151" t="s">
        <v>202</v>
      </c>
      <c r="AU304" s="151" t="s">
        <v>93</v>
      </c>
      <c r="AV304" s="12" t="s">
        <v>90</v>
      </c>
      <c r="AW304" s="12" t="s">
        <v>42</v>
      </c>
      <c r="AX304" s="12" t="s">
        <v>82</v>
      </c>
      <c r="AY304" s="151" t="s">
        <v>192</v>
      </c>
    </row>
    <row r="305" spans="2:51" s="13" customFormat="1" ht="11.25">
      <c r="B305" s="156"/>
      <c r="D305" s="150" t="s">
        <v>202</v>
      </c>
      <c r="E305" s="157" t="s">
        <v>44</v>
      </c>
      <c r="F305" s="158" t="s">
        <v>1140</v>
      </c>
      <c r="H305" s="159">
        <v>20</v>
      </c>
      <c r="I305" s="160"/>
      <c r="L305" s="156"/>
      <c r="M305" s="161"/>
      <c r="T305" s="162"/>
      <c r="AT305" s="157" t="s">
        <v>202</v>
      </c>
      <c r="AU305" s="157" t="s">
        <v>93</v>
      </c>
      <c r="AV305" s="13" t="s">
        <v>93</v>
      </c>
      <c r="AW305" s="13" t="s">
        <v>42</v>
      </c>
      <c r="AX305" s="13" t="s">
        <v>82</v>
      </c>
      <c r="AY305" s="157" t="s">
        <v>192</v>
      </c>
    </row>
    <row r="306" spans="2:51" s="12" customFormat="1" ht="11.25">
      <c r="B306" s="149"/>
      <c r="D306" s="150" t="s">
        <v>202</v>
      </c>
      <c r="E306" s="151" t="s">
        <v>44</v>
      </c>
      <c r="F306" s="152" t="s">
        <v>1118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51" s="13" customFormat="1" ht="11.25">
      <c r="B307" s="156"/>
      <c r="D307" s="150" t="s">
        <v>202</v>
      </c>
      <c r="E307" s="157" t="s">
        <v>44</v>
      </c>
      <c r="F307" s="158" t="s">
        <v>1113</v>
      </c>
      <c r="H307" s="159">
        <v>20</v>
      </c>
      <c r="I307" s="160"/>
      <c r="L307" s="156"/>
      <c r="M307" s="161"/>
      <c r="T307" s="162"/>
      <c r="AT307" s="157" t="s">
        <v>202</v>
      </c>
      <c r="AU307" s="157" t="s">
        <v>93</v>
      </c>
      <c r="AV307" s="13" t="s">
        <v>93</v>
      </c>
      <c r="AW307" s="13" t="s">
        <v>42</v>
      </c>
      <c r="AX307" s="13" t="s">
        <v>82</v>
      </c>
      <c r="AY307" s="157" t="s">
        <v>192</v>
      </c>
    </row>
    <row r="308" spans="2:51" s="12" customFormat="1" ht="11.25">
      <c r="B308" s="149"/>
      <c r="D308" s="150" t="s">
        <v>202</v>
      </c>
      <c r="E308" s="151" t="s">
        <v>44</v>
      </c>
      <c r="F308" s="152" t="s">
        <v>1120</v>
      </c>
      <c r="H308" s="151" t="s">
        <v>44</v>
      </c>
      <c r="I308" s="153"/>
      <c r="L308" s="149"/>
      <c r="M308" s="154"/>
      <c r="T308" s="155"/>
      <c r="AT308" s="151" t="s">
        <v>202</v>
      </c>
      <c r="AU308" s="151" t="s">
        <v>93</v>
      </c>
      <c r="AV308" s="12" t="s">
        <v>90</v>
      </c>
      <c r="AW308" s="12" t="s">
        <v>42</v>
      </c>
      <c r="AX308" s="12" t="s">
        <v>82</v>
      </c>
      <c r="AY308" s="151" t="s">
        <v>192</v>
      </c>
    </row>
    <row r="309" spans="2:51" s="13" customFormat="1" ht="11.25">
      <c r="B309" s="156"/>
      <c r="D309" s="150" t="s">
        <v>202</v>
      </c>
      <c r="E309" s="157" t="s">
        <v>44</v>
      </c>
      <c r="F309" s="158" t="s">
        <v>1121</v>
      </c>
      <c r="H309" s="159">
        <v>5</v>
      </c>
      <c r="I309" s="160"/>
      <c r="L309" s="156"/>
      <c r="M309" s="161"/>
      <c r="T309" s="162"/>
      <c r="AT309" s="157" t="s">
        <v>202</v>
      </c>
      <c r="AU309" s="157" t="s">
        <v>93</v>
      </c>
      <c r="AV309" s="13" t="s">
        <v>93</v>
      </c>
      <c r="AW309" s="13" t="s">
        <v>42</v>
      </c>
      <c r="AX309" s="13" t="s">
        <v>82</v>
      </c>
      <c r="AY309" s="157" t="s">
        <v>192</v>
      </c>
    </row>
    <row r="310" spans="2:51" s="12" customFormat="1" ht="11.25">
      <c r="B310" s="149"/>
      <c r="D310" s="150" t="s">
        <v>202</v>
      </c>
      <c r="E310" s="151" t="s">
        <v>44</v>
      </c>
      <c r="F310" s="152" t="s">
        <v>1122</v>
      </c>
      <c r="H310" s="151" t="s">
        <v>44</v>
      </c>
      <c r="I310" s="153"/>
      <c r="L310" s="149"/>
      <c r="M310" s="154"/>
      <c r="T310" s="155"/>
      <c r="AT310" s="151" t="s">
        <v>202</v>
      </c>
      <c r="AU310" s="151" t="s">
        <v>93</v>
      </c>
      <c r="AV310" s="12" t="s">
        <v>90</v>
      </c>
      <c r="AW310" s="12" t="s">
        <v>42</v>
      </c>
      <c r="AX310" s="12" t="s">
        <v>82</v>
      </c>
      <c r="AY310" s="151" t="s">
        <v>192</v>
      </c>
    </row>
    <row r="311" spans="2:51" s="13" customFormat="1" ht="11.25">
      <c r="B311" s="156"/>
      <c r="D311" s="150" t="s">
        <v>202</v>
      </c>
      <c r="E311" s="157" t="s">
        <v>44</v>
      </c>
      <c r="F311" s="158" t="s">
        <v>1121</v>
      </c>
      <c r="H311" s="159">
        <v>5</v>
      </c>
      <c r="I311" s="160"/>
      <c r="L311" s="156"/>
      <c r="M311" s="161"/>
      <c r="T311" s="162"/>
      <c r="AT311" s="157" t="s">
        <v>202</v>
      </c>
      <c r="AU311" s="157" t="s">
        <v>93</v>
      </c>
      <c r="AV311" s="13" t="s">
        <v>93</v>
      </c>
      <c r="AW311" s="13" t="s">
        <v>42</v>
      </c>
      <c r="AX311" s="13" t="s">
        <v>82</v>
      </c>
      <c r="AY311" s="157" t="s">
        <v>192</v>
      </c>
    </row>
    <row r="312" spans="2:51" s="12" customFormat="1" ht="11.25">
      <c r="B312" s="149"/>
      <c r="D312" s="150" t="s">
        <v>202</v>
      </c>
      <c r="E312" s="151" t="s">
        <v>44</v>
      </c>
      <c r="F312" s="152" t="s">
        <v>1123</v>
      </c>
      <c r="H312" s="151" t="s">
        <v>44</v>
      </c>
      <c r="I312" s="153"/>
      <c r="L312" s="149"/>
      <c r="M312" s="154"/>
      <c r="T312" s="155"/>
      <c r="AT312" s="151" t="s">
        <v>202</v>
      </c>
      <c r="AU312" s="151" t="s">
        <v>93</v>
      </c>
      <c r="AV312" s="12" t="s">
        <v>90</v>
      </c>
      <c r="AW312" s="12" t="s">
        <v>42</v>
      </c>
      <c r="AX312" s="12" t="s">
        <v>82</v>
      </c>
      <c r="AY312" s="151" t="s">
        <v>192</v>
      </c>
    </row>
    <row r="313" spans="2:51" s="13" customFormat="1" ht="11.25">
      <c r="B313" s="156"/>
      <c r="D313" s="150" t="s">
        <v>202</v>
      </c>
      <c r="E313" s="157" t="s">
        <v>44</v>
      </c>
      <c r="F313" s="158" t="s">
        <v>1113</v>
      </c>
      <c r="H313" s="159">
        <v>20</v>
      </c>
      <c r="I313" s="160"/>
      <c r="L313" s="156"/>
      <c r="M313" s="161"/>
      <c r="T313" s="162"/>
      <c r="AT313" s="157" t="s">
        <v>202</v>
      </c>
      <c r="AU313" s="157" t="s">
        <v>93</v>
      </c>
      <c r="AV313" s="13" t="s">
        <v>93</v>
      </c>
      <c r="AW313" s="13" t="s">
        <v>42</v>
      </c>
      <c r="AX313" s="13" t="s">
        <v>82</v>
      </c>
      <c r="AY313" s="157" t="s">
        <v>192</v>
      </c>
    </row>
    <row r="314" spans="2:51" s="12" customFormat="1" ht="11.25">
      <c r="B314" s="149"/>
      <c r="D314" s="150" t="s">
        <v>202</v>
      </c>
      <c r="E314" s="151" t="s">
        <v>44</v>
      </c>
      <c r="F314" s="152" t="s">
        <v>1124</v>
      </c>
      <c r="H314" s="151" t="s">
        <v>44</v>
      </c>
      <c r="I314" s="153"/>
      <c r="L314" s="149"/>
      <c r="M314" s="154"/>
      <c r="T314" s="155"/>
      <c r="AT314" s="151" t="s">
        <v>202</v>
      </c>
      <c r="AU314" s="151" t="s">
        <v>93</v>
      </c>
      <c r="AV314" s="12" t="s">
        <v>90</v>
      </c>
      <c r="AW314" s="12" t="s">
        <v>42</v>
      </c>
      <c r="AX314" s="12" t="s">
        <v>82</v>
      </c>
      <c r="AY314" s="151" t="s">
        <v>192</v>
      </c>
    </row>
    <row r="315" spans="2:51" s="13" customFormat="1" ht="11.25">
      <c r="B315" s="156"/>
      <c r="D315" s="150" t="s">
        <v>202</v>
      </c>
      <c r="E315" s="157" t="s">
        <v>44</v>
      </c>
      <c r="F315" s="158" t="s">
        <v>1121</v>
      </c>
      <c r="H315" s="159">
        <v>5</v>
      </c>
      <c r="I315" s="160"/>
      <c r="L315" s="156"/>
      <c r="M315" s="161"/>
      <c r="T315" s="162"/>
      <c r="AT315" s="157" t="s">
        <v>202</v>
      </c>
      <c r="AU315" s="157" t="s">
        <v>93</v>
      </c>
      <c r="AV315" s="13" t="s">
        <v>93</v>
      </c>
      <c r="AW315" s="13" t="s">
        <v>42</v>
      </c>
      <c r="AX315" s="13" t="s">
        <v>82</v>
      </c>
      <c r="AY315" s="157" t="s">
        <v>192</v>
      </c>
    </row>
    <row r="316" spans="2:51" s="12" customFormat="1" ht="11.25">
      <c r="B316" s="149"/>
      <c r="D316" s="150" t="s">
        <v>202</v>
      </c>
      <c r="E316" s="151" t="s">
        <v>44</v>
      </c>
      <c r="F316" s="152" t="s">
        <v>1125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93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51" s="13" customFormat="1" ht="11.25">
      <c r="B317" s="156"/>
      <c r="D317" s="150" t="s">
        <v>202</v>
      </c>
      <c r="E317" s="157" t="s">
        <v>44</v>
      </c>
      <c r="F317" s="158" t="s">
        <v>1140</v>
      </c>
      <c r="H317" s="159">
        <v>20</v>
      </c>
      <c r="I317" s="160"/>
      <c r="L317" s="156"/>
      <c r="M317" s="161"/>
      <c r="T317" s="162"/>
      <c r="AT317" s="157" t="s">
        <v>202</v>
      </c>
      <c r="AU317" s="157" t="s">
        <v>93</v>
      </c>
      <c r="AV317" s="13" t="s">
        <v>93</v>
      </c>
      <c r="AW317" s="13" t="s">
        <v>42</v>
      </c>
      <c r="AX317" s="13" t="s">
        <v>82</v>
      </c>
      <c r="AY317" s="157" t="s">
        <v>192</v>
      </c>
    </row>
    <row r="318" spans="2:51" s="12" customFormat="1" ht="11.25">
      <c r="B318" s="149"/>
      <c r="D318" s="150" t="s">
        <v>202</v>
      </c>
      <c r="E318" s="151" t="s">
        <v>44</v>
      </c>
      <c r="F318" s="152" t="s">
        <v>2532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51" s="13" customFormat="1" ht="11.25">
      <c r="B319" s="156"/>
      <c r="D319" s="150" t="s">
        <v>202</v>
      </c>
      <c r="E319" s="157" t="s">
        <v>44</v>
      </c>
      <c r="F319" s="158" t="s">
        <v>1121</v>
      </c>
      <c r="H319" s="159">
        <v>5</v>
      </c>
      <c r="I319" s="160"/>
      <c r="L319" s="156"/>
      <c r="M319" s="161"/>
      <c r="T319" s="162"/>
      <c r="AT319" s="157" t="s">
        <v>202</v>
      </c>
      <c r="AU319" s="157" t="s">
        <v>93</v>
      </c>
      <c r="AV319" s="13" t="s">
        <v>93</v>
      </c>
      <c r="AW319" s="13" t="s">
        <v>42</v>
      </c>
      <c r="AX319" s="13" t="s">
        <v>82</v>
      </c>
      <c r="AY319" s="157" t="s">
        <v>192</v>
      </c>
    </row>
    <row r="320" spans="2:51" s="12" customFormat="1" ht="11.25">
      <c r="B320" s="149"/>
      <c r="D320" s="150" t="s">
        <v>202</v>
      </c>
      <c r="E320" s="151" t="s">
        <v>44</v>
      </c>
      <c r="F320" s="152" t="s">
        <v>2533</v>
      </c>
      <c r="H320" s="151" t="s">
        <v>44</v>
      </c>
      <c r="I320" s="153"/>
      <c r="L320" s="149"/>
      <c r="M320" s="154"/>
      <c r="T320" s="155"/>
      <c r="AT320" s="151" t="s">
        <v>202</v>
      </c>
      <c r="AU320" s="151" t="s">
        <v>93</v>
      </c>
      <c r="AV320" s="12" t="s">
        <v>90</v>
      </c>
      <c r="AW320" s="12" t="s">
        <v>42</v>
      </c>
      <c r="AX320" s="12" t="s">
        <v>82</v>
      </c>
      <c r="AY320" s="151" t="s">
        <v>192</v>
      </c>
    </row>
    <row r="321" spans="2:65" s="13" customFormat="1" ht="11.25">
      <c r="B321" s="156"/>
      <c r="D321" s="150" t="s">
        <v>202</v>
      </c>
      <c r="E321" s="157" t="s">
        <v>44</v>
      </c>
      <c r="F321" s="158" t="s">
        <v>1141</v>
      </c>
      <c r="H321" s="159">
        <v>35</v>
      </c>
      <c r="I321" s="160"/>
      <c r="L321" s="156"/>
      <c r="M321" s="161"/>
      <c r="T321" s="162"/>
      <c r="AT321" s="157" t="s">
        <v>202</v>
      </c>
      <c r="AU321" s="157" t="s">
        <v>93</v>
      </c>
      <c r="AV321" s="13" t="s">
        <v>93</v>
      </c>
      <c r="AW321" s="13" t="s">
        <v>42</v>
      </c>
      <c r="AX321" s="13" t="s">
        <v>82</v>
      </c>
      <c r="AY321" s="157" t="s">
        <v>192</v>
      </c>
    </row>
    <row r="322" spans="2:65" s="12" customFormat="1" ht="11.25">
      <c r="B322" s="149"/>
      <c r="D322" s="150" t="s">
        <v>202</v>
      </c>
      <c r="E322" s="151" t="s">
        <v>44</v>
      </c>
      <c r="F322" s="152" t="s">
        <v>2534</v>
      </c>
      <c r="H322" s="151" t="s">
        <v>44</v>
      </c>
      <c r="I322" s="153"/>
      <c r="L322" s="149"/>
      <c r="M322" s="154"/>
      <c r="T322" s="155"/>
      <c r="AT322" s="151" t="s">
        <v>202</v>
      </c>
      <c r="AU322" s="151" t="s">
        <v>93</v>
      </c>
      <c r="AV322" s="12" t="s">
        <v>90</v>
      </c>
      <c r="AW322" s="12" t="s">
        <v>42</v>
      </c>
      <c r="AX322" s="12" t="s">
        <v>82</v>
      </c>
      <c r="AY322" s="151" t="s">
        <v>192</v>
      </c>
    </row>
    <row r="323" spans="2:65" s="13" customFormat="1" ht="11.25">
      <c r="B323" s="156"/>
      <c r="D323" s="150" t="s">
        <v>202</v>
      </c>
      <c r="E323" s="157" t="s">
        <v>44</v>
      </c>
      <c r="F323" s="158" t="s">
        <v>1141</v>
      </c>
      <c r="H323" s="159">
        <v>35</v>
      </c>
      <c r="I323" s="160"/>
      <c r="L323" s="156"/>
      <c r="M323" s="161"/>
      <c r="T323" s="162"/>
      <c r="AT323" s="157" t="s">
        <v>202</v>
      </c>
      <c r="AU323" s="157" t="s">
        <v>93</v>
      </c>
      <c r="AV323" s="13" t="s">
        <v>93</v>
      </c>
      <c r="AW323" s="13" t="s">
        <v>42</v>
      </c>
      <c r="AX323" s="13" t="s">
        <v>82</v>
      </c>
      <c r="AY323" s="157" t="s">
        <v>192</v>
      </c>
    </row>
    <row r="324" spans="2:65" s="14" customFormat="1" ht="11.25">
      <c r="B324" s="163"/>
      <c r="D324" s="150" t="s">
        <v>202</v>
      </c>
      <c r="E324" s="164" t="s">
        <v>44</v>
      </c>
      <c r="F324" s="165" t="s">
        <v>205</v>
      </c>
      <c r="H324" s="166">
        <v>215</v>
      </c>
      <c r="I324" s="167"/>
      <c r="L324" s="163"/>
      <c r="M324" s="168"/>
      <c r="T324" s="169"/>
      <c r="AT324" s="164" t="s">
        <v>202</v>
      </c>
      <c r="AU324" s="164" t="s">
        <v>93</v>
      </c>
      <c r="AV324" s="14" t="s">
        <v>199</v>
      </c>
      <c r="AW324" s="14" t="s">
        <v>42</v>
      </c>
      <c r="AX324" s="14" t="s">
        <v>90</v>
      </c>
      <c r="AY324" s="164" t="s">
        <v>192</v>
      </c>
    </row>
    <row r="325" spans="2:65" s="1" customFormat="1" ht="33" customHeight="1">
      <c r="B325" s="33"/>
      <c r="C325" s="170" t="s">
        <v>409</v>
      </c>
      <c r="D325" s="170" t="s">
        <v>245</v>
      </c>
      <c r="E325" s="171" t="s">
        <v>1142</v>
      </c>
      <c r="F325" s="172" t="s">
        <v>1143</v>
      </c>
      <c r="G325" s="173" t="s">
        <v>282</v>
      </c>
      <c r="H325" s="174">
        <v>225.75</v>
      </c>
      <c r="I325" s="175"/>
      <c r="J325" s="176">
        <f>ROUND(I325*H325,2)</f>
        <v>0</v>
      </c>
      <c r="K325" s="172" t="s">
        <v>259</v>
      </c>
      <c r="L325" s="177"/>
      <c r="M325" s="178" t="s">
        <v>44</v>
      </c>
      <c r="N325" s="179" t="s">
        <v>53</v>
      </c>
      <c r="P325" s="141">
        <f>O325*H325</f>
        <v>0</v>
      </c>
      <c r="Q325" s="141">
        <v>0</v>
      </c>
      <c r="R325" s="141">
        <f>Q325*H325</f>
        <v>0</v>
      </c>
      <c r="S325" s="141">
        <v>0</v>
      </c>
      <c r="T325" s="142">
        <f>S325*H325</f>
        <v>0</v>
      </c>
      <c r="AR325" s="143" t="s">
        <v>93</v>
      </c>
      <c r="AT325" s="143" t="s">
        <v>245</v>
      </c>
      <c r="AU325" s="143" t="s">
        <v>93</v>
      </c>
      <c r="AY325" s="17" t="s">
        <v>192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90</v>
      </c>
      <c r="BK325" s="144">
        <f>ROUND(I325*H325,2)</f>
        <v>0</v>
      </c>
      <c r="BL325" s="17" t="s">
        <v>90</v>
      </c>
      <c r="BM325" s="143" t="s">
        <v>2539</v>
      </c>
    </row>
    <row r="326" spans="2:65" s="12" customFormat="1" ht="11.25">
      <c r="B326" s="149"/>
      <c r="D326" s="150" t="s">
        <v>202</v>
      </c>
      <c r="E326" s="151" t="s">
        <v>44</v>
      </c>
      <c r="F326" s="152" t="s">
        <v>2252</v>
      </c>
      <c r="H326" s="151" t="s">
        <v>44</v>
      </c>
      <c r="I326" s="153"/>
      <c r="L326" s="149"/>
      <c r="M326" s="154"/>
      <c r="T326" s="155"/>
      <c r="AT326" s="151" t="s">
        <v>202</v>
      </c>
      <c r="AU326" s="151" t="s">
        <v>93</v>
      </c>
      <c r="AV326" s="12" t="s">
        <v>90</v>
      </c>
      <c r="AW326" s="12" t="s">
        <v>42</v>
      </c>
      <c r="AX326" s="12" t="s">
        <v>82</v>
      </c>
      <c r="AY326" s="151" t="s">
        <v>192</v>
      </c>
    </row>
    <row r="327" spans="2:65" s="12" customFormat="1" ht="11.25">
      <c r="B327" s="149"/>
      <c r="D327" s="150" t="s">
        <v>202</v>
      </c>
      <c r="E327" s="151" t="s">
        <v>44</v>
      </c>
      <c r="F327" s="152" t="s">
        <v>1129</v>
      </c>
      <c r="H327" s="151" t="s">
        <v>44</v>
      </c>
      <c r="I327" s="153"/>
      <c r="L327" s="149"/>
      <c r="M327" s="154"/>
      <c r="T327" s="155"/>
      <c r="AT327" s="151" t="s">
        <v>202</v>
      </c>
      <c r="AU327" s="151" t="s">
        <v>93</v>
      </c>
      <c r="AV327" s="12" t="s">
        <v>90</v>
      </c>
      <c r="AW327" s="12" t="s">
        <v>42</v>
      </c>
      <c r="AX327" s="12" t="s">
        <v>82</v>
      </c>
      <c r="AY327" s="151" t="s">
        <v>192</v>
      </c>
    </row>
    <row r="328" spans="2:65" s="12" customFormat="1" ht="11.25">
      <c r="B328" s="149"/>
      <c r="D328" s="150" t="s">
        <v>202</v>
      </c>
      <c r="E328" s="151" t="s">
        <v>44</v>
      </c>
      <c r="F328" s="152" t="s">
        <v>1110</v>
      </c>
      <c r="H328" s="151" t="s">
        <v>44</v>
      </c>
      <c r="I328" s="153"/>
      <c r="L328" s="149"/>
      <c r="M328" s="154"/>
      <c r="T328" s="155"/>
      <c r="AT328" s="151" t="s">
        <v>202</v>
      </c>
      <c r="AU328" s="151" t="s">
        <v>93</v>
      </c>
      <c r="AV328" s="12" t="s">
        <v>90</v>
      </c>
      <c r="AW328" s="12" t="s">
        <v>42</v>
      </c>
      <c r="AX328" s="12" t="s">
        <v>82</v>
      </c>
      <c r="AY328" s="151" t="s">
        <v>192</v>
      </c>
    </row>
    <row r="329" spans="2:65" s="13" customFormat="1" ht="11.25">
      <c r="B329" s="156"/>
      <c r="D329" s="150" t="s">
        <v>202</v>
      </c>
      <c r="E329" s="157" t="s">
        <v>44</v>
      </c>
      <c r="F329" s="158" t="s">
        <v>1135</v>
      </c>
      <c r="H329" s="159">
        <v>5.25</v>
      </c>
      <c r="I329" s="160"/>
      <c r="L329" s="156"/>
      <c r="M329" s="161"/>
      <c r="T329" s="162"/>
      <c r="AT329" s="157" t="s">
        <v>202</v>
      </c>
      <c r="AU329" s="157" t="s">
        <v>93</v>
      </c>
      <c r="AV329" s="13" t="s">
        <v>93</v>
      </c>
      <c r="AW329" s="13" t="s">
        <v>42</v>
      </c>
      <c r="AX329" s="13" t="s">
        <v>82</v>
      </c>
      <c r="AY329" s="157" t="s">
        <v>192</v>
      </c>
    </row>
    <row r="330" spans="2:65" s="12" customFormat="1" ht="11.25">
      <c r="B330" s="149"/>
      <c r="D330" s="150" t="s">
        <v>202</v>
      </c>
      <c r="E330" s="151" t="s">
        <v>44</v>
      </c>
      <c r="F330" s="152" t="s">
        <v>1112</v>
      </c>
      <c r="H330" s="151" t="s">
        <v>44</v>
      </c>
      <c r="I330" s="153"/>
      <c r="L330" s="149"/>
      <c r="M330" s="154"/>
      <c r="T330" s="155"/>
      <c r="AT330" s="151" t="s">
        <v>202</v>
      </c>
      <c r="AU330" s="151" t="s">
        <v>93</v>
      </c>
      <c r="AV330" s="12" t="s">
        <v>90</v>
      </c>
      <c r="AW330" s="12" t="s">
        <v>42</v>
      </c>
      <c r="AX330" s="12" t="s">
        <v>82</v>
      </c>
      <c r="AY330" s="151" t="s">
        <v>192</v>
      </c>
    </row>
    <row r="331" spans="2:65" s="13" customFormat="1" ht="11.25">
      <c r="B331" s="156"/>
      <c r="D331" s="150" t="s">
        <v>202</v>
      </c>
      <c r="E331" s="157" t="s">
        <v>44</v>
      </c>
      <c r="F331" s="158" t="s">
        <v>1130</v>
      </c>
      <c r="H331" s="159">
        <v>36.75</v>
      </c>
      <c r="I331" s="160"/>
      <c r="L331" s="156"/>
      <c r="M331" s="161"/>
      <c r="T331" s="162"/>
      <c r="AT331" s="157" t="s">
        <v>202</v>
      </c>
      <c r="AU331" s="157" t="s">
        <v>93</v>
      </c>
      <c r="AV331" s="13" t="s">
        <v>93</v>
      </c>
      <c r="AW331" s="13" t="s">
        <v>42</v>
      </c>
      <c r="AX331" s="13" t="s">
        <v>82</v>
      </c>
      <c r="AY331" s="157" t="s">
        <v>192</v>
      </c>
    </row>
    <row r="332" spans="2:65" s="12" customFormat="1" ht="11.25">
      <c r="B332" s="149"/>
      <c r="D332" s="150" t="s">
        <v>202</v>
      </c>
      <c r="E332" s="151" t="s">
        <v>44</v>
      </c>
      <c r="F332" s="152" t="s">
        <v>1114</v>
      </c>
      <c r="H332" s="151" t="s">
        <v>44</v>
      </c>
      <c r="I332" s="153"/>
      <c r="L332" s="149"/>
      <c r="M332" s="154"/>
      <c r="T332" s="155"/>
      <c r="AT332" s="151" t="s">
        <v>202</v>
      </c>
      <c r="AU332" s="151" t="s">
        <v>93</v>
      </c>
      <c r="AV332" s="12" t="s">
        <v>90</v>
      </c>
      <c r="AW332" s="12" t="s">
        <v>42</v>
      </c>
      <c r="AX332" s="12" t="s">
        <v>82</v>
      </c>
      <c r="AY332" s="151" t="s">
        <v>192</v>
      </c>
    </row>
    <row r="333" spans="2:65" s="13" customFormat="1" ht="11.25">
      <c r="B333" s="156"/>
      <c r="D333" s="150" t="s">
        <v>202</v>
      </c>
      <c r="E333" s="157" t="s">
        <v>44</v>
      </c>
      <c r="F333" s="158" t="s">
        <v>1135</v>
      </c>
      <c r="H333" s="159">
        <v>5.25</v>
      </c>
      <c r="I333" s="160"/>
      <c r="L333" s="156"/>
      <c r="M333" s="161"/>
      <c r="T333" s="162"/>
      <c r="AT333" s="157" t="s">
        <v>202</v>
      </c>
      <c r="AU333" s="157" t="s">
        <v>93</v>
      </c>
      <c r="AV333" s="13" t="s">
        <v>93</v>
      </c>
      <c r="AW333" s="13" t="s">
        <v>42</v>
      </c>
      <c r="AX333" s="13" t="s">
        <v>82</v>
      </c>
      <c r="AY333" s="157" t="s">
        <v>192</v>
      </c>
    </row>
    <row r="334" spans="2:65" s="12" customFormat="1" ht="11.25">
      <c r="B334" s="149"/>
      <c r="D334" s="150" t="s">
        <v>202</v>
      </c>
      <c r="E334" s="151" t="s">
        <v>44</v>
      </c>
      <c r="F334" s="152" t="s">
        <v>1116</v>
      </c>
      <c r="H334" s="151" t="s">
        <v>44</v>
      </c>
      <c r="I334" s="153"/>
      <c r="L334" s="149"/>
      <c r="M334" s="154"/>
      <c r="T334" s="155"/>
      <c r="AT334" s="151" t="s">
        <v>202</v>
      </c>
      <c r="AU334" s="151" t="s">
        <v>93</v>
      </c>
      <c r="AV334" s="12" t="s">
        <v>90</v>
      </c>
      <c r="AW334" s="12" t="s">
        <v>42</v>
      </c>
      <c r="AX334" s="12" t="s">
        <v>82</v>
      </c>
      <c r="AY334" s="151" t="s">
        <v>192</v>
      </c>
    </row>
    <row r="335" spans="2:65" s="13" customFormat="1" ht="11.25">
      <c r="B335" s="156"/>
      <c r="D335" s="150" t="s">
        <v>202</v>
      </c>
      <c r="E335" s="157" t="s">
        <v>44</v>
      </c>
      <c r="F335" s="158" t="s">
        <v>1146</v>
      </c>
      <c r="H335" s="159">
        <v>21</v>
      </c>
      <c r="I335" s="160"/>
      <c r="L335" s="156"/>
      <c r="M335" s="161"/>
      <c r="T335" s="162"/>
      <c r="AT335" s="157" t="s">
        <v>202</v>
      </c>
      <c r="AU335" s="157" t="s">
        <v>93</v>
      </c>
      <c r="AV335" s="13" t="s">
        <v>93</v>
      </c>
      <c r="AW335" s="13" t="s">
        <v>42</v>
      </c>
      <c r="AX335" s="13" t="s">
        <v>82</v>
      </c>
      <c r="AY335" s="157" t="s">
        <v>192</v>
      </c>
    </row>
    <row r="336" spans="2:65" s="12" customFormat="1" ht="11.25">
      <c r="B336" s="149"/>
      <c r="D336" s="150" t="s">
        <v>202</v>
      </c>
      <c r="E336" s="151" t="s">
        <v>44</v>
      </c>
      <c r="F336" s="152" t="s">
        <v>1118</v>
      </c>
      <c r="H336" s="151" t="s">
        <v>44</v>
      </c>
      <c r="I336" s="153"/>
      <c r="L336" s="149"/>
      <c r="M336" s="154"/>
      <c r="T336" s="155"/>
      <c r="AT336" s="151" t="s">
        <v>202</v>
      </c>
      <c r="AU336" s="151" t="s">
        <v>93</v>
      </c>
      <c r="AV336" s="12" t="s">
        <v>90</v>
      </c>
      <c r="AW336" s="12" t="s">
        <v>42</v>
      </c>
      <c r="AX336" s="12" t="s">
        <v>82</v>
      </c>
      <c r="AY336" s="151" t="s">
        <v>192</v>
      </c>
    </row>
    <row r="337" spans="2:51" s="13" customFormat="1" ht="11.25">
      <c r="B337" s="156"/>
      <c r="D337" s="150" t="s">
        <v>202</v>
      </c>
      <c r="E337" s="157" t="s">
        <v>44</v>
      </c>
      <c r="F337" s="158" t="s">
        <v>1131</v>
      </c>
      <c r="H337" s="159">
        <v>21</v>
      </c>
      <c r="I337" s="160"/>
      <c r="L337" s="156"/>
      <c r="M337" s="161"/>
      <c r="T337" s="162"/>
      <c r="AT337" s="157" t="s">
        <v>202</v>
      </c>
      <c r="AU337" s="157" t="s">
        <v>93</v>
      </c>
      <c r="AV337" s="13" t="s">
        <v>93</v>
      </c>
      <c r="AW337" s="13" t="s">
        <v>42</v>
      </c>
      <c r="AX337" s="13" t="s">
        <v>82</v>
      </c>
      <c r="AY337" s="157" t="s">
        <v>192</v>
      </c>
    </row>
    <row r="338" spans="2:51" s="12" customFormat="1" ht="11.25">
      <c r="B338" s="149"/>
      <c r="D338" s="150" t="s">
        <v>202</v>
      </c>
      <c r="E338" s="151" t="s">
        <v>44</v>
      </c>
      <c r="F338" s="152" t="s">
        <v>1120</v>
      </c>
      <c r="H338" s="151" t="s">
        <v>44</v>
      </c>
      <c r="I338" s="153"/>
      <c r="L338" s="149"/>
      <c r="M338" s="154"/>
      <c r="T338" s="155"/>
      <c r="AT338" s="151" t="s">
        <v>202</v>
      </c>
      <c r="AU338" s="151" t="s">
        <v>93</v>
      </c>
      <c r="AV338" s="12" t="s">
        <v>90</v>
      </c>
      <c r="AW338" s="12" t="s">
        <v>42</v>
      </c>
      <c r="AX338" s="12" t="s">
        <v>82</v>
      </c>
      <c r="AY338" s="151" t="s">
        <v>192</v>
      </c>
    </row>
    <row r="339" spans="2:51" s="13" customFormat="1" ht="11.25">
      <c r="B339" s="156"/>
      <c r="D339" s="150" t="s">
        <v>202</v>
      </c>
      <c r="E339" s="157" t="s">
        <v>44</v>
      </c>
      <c r="F339" s="158" t="s">
        <v>1135</v>
      </c>
      <c r="H339" s="159">
        <v>5.25</v>
      </c>
      <c r="I339" s="160"/>
      <c r="L339" s="156"/>
      <c r="M339" s="161"/>
      <c r="T339" s="162"/>
      <c r="AT339" s="157" t="s">
        <v>202</v>
      </c>
      <c r="AU339" s="157" t="s">
        <v>93</v>
      </c>
      <c r="AV339" s="13" t="s">
        <v>93</v>
      </c>
      <c r="AW339" s="13" t="s">
        <v>42</v>
      </c>
      <c r="AX339" s="13" t="s">
        <v>82</v>
      </c>
      <c r="AY339" s="157" t="s">
        <v>192</v>
      </c>
    </row>
    <row r="340" spans="2:51" s="12" customFormat="1" ht="11.25">
      <c r="B340" s="149"/>
      <c r="D340" s="150" t="s">
        <v>202</v>
      </c>
      <c r="E340" s="151" t="s">
        <v>44</v>
      </c>
      <c r="F340" s="152" t="s">
        <v>1122</v>
      </c>
      <c r="H340" s="151" t="s">
        <v>44</v>
      </c>
      <c r="I340" s="153"/>
      <c r="L340" s="149"/>
      <c r="M340" s="154"/>
      <c r="T340" s="155"/>
      <c r="AT340" s="151" t="s">
        <v>202</v>
      </c>
      <c r="AU340" s="151" t="s">
        <v>93</v>
      </c>
      <c r="AV340" s="12" t="s">
        <v>90</v>
      </c>
      <c r="AW340" s="12" t="s">
        <v>42</v>
      </c>
      <c r="AX340" s="12" t="s">
        <v>82</v>
      </c>
      <c r="AY340" s="151" t="s">
        <v>192</v>
      </c>
    </row>
    <row r="341" spans="2:51" s="13" customFormat="1" ht="11.25">
      <c r="B341" s="156"/>
      <c r="D341" s="150" t="s">
        <v>202</v>
      </c>
      <c r="E341" s="157" t="s">
        <v>44</v>
      </c>
      <c r="F341" s="158" t="s">
        <v>1135</v>
      </c>
      <c r="H341" s="159">
        <v>5.25</v>
      </c>
      <c r="I341" s="160"/>
      <c r="L341" s="156"/>
      <c r="M341" s="161"/>
      <c r="T341" s="162"/>
      <c r="AT341" s="157" t="s">
        <v>202</v>
      </c>
      <c r="AU341" s="157" t="s">
        <v>93</v>
      </c>
      <c r="AV341" s="13" t="s">
        <v>93</v>
      </c>
      <c r="AW341" s="13" t="s">
        <v>42</v>
      </c>
      <c r="AX341" s="13" t="s">
        <v>82</v>
      </c>
      <c r="AY341" s="157" t="s">
        <v>192</v>
      </c>
    </row>
    <row r="342" spans="2:51" s="12" customFormat="1" ht="11.25">
      <c r="B342" s="149"/>
      <c r="D342" s="150" t="s">
        <v>202</v>
      </c>
      <c r="E342" s="151" t="s">
        <v>44</v>
      </c>
      <c r="F342" s="152" t="s">
        <v>1123</v>
      </c>
      <c r="H342" s="151" t="s">
        <v>44</v>
      </c>
      <c r="I342" s="153"/>
      <c r="L342" s="149"/>
      <c r="M342" s="154"/>
      <c r="T342" s="155"/>
      <c r="AT342" s="151" t="s">
        <v>202</v>
      </c>
      <c r="AU342" s="151" t="s">
        <v>93</v>
      </c>
      <c r="AV342" s="12" t="s">
        <v>90</v>
      </c>
      <c r="AW342" s="12" t="s">
        <v>42</v>
      </c>
      <c r="AX342" s="12" t="s">
        <v>82</v>
      </c>
      <c r="AY342" s="151" t="s">
        <v>192</v>
      </c>
    </row>
    <row r="343" spans="2:51" s="13" customFormat="1" ht="11.25">
      <c r="B343" s="156"/>
      <c r="D343" s="150" t="s">
        <v>202</v>
      </c>
      <c r="E343" s="157" t="s">
        <v>44</v>
      </c>
      <c r="F343" s="158" t="s">
        <v>1131</v>
      </c>
      <c r="H343" s="159">
        <v>21</v>
      </c>
      <c r="I343" s="160"/>
      <c r="L343" s="156"/>
      <c r="M343" s="161"/>
      <c r="T343" s="162"/>
      <c r="AT343" s="157" t="s">
        <v>202</v>
      </c>
      <c r="AU343" s="157" t="s">
        <v>93</v>
      </c>
      <c r="AV343" s="13" t="s">
        <v>93</v>
      </c>
      <c r="AW343" s="13" t="s">
        <v>42</v>
      </c>
      <c r="AX343" s="13" t="s">
        <v>82</v>
      </c>
      <c r="AY343" s="157" t="s">
        <v>192</v>
      </c>
    </row>
    <row r="344" spans="2:51" s="12" customFormat="1" ht="11.25">
      <c r="B344" s="149"/>
      <c r="D344" s="150" t="s">
        <v>202</v>
      </c>
      <c r="E344" s="151" t="s">
        <v>44</v>
      </c>
      <c r="F344" s="152" t="s">
        <v>1124</v>
      </c>
      <c r="H344" s="151" t="s">
        <v>44</v>
      </c>
      <c r="I344" s="153"/>
      <c r="L344" s="149"/>
      <c r="M344" s="154"/>
      <c r="T344" s="155"/>
      <c r="AT344" s="151" t="s">
        <v>202</v>
      </c>
      <c r="AU344" s="151" t="s">
        <v>93</v>
      </c>
      <c r="AV344" s="12" t="s">
        <v>90</v>
      </c>
      <c r="AW344" s="12" t="s">
        <v>42</v>
      </c>
      <c r="AX344" s="12" t="s">
        <v>82</v>
      </c>
      <c r="AY344" s="151" t="s">
        <v>192</v>
      </c>
    </row>
    <row r="345" spans="2:51" s="13" customFormat="1" ht="11.25">
      <c r="B345" s="156"/>
      <c r="D345" s="150" t="s">
        <v>202</v>
      </c>
      <c r="E345" s="157" t="s">
        <v>44</v>
      </c>
      <c r="F345" s="158" t="s">
        <v>1135</v>
      </c>
      <c r="H345" s="159">
        <v>5.25</v>
      </c>
      <c r="I345" s="160"/>
      <c r="L345" s="156"/>
      <c r="M345" s="161"/>
      <c r="T345" s="162"/>
      <c r="AT345" s="157" t="s">
        <v>202</v>
      </c>
      <c r="AU345" s="157" t="s">
        <v>93</v>
      </c>
      <c r="AV345" s="13" t="s">
        <v>93</v>
      </c>
      <c r="AW345" s="13" t="s">
        <v>42</v>
      </c>
      <c r="AX345" s="13" t="s">
        <v>82</v>
      </c>
      <c r="AY345" s="157" t="s">
        <v>192</v>
      </c>
    </row>
    <row r="346" spans="2:51" s="12" customFormat="1" ht="11.25">
      <c r="B346" s="149"/>
      <c r="D346" s="150" t="s">
        <v>202</v>
      </c>
      <c r="E346" s="151" t="s">
        <v>44</v>
      </c>
      <c r="F346" s="152" t="s">
        <v>1125</v>
      </c>
      <c r="H346" s="151" t="s">
        <v>44</v>
      </c>
      <c r="I346" s="153"/>
      <c r="L346" s="149"/>
      <c r="M346" s="154"/>
      <c r="T346" s="155"/>
      <c r="AT346" s="151" t="s">
        <v>202</v>
      </c>
      <c r="AU346" s="151" t="s">
        <v>93</v>
      </c>
      <c r="AV346" s="12" t="s">
        <v>90</v>
      </c>
      <c r="AW346" s="12" t="s">
        <v>42</v>
      </c>
      <c r="AX346" s="12" t="s">
        <v>82</v>
      </c>
      <c r="AY346" s="151" t="s">
        <v>192</v>
      </c>
    </row>
    <row r="347" spans="2:51" s="13" customFormat="1" ht="11.25">
      <c r="B347" s="156"/>
      <c r="D347" s="150" t="s">
        <v>202</v>
      </c>
      <c r="E347" s="157" t="s">
        <v>44</v>
      </c>
      <c r="F347" s="158" t="s">
        <v>1146</v>
      </c>
      <c r="H347" s="159">
        <v>21</v>
      </c>
      <c r="I347" s="160"/>
      <c r="L347" s="156"/>
      <c r="M347" s="161"/>
      <c r="T347" s="162"/>
      <c r="AT347" s="157" t="s">
        <v>202</v>
      </c>
      <c r="AU347" s="157" t="s">
        <v>93</v>
      </c>
      <c r="AV347" s="13" t="s">
        <v>93</v>
      </c>
      <c r="AW347" s="13" t="s">
        <v>42</v>
      </c>
      <c r="AX347" s="13" t="s">
        <v>82</v>
      </c>
      <c r="AY347" s="157" t="s">
        <v>192</v>
      </c>
    </row>
    <row r="348" spans="2:51" s="12" customFormat="1" ht="11.25">
      <c r="B348" s="149"/>
      <c r="D348" s="150" t="s">
        <v>202</v>
      </c>
      <c r="E348" s="151" t="s">
        <v>44</v>
      </c>
      <c r="F348" s="152" t="s">
        <v>2532</v>
      </c>
      <c r="H348" s="151" t="s">
        <v>44</v>
      </c>
      <c r="I348" s="153"/>
      <c r="L348" s="149"/>
      <c r="M348" s="154"/>
      <c r="T348" s="155"/>
      <c r="AT348" s="151" t="s">
        <v>202</v>
      </c>
      <c r="AU348" s="151" t="s">
        <v>93</v>
      </c>
      <c r="AV348" s="12" t="s">
        <v>90</v>
      </c>
      <c r="AW348" s="12" t="s">
        <v>42</v>
      </c>
      <c r="AX348" s="12" t="s">
        <v>82</v>
      </c>
      <c r="AY348" s="151" t="s">
        <v>192</v>
      </c>
    </row>
    <row r="349" spans="2:51" s="13" customFormat="1" ht="11.25">
      <c r="B349" s="156"/>
      <c r="D349" s="150" t="s">
        <v>202</v>
      </c>
      <c r="E349" s="157" t="s">
        <v>44</v>
      </c>
      <c r="F349" s="158" t="s">
        <v>1135</v>
      </c>
      <c r="H349" s="159">
        <v>5.25</v>
      </c>
      <c r="I349" s="160"/>
      <c r="L349" s="156"/>
      <c r="M349" s="161"/>
      <c r="T349" s="162"/>
      <c r="AT349" s="157" t="s">
        <v>202</v>
      </c>
      <c r="AU349" s="157" t="s">
        <v>93</v>
      </c>
      <c r="AV349" s="13" t="s">
        <v>93</v>
      </c>
      <c r="AW349" s="13" t="s">
        <v>42</v>
      </c>
      <c r="AX349" s="13" t="s">
        <v>82</v>
      </c>
      <c r="AY349" s="157" t="s">
        <v>192</v>
      </c>
    </row>
    <row r="350" spans="2:51" s="12" customFormat="1" ht="11.25">
      <c r="B350" s="149"/>
      <c r="D350" s="150" t="s">
        <v>202</v>
      </c>
      <c r="E350" s="151" t="s">
        <v>44</v>
      </c>
      <c r="F350" s="152" t="s">
        <v>2533</v>
      </c>
      <c r="H350" s="151" t="s">
        <v>44</v>
      </c>
      <c r="I350" s="153"/>
      <c r="L350" s="149"/>
      <c r="M350" s="154"/>
      <c r="T350" s="155"/>
      <c r="AT350" s="151" t="s">
        <v>202</v>
      </c>
      <c r="AU350" s="151" t="s">
        <v>93</v>
      </c>
      <c r="AV350" s="12" t="s">
        <v>90</v>
      </c>
      <c r="AW350" s="12" t="s">
        <v>42</v>
      </c>
      <c r="AX350" s="12" t="s">
        <v>82</v>
      </c>
      <c r="AY350" s="151" t="s">
        <v>192</v>
      </c>
    </row>
    <row r="351" spans="2:51" s="13" customFormat="1" ht="11.25">
      <c r="B351" s="156"/>
      <c r="D351" s="150" t="s">
        <v>202</v>
      </c>
      <c r="E351" s="157" t="s">
        <v>44</v>
      </c>
      <c r="F351" s="158" t="s">
        <v>1145</v>
      </c>
      <c r="H351" s="159">
        <v>36.75</v>
      </c>
      <c r="I351" s="160"/>
      <c r="L351" s="156"/>
      <c r="M351" s="161"/>
      <c r="T351" s="162"/>
      <c r="AT351" s="157" t="s">
        <v>202</v>
      </c>
      <c r="AU351" s="157" t="s">
        <v>93</v>
      </c>
      <c r="AV351" s="13" t="s">
        <v>93</v>
      </c>
      <c r="AW351" s="13" t="s">
        <v>42</v>
      </c>
      <c r="AX351" s="13" t="s">
        <v>82</v>
      </c>
      <c r="AY351" s="157" t="s">
        <v>192</v>
      </c>
    </row>
    <row r="352" spans="2:51" s="12" customFormat="1" ht="11.25">
      <c r="B352" s="149"/>
      <c r="D352" s="150" t="s">
        <v>202</v>
      </c>
      <c r="E352" s="151" t="s">
        <v>44</v>
      </c>
      <c r="F352" s="152" t="s">
        <v>2534</v>
      </c>
      <c r="H352" s="151" t="s">
        <v>44</v>
      </c>
      <c r="I352" s="153"/>
      <c r="L352" s="149"/>
      <c r="M352" s="154"/>
      <c r="T352" s="155"/>
      <c r="AT352" s="151" t="s">
        <v>202</v>
      </c>
      <c r="AU352" s="151" t="s">
        <v>93</v>
      </c>
      <c r="AV352" s="12" t="s">
        <v>90</v>
      </c>
      <c r="AW352" s="12" t="s">
        <v>42</v>
      </c>
      <c r="AX352" s="12" t="s">
        <v>82</v>
      </c>
      <c r="AY352" s="151" t="s">
        <v>192</v>
      </c>
    </row>
    <row r="353" spans="2:65" s="13" customFormat="1" ht="11.25">
      <c r="B353" s="156"/>
      <c r="D353" s="150" t="s">
        <v>202</v>
      </c>
      <c r="E353" s="157" t="s">
        <v>44</v>
      </c>
      <c r="F353" s="158" t="s">
        <v>1145</v>
      </c>
      <c r="H353" s="159">
        <v>36.75</v>
      </c>
      <c r="I353" s="160"/>
      <c r="L353" s="156"/>
      <c r="M353" s="161"/>
      <c r="T353" s="162"/>
      <c r="AT353" s="157" t="s">
        <v>202</v>
      </c>
      <c r="AU353" s="157" t="s">
        <v>93</v>
      </c>
      <c r="AV353" s="13" t="s">
        <v>93</v>
      </c>
      <c r="AW353" s="13" t="s">
        <v>42</v>
      </c>
      <c r="AX353" s="13" t="s">
        <v>82</v>
      </c>
      <c r="AY353" s="157" t="s">
        <v>192</v>
      </c>
    </row>
    <row r="354" spans="2:65" s="14" customFormat="1" ht="11.25">
      <c r="B354" s="163"/>
      <c r="D354" s="150" t="s">
        <v>202</v>
      </c>
      <c r="E354" s="164" t="s">
        <v>44</v>
      </c>
      <c r="F354" s="165" t="s">
        <v>205</v>
      </c>
      <c r="H354" s="166">
        <v>225.75</v>
      </c>
      <c r="I354" s="167"/>
      <c r="L354" s="163"/>
      <c r="M354" s="168"/>
      <c r="T354" s="169"/>
      <c r="AT354" s="164" t="s">
        <v>202</v>
      </c>
      <c r="AU354" s="164" t="s">
        <v>93</v>
      </c>
      <c r="AV354" s="14" t="s">
        <v>199</v>
      </c>
      <c r="AW354" s="14" t="s">
        <v>42</v>
      </c>
      <c r="AX354" s="14" t="s">
        <v>90</v>
      </c>
      <c r="AY354" s="164" t="s">
        <v>192</v>
      </c>
    </row>
    <row r="355" spans="2:65" s="1" customFormat="1" ht="49.15" customHeight="1">
      <c r="B355" s="33"/>
      <c r="C355" s="132" t="s">
        <v>294</v>
      </c>
      <c r="D355" s="132" t="s">
        <v>194</v>
      </c>
      <c r="E355" s="133" t="s">
        <v>1155</v>
      </c>
      <c r="F355" s="134" t="s">
        <v>1156</v>
      </c>
      <c r="G355" s="135" t="s">
        <v>282</v>
      </c>
      <c r="H355" s="136">
        <v>115</v>
      </c>
      <c r="I355" s="137"/>
      <c r="J355" s="138">
        <f>ROUND(I355*H355,2)</f>
        <v>0</v>
      </c>
      <c r="K355" s="134" t="s">
        <v>198</v>
      </c>
      <c r="L355" s="33"/>
      <c r="M355" s="139" t="s">
        <v>44</v>
      </c>
      <c r="N355" s="140" t="s">
        <v>53</v>
      </c>
      <c r="P355" s="141">
        <f>O355*H355</f>
        <v>0</v>
      </c>
      <c r="Q355" s="141">
        <v>0</v>
      </c>
      <c r="R355" s="141">
        <f>Q355*H355</f>
        <v>0</v>
      </c>
      <c r="S355" s="141">
        <v>0</v>
      </c>
      <c r="T355" s="142">
        <f>S355*H355</f>
        <v>0</v>
      </c>
      <c r="AR355" s="143" t="s">
        <v>90</v>
      </c>
      <c r="AT355" s="143" t="s">
        <v>194</v>
      </c>
      <c r="AU355" s="143" t="s">
        <v>93</v>
      </c>
      <c r="AY355" s="17" t="s">
        <v>192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90</v>
      </c>
      <c r="BK355" s="144">
        <f>ROUND(I355*H355,2)</f>
        <v>0</v>
      </c>
      <c r="BL355" s="17" t="s">
        <v>90</v>
      </c>
      <c r="BM355" s="143" t="s">
        <v>2540</v>
      </c>
    </row>
    <row r="356" spans="2:65" s="1" customFormat="1" ht="11.25">
      <c r="B356" s="33"/>
      <c r="D356" s="145" t="s">
        <v>200</v>
      </c>
      <c r="F356" s="146" t="s">
        <v>1158</v>
      </c>
      <c r="I356" s="147"/>
      <c r="L356" s="33"/>
      <c r="M356" s="148"/>
      <c r="T356" s="54"/>
      <c r="AT356" s="17" t="s">
        <v>200</v>
      </c>
      <c r="AU356" s="17" t="s">
        <v>93</v>
      </c>
    </row>
    <row r="357" spans="2:65" s="12" customFormat="1" ht="11.25">
      <c r="B357" s="149"/>
      <c r="D357" s="150" t="s">
        <v>202</v>
      </c>
      <c r="E357" s="151" t="s">
        <v>44</v>
      </c>
      <c r="F357" s="152" t="s">
        <v>2468</v>
      </c>
      <c r="H357" s="151" t="s">
        <v>44</v>
      </c>
      <c r="I357" s="153"/>
      <c r="L357" s="149"/>
      <c r="M357" s="154"/>
      <c r="T357" s="155"/>
      <c r="AT357" s="151" t="s">
        <v>202</v>
      </c>
      <c r="AU357" s="151" t="s">
        <v>93</v>
      </c>
      <c r="AV357" s="12" t="s">
        <v>90</v>
      </c>
      <c r="AW357" s="12" t="s">
        <v>42</v>
      </c>
      <c r="AX357" s="12" t="s">
        <v>82</v>
      </c>
      <c r="AY357" s="151" t="s">
        <v>192</v>
      </c>
    </row>
    <row r="358" spans="2:65" s="12" customFormat="1" ht="11.25">
      <c r="B358" s="149"/>
      <c r="D358" s="150" t="s">
        <v>202</v>
      </c>
      <c r="E358" s="151" t="s">
        <v>44</v>
      </c>
      <c r="F358" s="152" t="s">
        <v>2541</v>
      </c>
      <c r="H358" s="151" t="s">
        <v>44</v>
      </c>
      <c r="I358" s="153"/>
      <c r="L358" s="149"/>
      <c r="M358" s="154"/>
      <c r="T358" s="155"/>
      <c r="AT358" s="151" t="s">
        <v>202</v>
      </c>
      <c r="AU358" s="151" t="s">
        <v>93</v>
      </c>
      <c r="AV358" s="12" t="s">
        <v>90</v>
      </c>
      <c r="AW358" s="12" t="s">
        <v>42</v>
      </c>
      <c r="AX358" s="12" t="s">
        <v>82</v>
      </c>
      <c r="AY358" s="151" t="s">
        <v>192</v>
      </c>
    </row>
    <row r="359" spans="2:65" s="13" customFormat="1" ht="11.25">
      <c r="B359" s="156"/>
      <c r="D359" s="150" t="s">
        <v>202</v>
      </c>
      <c r="E359" s="157" t="s">
        <v>44</v>
      </c>
      <c r="F359" s="158" t="s">
        <v>1564</v>
      </c>
      <c r="H359" s="159">
        <v>115</v>
      </c>
      <c r="I359" s="160"/>
      <c r="L359" s="156"/>
      <c r="M359" s="161"/>
      <c r="T359" s="162"/>
      <c r="AT359" s="157" t="s">
        <v>202</v>
      </c>
      <c r="AU359" s="157" t="s">
        <v>93</v>
      </c>
      <c r="AV359" s="13" t="s">
        <v>93</v>
      </c>
      <c r="AW359" s="13" t="s">
        <v>42</v>
      </c>
      <c r="AX359" s="13" t="s">
        <v>90</v>
      </c>
      <c r="AY359" s="157" t="s">
        <v>192</v>
      </c>
    </row>
    <row r="360" spans="2:65" s="1" customFormat="1" ht="24.2" customHeight="1">
      <c r="B360" s="33"/>
      <c r="C360" s="170" t="s">
        <v>686</v>
      </c>
      <c r="D360" s="170" t="s">
        <v>245</v>
      </c>
      <c r="E360" s="171" t="s">
        <v>1161</v>
      </c>
      <c r="F360" s="172" t="s">
        <v>1162</v>
      </c>
      <c r="G360" s="173" t="s">
        <v>282</v>
      </c>
      <c r="H360" s="174">
        <v>120.75</v>
      </c>
      <c r="I360" s="175"/>
      <c r="J360" s="176">
        <f>ROUND(I360*H360,2)</f>
        <v>0</v>
      </c>
      <c r="K360" s="172" t="s">
        <v>259</v>
      </c>
      <c r="L360" s="177"/>
      <c r="M360" s="178" t="s">
        <v>44</v>
      </c>
      <c r="N360" s="179" t="s">
        <v>53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93</v>
      </c>
      <c r="AT360" s="143" t="s">
        <v>245</v>
      </c>
      <c r="AU360" s="143" t="s">
        <v>93</v>
      </c>
      <c r="AY360" s="17" t="s">
        <v>192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90</v>
      </c>
      <c r="BK360" s="144">
        <f>ROUND(I360*H360,2)</f>
        <v>0</v>
      </c>
      <c r="BL360" s="17" t="s">
        <v>90</v>
      </c>
      <c r="BM360" s="143" t="s">
        <v>2542</v>
      </c>
    </row>
    <row r="361" spans="2:65" s="12" customFormat="1" ht="11.25">
      <c r="B361" s="149"/>
      <c r="D361" s="150" t="s">
        <v>202</v>
      </c>
      <c r="E361" s="151" t="s">
        <v>44</v>
      </c>
      <c r="F361" s="152" t="s">
        <v>2468</v>
      </c>
      <c r="H361" s="151" t="s">
        <v>44</v>
      </c>
      <c r="I361" s="153"/>
      <c r="L361" s="149"/>
      <c r="M361" s="154"/>
      <c r="T361" s="155"/>
      <c r="AT361" s="151" t="s">
        <v>202</v>
      </c>
      <c r="AU361" s="151" t="s">
        <v>93</v>
      </c>
      <c r="AV361" s="12" t="s">
        <v>90</v>
      </c>
      <c r="AW361" s="12" t="s">
        <v>42</v>
      </c>
      <c r="AX361" s="12" t="s">
        <v>82</v>
      </c>
      <c r="AY361" s="151" t="s">
        <v>192</v>
      </c>
    </row>
    <row r="362" spans="2:65" s="12" customFormat="1" ht="11.25">
      <c r="B362" s="149"/>
      <c r="D362" s="150" t="s">
        <v>202</v>
      </c>
      <c r="E362" s="151" t="s">
        <v>44</v>
      </c>
      <c r="F362" s="152" t="s">
        <v>2543</v>
      </c>
      <c r="H362" s="151" t="s">
        <v>44</v>
      </c>
      <c r="I362" s="153"/>
      <c r="L362" s="149"/>
      <c r="M362" s="154"/>
      <c r="T362" s="155"/>
      <c r="AT362" s="151" t="s">
        <v>202</v>
      </c>
      <c r="AU362" s="151" t="s">
        <v>93</v>
      </c>
      <c r="AV362" s="12" t="s">
        <v>90</v>
      </c>
      <c r="AW362" s="12" t="s">
        <v>42</v>
      </c>
      <c r="AX362" s="12" t="s">
        <v>82</v>
      </c>
      <c r="AY362" s="151" t="s">
        <v>192</v>
      </c>
    </row>
    <row r="363" spans="2:65" s="13" customFormat="1" ht="11.25">
      <c r="B363" s="156"/>
      <c r="D363" s="150" t="s">
        <v>202</v>
      </c>
      <c r="E363" s="157" t="s">
        <v>44</v>
      </c>
      <c r="F363" s="158" t="s">
        <v>2544</v>
      </c>
      <c r="H363" s="159">
        <v>120.75</v>
      </c>
      <c r="I363" s="160"/>
      <c r="L363" s="156"/>
      <c r="M363" s="161"/>
      <c r="T363" s="162"/>
      <c r="AT363" s="157" t="s">
        <v>202</v>
      </c>
      <c r="AU363" s="157" t="s">
        <v>93</v>
      </c>
      <c r="AV363" s="13" t="s">
        <v>93</v>
      </c>
      <c r="AW363" s="13" t="s">
        <v>42</v>
      </c>
      <c r="AX363" s="13" t="s">
        <v>90</v>
      </c>
      <c r="AY363" s="157" t="s">
        <v>192</v>
      </c>
    </row>
    <row r="364" spans="2:65" s="1" customFormat="1" ht="49.15" customHeight="1">
      <c r="B364" s="33"/>
      <c r="C364" s="132" t="s">
        <v>303</v>
      </c>
      <c r="D364" s="132" t="s">
        <v>194</v>
      </c>
      <c r="E364" s="133" t="s">
        <v>2545</v>
      </c>
      <c r="F364" s="134" t="s">
        <v>2546</v>
      </c>
      <c r="G364" s="135" t="s">
        <v>282</v>
      </c>
      <c r="H364" s="136">
        <v>85</v>
      </c>
      <c r="I364" s="137"/>
      <c r="J364" s="138">
        <f>ROUND(I364*H364,2)</f>
        <v>0</v>
      </c>
      <c r="K364" s="134" t="s">
        <v>198</v>
      </c>
      <c r="L364" s="33"/>
      <c r="M364" s="139" t="s">
        <v>44</v>
      </c>
      <c r="N364" s="140" t="s">
        <v>53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90</v>
      </c>
      <c r="AT364" s="143" t="s">
        <v>194</v>
      </c>
      <c r="AU364" s="143" t="s">
        <v>93</v>
      </c>
      <c r="AY364" s="17" t="s">
        <v>192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90</v>
      </c>
      <c r="BK364" s="144">
        <f>ROUND(I364*H364,2)</f>
        <v>0</v>
      </c>
      <c r="BL364" s="17" t="s">
        <v>90</v>
      </c>
      <c r="BM364" s="143" t="s">
        <v>2547</v>
      </c>
    </row>
    <row r="365" spans="2:65" s="1" customFormat="1" ht="11.25">
      <c r="B365" s="33"/>
      <c r="D365" s="145" t="s">
        <v>200</v>
      </c>
      <c r="F365" s="146" t="s">
        <v>2548</v>
      </c>
      <c r="I365" s="147"/>
      <c r="L365" s="33"/>
      <c r="M365" s="148"/>
      <c r="T365" s="54"/>
      <c r="AT365" s="17" t="s">
        <v>200</v>
      </c>
      <c r="AU365" s="17" t="s">
        <v>93</v>
      </c>
    </row>
    <row r="366" spans="2:65" s="12" customFormat="1" ht="11.25">
      <c r="B366" s="149"/>
      <c r="D366" s="150" t="s">
        <v>202</v>
      </c>
      <c r="E366" s="151" t="s">
        <v>44</v>
      </c>
      <c r="F366" s="152" t="s">
        <v>2468</v>
      </c>
      <c r="H366" s="151" t="s">
        <v>44</v>
      </c>
      <c r="I366" s="153"/>
      <c r="L366" s="149"/>
      <c r="M366" s="154"/>
      <c r="T366" s="155"/>
      <c r="AT366" s="151" t="s">
        <v>202</v>
      </c>
      <c r="AU366" s="151" t="s">
        <v>93</v>
      </c>
      <c r="AV366" s="12" t="s">
        <v>90</v>
      </c>
      <c r="AW366" s="12" t="s">
        <v>42</v>
      </c>
      <c r="AX366" s="12" t="s">
        <v>82</v>
      </c>
      <c r="AY366" s="151" t="s">
        <v>192</v>
      </c>
    </row>
    <row r="367" spans="2:65" s="12" customFormat="1" ht="11.25">
      <c r="B367" s="149"/>
      <c r="D367" s="150" t="s">
        <v>202</v>
      </c>
      <c r="E367" s="151" t="s">
        <v>44</v>
      </c>
      <c r="F367" s="152" t="s">
        <v>2549</v>
      </c>
      <c r="H367" s="151" t="s">
        <v>44</v>
      </c>
      <c r="I367" s="153"/>
      <c r="L367" s="149"/>
      <c r="M367" s="154"/>
      <c r="T367" s="155"/>
      <c r="AT367" s="151" t="s">
        <v>202</v>
      </c>
      <c r="AU367" s="151" t="s">
        <v>93</v>
      </c>
      <c r="AV367" s="12" t="s">
        <v>90</v>
      </c>
      <c r="AW367" s="12" t="s">
        <v>42</v>
      </c>
      <c r="AX367" s="12" t="s">
        <v>82</v>
      </c>
      <c r="AY367" s="151" t="s">
        <v>192</v>
      </c>
    </row>
    <row r="368" spans="2:65" s="13" customFormat="1" ht="11.25">
      <c r="B368" s="156"/>
      <c r="D368" s="150" t="s">
        <v>202</v>
      </c>
      <c r="E368" s="157" t="s">
        <v>44</v>
      </c>
      <c r="F368" s="158" t="s">
        <v>1439</v>
      </c>
      <c r="H368" s="159">
        <v>85</v>
      </c>
      <c r="I368" s="160"/>
      <c r="L368" s="156"/>
      <c r="M368" s="161"/>
      <c r="T368" s="162"/>
      <c r="AT368" s="157" t="s">
        <v>202</v>
      </c>
      <c r="AU368" s="157" t="s">
        <v>93</v>
      </c>
      <c r="AV368" s="13" t="s">
        <v>93</v>
      </c>
      <c r="AW368" s="13" t="s">
        <v>42</v>
      </c>
      <c r="AX368" s="13" t="s">
        <v>90</v>
      </c>
      <c r="AY368" s="157" t="s">
        <v>192</v>
      </c>
    </row>
    <row r="369" spans="2:65" s="1" customFormat="1" ht="24.2" customHeight="1">
      <c r="B369" s="33"/>
      <c r="C369" s="170" t="s">
        <v>694</v>
      </c>
      <c r="D369" s="170" t="s">
        <v>245</v>
      </c>
      <c r="E369" s="171" t="s">
        <v>2550</v>
      </c>
      <c r="F369" s="172" t="s">
        <v>2551</v>
      </c>
      <c r="G369" s="173" t="s">
        <v>282</v>
      </c>
      <c r="H369" s="174">
        <v>89.25</v>
      </c>
      <c r="I369" s="175"/>
      <c r="J369" s="176">
        <f>ROUND(I369*H369,2)</f>
        <v>0</v>
      </c>
      <c r="K369" s="172" t="s">
        <v>259</v>
      </c>
      <c r="L369" s="177"/>
      <c r="M369" s="178" t="s">
        <v>44</v>
      </c>
      <c r="N369" s="179" t="s">
        <v>53</v>
      </c>
      <c r="P369" s="141">
        <f>O369*H369</f>
        <v>0</v>
      </c>
      <c r="Q369" s="141">
        <v>0</v>
      </c>
      <c r="R369" s="141">
        <f>Q369*H369</f>
        <v>0</v>
      </c>
      <c r="S369" s="141">
        <v>0</v>
      </c>
      <c r="T369" s="142">
        <f>S369*H369</f>
        <v>0</v>
      </c>
      <c r="AR369" s="143" t="s">
        <v>93</v>
      </c>
      <c r="AT369" s="143" t="s">
        <v>245</v>
      </c>
      <c r="AU369" s="143" t="s">
        <v>93</v>
      </c>
      <c r="AY369" s="17" t="s">
        <v>192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90</v>
      </c>
      <c r="BK369" s="144">
        <f>ROUND(I369*H369,2)</f>
        <v>0</v>
      </c>
      <c r="BL369" s="17" t="s">
        <v>90</v>
      </c>
      <c r="BM369" s="143" t="s">
        <v>2552</v>
      </c>
    </row>
    <row r="370" spans="2:65" s="12" customFormat="1" ht="11.25">
      <c r="B370" s="149"/>
      <c r="D370" s="150" t="s">
        <v>202</v>
      </c>
      <c r="E370" s="151" t="s">
        <v>44</v>
      </c>
      <c r="F370" s="152" t="s">
        <v>2468</v>
      </c>
      <c r="H370" s="151" t="s">
        <v>44</v>
      </c>
      <c r="I370" s="153"/>
      <c r="L370" s="149"/>
      <c r="M370" s="154"/>
      <c r="T370" s="155"/>
      <c r="AT370" s="151" t="s">
        <v>202</v>
      </c>
      <c r="AU370" s="151" t="s">
        <v>93</v>
      </c>
      <c r="AV370" s="12" t="s">
        <v>90</v>
      </c>
      <c r="AW370" s="12" t="s">
        <v>42</v>
      </c>
      <c r="AX370" s="12" t="s">
        <v>82</v>
      </c>
      <c r="AY370" s="151" t="s">
        <v>192</v>
      </c>
    </row>
    <row r="371" spans="2:65" s="12" customFormat="1" ht="11.25">
      <c r="B371" s="149"/>
      <c r="D371" s="150" t="s">
        <v>202</v>
      </c>
      <c r="E371" s="151" t="s">
        <v>44</v>
      </c>
      <c r="F371" s="152" t="s">
        <v>2553</v>
      </c>
      <c r="H371" s="151" t="s">
        <v>44</v>
      </c>
      <c r="I371" s="153"/>
      <c r="L371" s="149"/>
      <c r="M371" s="154"/>
      <c r="T371" s="155"/>
      <c r="AT371" s="151" t="s">
        <v>202</v>
      </c>
      <c r="AU371" s="151" t="s">
        <v>93</v>
      </c>
      <c r="AV371" s="12" t="s">
        <v>90</v>
      </c>
      <c r="AW371" s="12" t="s">
        <v>42</v>
      </c>
      <c r="AX371" s="12" t="s">
        <v>82</v>
      </c>
      <c r="AY371" s="151" t="s">
        <v>192</v>
      </c>
    </row>
    <row r="372" spans="2:65" s="13" customFormat="1" ht="11.25">
      <c r="B372" s="156"/>
      <c r="D372" s="150" t="s">
        <v>202</v>
      </c>
      <c r="E372" s="157" t="s">
        <v>44</v>
      </c>
      <c r="F372" s="158" t="s">
        <v>2554</v>
      </c>
      <c r="H372" s="159">
        <v>89.25</v>
      </c>
      <c r="I372" s="160"/>
      <c r="L372" s="156"/>
      <c r="M372" s="161"/>
      <c r="T372" s="162"/>
      <c r="AT372" s="157" t="s">
        <v>202</v>
      </c>
      <c r="AU372" s="157" t="s">
        <v>93</v>
      </c>
      <c r="AV372" s="13" t="s">
        <v>93</v>
      </c>
      <c r="AW372" s="13" t="s">
        <v>42</v>
      </c>
      <c r="AX372" s="13" t="s">
        <v>90</v>
      </c>
      <c r="AY372" s="157" t="s">
        <v>192</v>
      </c>
    </row>
    <row r="373" spans="2:65" s="1" customFormat="1" ht="49.15" customHeight="1">
      <c r="B373" s="33"/>
      <c r="C373" s="132" t="s">
        <v>307</v>
      </c>
      <c r="D373" s="132" t="s">
        <v>194</v>
      </c>
      <c r="E373" s="133" t="s">
        <v>1166</v>
      </c>
      <c r="F373" s="134" t="s">
        <v>1167</v>
      </c>
      <c r="G373" s="135" t="s">
        <v>282</v>
      </c>
      <c r="H373" s="136">
        <v>290</v>
      </c>
      <c r="I373" s="137"/>
      <c r="J373" s="138">
        <f>ROUND(I373*H373,2)</f>
        <v>0</v>
      </c>
      <c r="K373" s="134" t="s">
        <v>198</v>
      </c>
      <c r="L373" s="33"/>
      <c r="M373" s="139" t="s">
        <v>44</v>
      </c>
      <c r="N373" s="140" t="s">
        <v>53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90</v>
      </c>
      <c r="AT373" s="143" t="s">
        <v>194</v>
      </c>
      <c r="AU373" s="143" t="s">
        <v>93</v>
      </c>
      <c r="AY373" s="17" t="s">
        <v>192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90</v>
      </c>
      <c r="BK373" s="144">
        <f>ROUND(I373*H373,2)</f>
        <v>0</v>
      </c>
      <c r="BL373" s="17" t="s">
        <v>90</v>
      </c>
      <c r="BM373" s="143" t="s">
        <v>2555</v>
      </c>
    </row>
    <row r="374" spans="2:65" s="1" customFormat="1" ht="11.25">
      <c r="B374" s="33"/>
      <c r="D374" s="145" t="s">
        <v>200</v>
      </c>
      <c r="F374" s="146" t="s">
        <v>1169</v>
      </c>
      <c r="I374" s="147"/>
      <c r="L374" s="33"/>
      <c r="M374" s="148"/>
      <c r="T374" s="54"/>
      <c r="AT374" s="17" t="s">
        <v>200</v>
      </c>
      <c r="AU374" s="17" t="s">
        <v>93</v>
      </c>
    </row>
    <row r="375" spans="2:65" s="12" customFormat="1" ht="11.25">
      <c r="B375" s="149"/>
      <c r="D375" s="150" t="s">
        <v>202</v>
      </c>
      <c r="E375" s="151" t="s">
        <v>44</v>
      </c>
      <c r="F375" s="152" t="s">
        <v>2468</v>
      </c>
      <c r="H375" s="151" t="s">
        <v>44</v>
      </c>
      <c r="I375" s="153"/>
      <c r="L375" s="149"/>
      <c r="M375" s="154"/>
      <c r="T375" s="155"/>
      <c r="AT375" s="151" t="s">
        <v>202</v>
      </c>
      <c r="AU375" s="151" t="s">
        <v>93</v>
      </c>
      <c r="AV375" s="12" t="s">
        <v>90</v>
      </c>
      <c r="AW375" s="12" t="s">
        <v>42</v>
      </c>
      <c r="AX375" s="12" t="s">
        <v>82</v>
      </c>
      <c r="AY375" s="151" t="s">
        <v>192</v>
      </c>
    </row>
    <row r="376" spans="2:65" s="12" customFormat="1" ht="11.25">
      <c r="B376" s="149"/>
      <c r="D376" s="150" t="s">
        <v>202</v>
      </c>
      <c r="E376" s="151" t="s">
        <v>44</v>
      </c>
      <c r="F376" s="152" t="s">
        <v>2556</v>
      </c>
      <c r="H376" s="151" t="s">
        <v>44</v>
      </c>
      <c r="I376" s="153"/>
      <c r="L376" s="149"/>
      <c r="M376" s="154"/>
      <c r="T376" s="155"/>
      <c r="AT376" s="151" t="s">
        <v>202</v>
      </c>
      <c r="AU376" s="151" t="s">
        <v>93</v>
      </c>
      <c r="AV376" s="12" t="s">
        <v>90</v>
      </c>
      <c r="AW376" s="12" t="s">
        <v>42</v>
      </c>
      <c r="AX376" s="12" t="s">
        <v>82</v>
      </c>
      <c r="AY376" s="151" t="s">
        <v>192</v>
      </c>
    </row>
    <row r="377" spans="2:65" s="13" customFormat="1" ht="11.25">
      <c r="B377" s="156"/>
      <c r="D377" s="150" t="s">
        <v>202</v>
      </c>
      <c r="E377" s="157" t="s">
        <v>44</v>
      </c>
      <c r="F377" s="158" t="s">
        <v>2557</v>
      </c>
      <c r="H377" s="159">
        <v>290</v>
      </c>
      <c r="I377" s="160"/>
      <c r="L377" s="156"/>
      <c r="M377" s="161"/>
      <c r="T377" s="162"/>
      <c r="AT377" s="157" t="s">
        <v>202</v>
      </c>
      <c r="AU377" s="157" t="s">
        <v>93</v>
      </c>
      <c r="AV377" s="13" t="s">
        <v>93</v>
      </c>
      <c r="AW377" s="13" t="s">
        <v>42</v>
      </c>
      <c r="AX377" s="13" t="s">
        <v>90</v>
      </c>
      <c r="AY377" s="157" t="s">
        <v>192</v>
      </c>
    </row>
    <row r="378" spans="2:65" s="1" customFormat="1" ht="24.2" customHeight="1">
      <c r="B378" s="33"/>
      <c r="C378" s="170" t="s">
        <v>703</v>
      </c>
      <c r="D378" s="170" t="s">
        <v>245</v>
      </c>
      <c r="E378" s="171" t="s">
        <v>1172</v>
      </c>
      <c r="F378" s="172" t="s">
        <v>1173</v>
      </c>
      <c r="G378" s="173" t="s">
        <v>282</v>
      </c>
      <c r="H378" s="174">
        <v>304.5</v>
      </c>
      <c r="I378" s="175"/>
      <c r="J378" s="176">
        <f>ROUND(I378*H378,2)</f>
        <v>0</v>
      </c>
      <c r="K378" s="172" t="s">
        <v>259</v>
      </c>
      <c r="L378" s="177"/>
      <c r="M378" s="178" t="s">
        <v>44</v>
      </c>
      <c r="N378" s="179" t="s">
        <v>53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93</v>
      </c>
      <c r="AT378" s="143" t="s">
        <v>245</v>
      </c>
      <c r="AU378" s="143" t="s">
        <v>93</v>
      </c>
      <c r="AY378" s="17" t="s">
        <v>192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90</v>
      </c>
      <c r="BK378" s="144">
        <f>ROUND(I378*H378,2)</f>
        <v>0</v>
      </c>
      <c r="BL378" s="17" t="s">
        <v>90</v>
      </c>
      <c r="BM378" s="143" t="s">
        <v>2558</v>
      </c>
    </row>
    <row r="379" spans="2:65" s="12" customFormat="1" ht="11.25">
      <c r="B379" s="149"/>
      <c r="D379" s="150" t="s">
        <v>202</v>
      </c>
      <c r="E379" s="151" t="s">
        <v>44</v>
      </c>
      <c r="F379" s="152" t="s">
        <v>2468</v>
      </c>
      <c r="H379" s="151" t="s">
        <v>44</v>
      </c>
      <c r="I379" s="153"/>
      <c r="L379" s="149"/>
      <c r="M379" s="154"/>
      <c r="T379" s="155"/>
      <c r="AT379" s="151" t="s">
        <v>202</v>
      </c>
      <c r="AU379" s="151" t="s">
        <v>93</v>
      </c>
      <c r="AV379" s="12" t="s">
        <v>90</v>
      </c>
      <c r="AW379" s="12" t="s">
        <v>42</v>
      </c>
      <c r="AX379" s="12" t="s">
        <v>82</v>
      </c>
      <c r="AY379" s="151" t="s">
        <v>192</v>
      </c>
    </row>
    <row r="380" spans="2:65" s="12" customFormat="1" ht="11.25">
      <c r="B380" s="149"/>
      <c r="D380" s="150" t="s">
        <v>202</v>
      </c>
      <c r="E380" s="151" t="s">
        <v>44</v>
      </c>
      <c r="F380" s="152" t="s">
        <v>2559</v>
      </c>
      <c r="H380" s="151" t="s">
        <v>44</v>
      </c>
      <c r="I380" s="153"/>
      <c r="L380" s="149"/>
      <c r="M380" s="154"/>
      <c r="T380" s="155"/>
      <c r="AT380" s="151" t="s">
        <v>202</v>
      </c>
      <c r="AU380" s="151" t="s">
        <v>93</v>
      </c>
      <c r="AV380" s="12" t="s">
        <v>90</v>
      </c>
      <c r="AW380" s="12" t="s">
        <v>42</v>
      </c>
      <c r="AX380" s="12" t="s">
        <v>82</v>
      </c>
      <c r="AY380" s="151" t="s">
        <v>192</v>
      </c>
    </row>
    <row r="381" spans="2:65" s="13" customFormat="1" ht="11.25">
      <c r="B381" s="156"/>
      <c r="D381" s="150" t="s">
        <v>202</v>
      </c>
      <c r="E381" s="157" t="s">
        <v>44</v>
      </c>
      <c r="F381" s="158" t="s">
        <v>2560</v>
      </c>
      <c r="H381" s="159">
        <v>304.5</v>
      </c>
      <c r="I381" s="160"/>
      <c r="L381" s="156"/>
      <c r="M381" s="161"/>
      <c r="T381" s="162"/>
      <c r="AT381" s="157" t="s">
        <v>202</v>
      </c>
      <c r="AU381" s="157" t="s">
        <v>93</v>
      </c>
      <c r="AV381" s="13" t="s">
        <v>93</v>
      </c>
      <c r="AW381" s="13" t="s">
        <v>42</v>
      </c>
      <c r="AX381" s="13" t="s">
        <v>90</v>
      </c>
      <c r="AY381" s="157" t="s">
        <v>192</v>
      </c>
    </row>
    <row r="382" spans="2:65" s="1" customFormat="1" ht="49.15" customHeight="1">
      <c r="B382" s="33"/>
      <c r="C382" s="132" t="s">
        <v>313</v>
      </c>
      <c r="D382" s="132" t="s">
        <v>194</v>
      </c>
      <c r="E382" s="133" t="s">
        <v>1177</v>
      </c>
      <c r="F382" s="134" t="s">
        <v>1178</v>
      </c>
      <c r="G382" s="135" t="s">
        <v>282</v>
      </c>
      <c r="H382" s="136">
        <v>410</v>
      </c>
      <c r="I382" s="137"/>
      <c r="J382" s="138">
        <f>ROUND(I382*H382,2)</f>
        <v>0</v>
      </c>
      <c r="K382" s="134" t="s">
        <v>198</v>
      </c>
      <c r="L382" s="33"/>
      <c r="M382" s="139" t="s">
        <v>44</v>
      </c>
      <c r="N382" s="140" t="s">
        <v>53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90</v>
      </c>
      <c r="AT382" s="143" t="s">
        <v>194</v>
      </c>
      <c r="AU382" s="143" t="s">
        <v>93</v>
      </c>
      <c r="AY382" s="17" t="s">
        <v>192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90</v>
      </c>
      <c r="BK382" s="144">
        <f>ROUND(I382*H382,2)</f>
        <v>0</v>
      </c>
      <c r="BL382" s="17" t="s">
        <v>90</v>
      </c>
      <c r="BM382" s="143" t="s">
        <v>2561</v>
      </c>
    </row>
    <row r="383" spans="2:65" s="1" customFormat="1" ht="11.25">
      <c r="B383" s="33"/>
      <c r="D383" s="145" t="s">
        <v>200</v>
      </c>
      <c r="F383" s="146" t="s">
        <v>1180</v>
      </c>
      <c r="I383" s="147"/>
      <c r="L383" s="33"/>
      <c r="M383" s="148"/>
      <c r="T383" s="54"/>
      <c r="AT383" s="17" t="s">
        <v>200</v>
      </c>
      <c r="AU383" s="17" t="s">
        <v>93</v>
      </c>
    </row>
    <row r="384" spans="2:65" s="12" customFormat="1" ht="11.25">
      <c r="B384" s="149"/>
      <c r="D384" s="150" t="s">
        <v>202</v>
      </c>
      <c r="E384" s="151" t="s">
        <v>44</v>
      </c>
      <c r="F384" s="152" t="s">
        <v>2468</v>
      </c>
      <c r="H384" s="151" t="s">
        <v>44</v>
      </c>
      <c r="I384" s="153"/>
      <c r="L384" s="149"/>
      <c r="M384" s="154"/>
      <c r="T384" s="155"/>
      <c r="AT384" s="151" t="s">
        <v>202</v>
      </c>
      <c r="AU384" s="151" t="s">
        <v>93</v>
      </c>
      <c r="AV384" s="12" t="s">
        <v>90</v>
      </c>
      <c r="AW384" s="12" t="s">
        <v>42</v>
      </c>
      <c r="AX384" s="12" t="s">
        <v>82</v>
      </c>
      <c r="AY384" s="151" t="s">
        <v>192</v>
      </c>
    </row>
    <row r="385" spans="2:65" s="12" customFormat="1" ht="11.25">
      <c r="B385" s="149"/>
      <c r="D385" s="150" t="s">
        <v>202</v>
      </c>
      <c r="E385" s="151" t="s">
        <v>44</v>
      </c>
      <c r="F385" s="152" t="s">
        <v>2562</v>
      </c>
      <c r="H385" s="151" t="s">
        <v>44</v>
      </c>
      <c r="I385" s="153"/>
      <c r="L385" s="149"/>
      <c r="M385" s="154"/>
      <c r="T385" s="155"/>
      <c r="AT385" s="151" t="s">
        <v>202</v>
      </c>
      <c r="AU385" s="151" t="s">
        <v>93</v>
      </c>
      <c r="AV385" s="12" t="s">
        <v>90</v>
      </c>
      <c r="AW385" s="12" t="s">
        <v>42</v>
      </c>
      <c r="AX385" s="12" t="s">
        <v>82</v>
      </c>
      <c r="AY385" s="151" t="s">
        <v>192</v>
      </c>
    </row>
    <row r="386" spans="2:65" s="13" customFormat="1" ht="11.25">
      <c r="B386" s="156"/>
      <c r="D386" s="150" t="s">
        <v>202</v>
      </c>
      <c r="E386" s="157" t="s">
        <v>44</v>
      </c>
      <c r="F386" s="158" t="s">
        <v>2563</v>
      </c>
      <c r="H386" s="159">
        <v>410</v>
      </c>
      <c r="I386" s="160"/>
      <c r="L386" s="156"/>
      <c r="M386" s="161"/>
      <c r="T386" s="162"/>
      <c r="AT386" s="157" t="s">
        <v>202</v>
      </c>
      <c r="AU386" s="157" t="s">
        <v>93</v>
      </c>
      <c r="AV386" s="13" t="s">
        <v>93</v>
      </c>
      <c r="AW386" s="13" t="s">
        <v>42</v>
      </c>
      <c r="AX386" s="13" t="s">
        <v>90</v>
      </c>
      <c r="AY386" s="157" t="s">
        <v>192</v>
      </c>
    </row>
    <row r="387" spans="2:65" s="1" customFormat="1" ht="24.2" customHeight="1">
      <c r="B387" s="33"/>
      <c r="C387" s="170" t="s">
        <v>336</v>
      </c>
      <c r="D387" s="170" t="s">
        <v>245</v>
      </c>
      <c r="E387" s="171" t="s">
        <v>1183</v>
      </c>
      <c r="F387" s="172" t="s">
        <v>1184</v>
      </c>
      <c r="G387" s="173" t="s">
        <v>282</v>
      </c>
      <c r="H387" s="174">
        <v>430.5</v>
      </c>
      <c r="I387" s="175"/>
      <c r="J387" s="176">
        <f>ROUND(I387*H387,2)</f>
        <v>0</v>
      </c>
      <c r="K387" s="172" t="s">
        <v>259</v>
      </c>
      <c r="L387" s="177"/>
      <c r="M387" s="178" t="s">
        <v>44</v>
      </c>
      <c r="N387" s="179" t="s">
        <v>53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93</v>
      </c>
      <c r="AT387" s="143" t="s">
        <v>245</v>
      </c>
      <c r="AU387" s="143" t="s">
        <v>93</v>
      </c>
      <c r="AY387" s="17" t="s">
        <v>192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90</v>
      </c>
      <c r="BK387" s="144">
        <f>ROUND(I387*H387,2)</f>
        <v>0</v>
      </c>
      <c r="BL387" s="17" t="s">
        <v>90</v>
      </c>
      <c r="BM387" s="143" t="s">
        <v>2564</v>
      </c>
    </row>
    <row r="388" spans="2:65" s="12" customFormat="1" ht="11.25">
      <c r="B388" s="149"/>
      <c r="D388" s="150" t="s">
        <v>202</v>
      </c>
      <c r="E388" s="151" t="s">
        <v>44</v>
      </c>
      <c r="F388" s="152" t="s">
        <v>2468</v>
      </c>
      <c r="H388" s="151" t="s">
        <v>44</v>
      </c>
      <c r="I388" s="153"/>
      <c r="L388" s="149"/>
      <c r="M388" s="154"/>
      <c r="T388" s="155"/>
      <c r="AT388" s="151" t="s">
        <v>202</v>
      </c>
      <c r="AU388" s="151" t="s">
        <v>93</v>
      </c>
      <c r="AV388" s="12" t="s">
        <v>90</v>
      </c>
      <c r="AW388" s="12" t="s">
        <v>42</v>
      </c>
      <c r="AX388" s="12" t="s">
        <v>82</v>
      </c>
      <c r="AY388" s="151" t="s">
        <v>192</v>
      </c>
    </row>
    <row r="389" spans="2:65" s="12" customFormat="1" ht="11.25">
      <c r="B389" s="149"/>
      <c r="D389" s="150" t="s">
        <v>202</v>
      </c>
      <c r="E389" s="151" t="s">
        <v>44</v>
      </c>
      <c r="F389" s="152" t="s">
        <v>2565</v>
      </c>
      <c r="H389" s="151" t="s">
        <v>44</v>
      </c>
      <c r="I389" s="153"/>
      <c r="L389" s="149"/>
      <c r="M389" s="154"/>
      <c r="T389" s="155"/>
      <c r="AT389" s="151" t="s">
        <v>202</v>
      </c>
      <c r="AU389" s="151" t="s">
        <v>93</v>
      </c>
      <c r="AV389" s="12" t="s">
        <v>90</v>
      </c>
      <c r="AW389" s="12" t="s">
        <v>42</v>
      </c>
      <c r="AX389" s="12" t="s">
        <v>82</v>
      </c>
      <c r="AY389" s="151" t="s">
        <v>192</v>
      </c>
    </row>
    <row r="390" spans="2:65" s="13" customFormat="1" ht="11.25">
      <c r="B390" s="156"/>
      <c r="D390" s="150" t="s">
        <v>202</v>
      </c>
      <c r="E390" s="157" t="s">
        <v>44</v>
      </c>
      <c r="F390" s="158" t="s">
        <v>2566</v>
      </c>
      <c r="H390" s="159">
        <v>430.5</v>
      </c>
      <c r="I390" s="160"/>
      <c r="L390" s="156"/>
      <c r="M390" s="161"/>
      <c r="T390" s="162"/>
      <c r="AT390" s="157" t="s">
        <v>202</v>
      </c>
      <c r="AU390" s="157" t="s">
        <v>93</v>
      </c>
      <c r="AV390" s="13" t="s">
        <v>93</v>
      </c>
      <c r="AW390" s="13" t="s">
        <v>42</v>
      </c>
      <c r="AX390" s="13" t="s">
        <v>90</v>
      </c>
      <c r="AY390" s="157" t="s">
        <v>192</v>
      </c>
    </row>
    <row r="391" spans="2:65" s="1" customFormat="1" ht="49.15" customHeight="1">
      <c r="B391" s="33"/>
      <c r="C391" s="132" t="s">
        <v>318</v>
      </c>
      <c r="D391" s="132" t="s">
        <v>194</v>
      </c>
      <c r="E391" s="133" t="s">
        <v>1188</v>
      </c>
      <c r="F391" s="134" t="s">
        <v>1189</v>
      </c>
      <c r="G391" s="135" t="s">
        <v>282</v>
      </c>
      <c r="H391" s="136">
        <v>555</v>
      </c>
      <c r="I391" s="137"/>
      <c r="J391" s="138">
        <f>ROUND(I391*H391,2)</f>
        <v>0</v>
      </c>
      <c r="K391" s="134" t="s">
        <v>198</v>
      </c>
      <c r="L391" s="33"/>
      <c r="M391" s="139" t="s">
        <v>44</v>
      </c>
      <c r="N391" s="140" t="s">
        <v>53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90</v>
      </c>
      <c r="AT391" s="143" t="s">
        <v>194</v>
      </c>
      <c r="AU391" s="143" t="s">
        <v>93</v>
      </c>
      <c r="AY391" s="17" t="s">
        <v>192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90</v>
      </c>
      <c r="BK391" s="144">
        <f>ROUND(I391*H391,2)</f>
        <v>0</v>
      </c>
      <c r="BL391" s="17" t="s">
        <v>90</v>
      </c>
      <c r="BM391" s="143" t="s">
        <v>2567</v>
      </c>
    </row>
    <row r="392" spans="2:65" s="1" customFormat="1" ht="11.25">
      <c r="B392" s="33"/>
      <c r="D392" s="145" t="s">
        <v>200</v>
      </c>
      <c r="F392" s="146" t="s">
        <v>1191</v>
      </c>
      <c r="I392" s="147"/>
      <c r="L392" s="33"/>
      <c r="M392" s="148"/>
      <c r="T392" s="54"/>
      <c r="AT392" s="17" t="s">
        <v>200</v>
      </c>
      <c r="AU392" s="17" t="s">
        <v>93</v>
      </c>
    </row>
    <row r="393" spans="2:65" s="12" customFormat="1" ht="11.25">
      <c r="B393" s="149"/>
      <c r="D393" s="150" t="s">
        <v>202</v>
      </c>
      <c r="E393" s="151" t="s">
        <v>44</v>
      </c>
      <c r="F393" s="152" t="s">
        <v>2468</v>
      </c>
      <c r="H393" s="151" t="s">
        <v>44</v>
      </c>
      <c r="I393" s="153"/>
      <c r="L393" s="149"/>
      <c r="M393" s="154"/>
      <c r="T393" s="155"/>
      <c r="AT393" s="151" t="s">
        <v>202</v>
      </c>
      <c r="AU393" s="151" t="s">
        <v>93</v>
      </c>
      <c r="AV393" s="12" t="s">
        <v>90</v>
      </c>
      <c r="AW393" s="12" t="s">
        <v>42</v>
      </c>
      <c r="AX393" s="12" t="s">
        <v>82</v>
      </c>
      <c r="AY393" s="151" t="s">
        <v>192</v>
      </c>
    </row>
    <row r="394" spans="2:65" s="12" customFormat="1" ht="11.25">
      <c r="B394" s="149"/>
      <c r="D394" s="150" t="s">
        <v>202</v>
      </c>
      <c r="E394" s="151" t="s">
        <v>44</v>
      </c>
      <c r="F394" s="152" t="s">
        <v>2568</v>
      </c>
      <c r="H394" s="151" t="s">
        <v>44</v>
      </c>
      <c r="I394" s="153"/>
      <c r="L394" s="149"/>
      <c r="M394" s="154"/>
      <c r="T394" s="155"/>
      <c r="AT394" s="151" t="s">
        <v>202</v>
      </c>
      <c r="AU394" s="151" t="s">
        <v>93</v>
      </c>
      <c r="AV394" s="12" t="s">
        <v>90</v>
      </c>
      <c r="AW394" s="12" t="s">
        <v>42</v>
      </c>
      <c r="AX394" s="12" t="s">
        <v>82</v>
      </c>
      <c r="AY394" s="151" t="s">
        <v>192</v>
      </c>
    </row>
    <row r="395" spans="2:65" s="13" customFormat="1" ht="11.25">
      <c r="B395" s="156"/>
      <c r="D395" s="150" t="s">
        <v>202</v>
      </c>
      <c r="E395" s="157" t="s">
        <v>44</v>
      </c>
      <c r="F395" s="158" t="s">
        <v>2569</v>
      </c>
      <c r="H395" s="159">
        <v>555</v>
      </c>
      <c r="I395" s="160"/>
      <c r="L395" s="156"/>
      <c r="M395" s="161"/>
      <c r="T395" s="162"/>
      <c r="AT395" s="157" t="s">
        <v>202</v>
      </c>
      <c r="AU395" s="157" t="s">
        <v>93</v>
      </c>
      <c r="AV395" s="13" t="s">
        <v>93</v>
      </c>
      <c r="AW395" s="13" t="s">
        <v>42</v>
      </c>
      <c r="AX395" s="13" t="s">
        <v>90</v>
      </c>
      <c r="AY395" s="157" t="s">
        <v>192</v>
      </c>
    </row>
    <row r="396" spans="2:65" s="1" customFormat="1" ht="24.2" customHeight="1">
      <c r="B396" s="33"/>
      <c r="C396" s="170" t="s">
        <v>718</v>
      </c>
      <c r="D396" s="170" t="s">
        <v>245</v>
      </c>
      <c r="E396" s="171" t="s">
        <v>1193</v>
      </c>
      <c r="F396" s="172" t="s">
        <v>1194</v>
      </c>
      <c r="G396" s="173" t="s">
        <v>282</v>
      </c>
      <c r="H396" s="174">
        <v>582.75</v>
      </c>
      <c r="I396" s="175"/>
      <c r="J396" s="176">
        <f>ROUND(I396*H396,2)</f>
        <v>0</v>
      </c>
      <c r="K396" s="172" t="s">
        <v>259</v>
      </c>
      <c r="L396" s="177"/>
      <c r="M396" s="178" t="s">
        <v>44</v>
      </c>
      <c r="N396" s="179" t="s">
        <v>53</v>
      </c>
      <c r="P396" s="141">
        <f>O396*H396</f>
        <v>0</v>
      </c>
      <c r="Q396" s="141">
        <v>0</v>
      </c>
      <c r="R396" s="141">
        <f>Q396*H396</f>
        <v>0</v>
      </c>
      <c r="S396" s="141">
        <v>0</v>
      </c>
      <c r="T396" s="142">
        <f>S396*H396</f>
        <v>0</v>
      </c>
      <c r="AR396" s="143" t="s">
        <v>93</v>
      </c>
      <c r="AT396" s="143" t="s">
        <v>245</v>
      </c>
      <c r="AU396" s="143" t="s">
        <v>93</v>
      </c>
      <c r="AY396" s="17" t="s">
        <v>192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90</v>
      </c>
      <c r="BK396" s="144">
        <f>ROUND(I396*H396,2)</f>
        <v>0</v>
      </c>
      <c r="BL396" s="17" t="s">
        <v>90</v>
      </c>
      <c r="BM396" s="143" t="s">
        <v>2570</v>
      </c>
    </row>
    <row r="397" spans="2:65" s="12" customFormat="1" ht="11.25">
      <c r="B397" s="149"/>
      <c r="D397" s="150" t="s">
        <v>202</v>
      </c>
      <c r="E397" s="151" t="s">
        <v>44</v>
      </c>
      <c r="F397" s="152" t="s">
        <v>2468</v>
      </c>
      <c r="H397" s="151" t="s">
        <v>44</v>
      </c>
      <c r="I397" s="153"/>
      <c r="L397" s="149"/>
      <c r="M397" s="154"/>
      <c r="T397" s="155"/>
      <c r="AT397" s="151" t="s">
        <v>202</v>
      </c>
      <c r="AU397" s="151" t="s">
        <v>93</v>
      </c>
      <c r="AV397" s="12" t="s">
        <v>90</v>
      </c>
      <c r="AW397" s="12" t="s">
        <v>42</v>
      </c>
      <c r="AX397" s="12" t="s">
        <v>82</v>
      </c>
      <c r="AY397" s="151" t="s">
        <v>192</v>
      </c>
    </row>
    <row r="398" spans="2:65" s="12" customFormat="1" ht="11.25">
      <c r="B398" s="149"/>
      <c r="D398" s="150" t="s">
        <v>202</v>
      </c>
      <c r="E398" s="151" t="s">
        <v>44</v>
      </c>
      <c r="F398" s="152" t="s">
        <v>2571</v>
      </c>
      <c r="H398" s="151" t="s">
        <v>44</v>
      </c>
      <c r="I398" s="153"/>
      <c r="L398" s="149"/>
      <c r="M398" s="154"/>
      <c r="T398" s="155"/>
      <c r="AT398" s="151" t="s">
        <v>202</v>
      </c>
      <c r="AU398" s="151" t="s">
        <v>93</v>
      </c>
      <c r="AV398" s="12" t="s">
        <v>90</v>
      </c>
      <c r="AW398" s="12" t="s">
        <v>42</v>
      </c>
      <c r="AX398" s="12" t="s">
        <v>82</v>
      </c>
      <c r="AY398" s="151" t="s">
        <v>192</v>
      </c>
    </row>
    <row r="399" spans="2:65" s="13" customFormat="1" ht="11.25">
      <c r="B399" s="156"/>
      <c r="D399" s="150" t="s">
        <v>202</v>
      </c>
      <c r="E399" s="157" t="s">
        <v>44</v>
      </c>
      <c r="F399" s="158" t="s">
        <v>2572</v>
      </c>
      <c r="H399" s="159">
        <v>582.75</v>
      </c>
      <c r="I399" s="160"/>
      <c r="L399" s="156"/>
      <c r="M399" s="161"/>
      <c r="T399" s="162"/>
      <c r="AT399" s="157" t="s">
        <v>202</v>
      </c>
      <c r="AU399" s="157" t="s">
        <v>93</v>
      </c>
      <c r="AV399" s="13" t="s">
        <v>93</v>
      </c>
      <c r="AW399" s="13" t="s">
        <v>42</v>
      </c>
      <c r="AX399" s="13" t="s">
        <v>90</v>
      </c>
      <c r="AY399" s="157" t="s">
        <v>192</v>
      </c>
    </row>
    <row r="400" spans="2:65" s="1" customFormat="1" ht="62.65" customHeight="1">
      <c r="B400" s="33"/>
      <c r="C400" s="132" t="s">
        <v>327</v>
      </c>
      <c r="D400" s="132" t="s">
        <v>194</v>
      </c>
      <c r="E400" s="133" t="s">
        <v>2573</v>
      </c>
      <c r="F400" s="134" t="s">
        <v>2574</v>
      </c>
      <c r="G400" s="135" t="s">
        <v>282</v>
      </c>
      <c r="H400" s="136">
        <v>15</v>
      </c>
      <c r="I400" s="137"/>
      <c r="J400" s="138">
        <f>ROUND(I400*H400,2)</f>
        <v>0</v>
      </c>
      <c r="K400" s="134" t="s">
        <v>198</v>
      </c>
      <c r="L400" s="33"/>
      <c r="M400" s="139" t="s">
        <v>44</v>
      </c>
      <c r="N400" s="140" t="s">
        <v>53</v>
      </c>
      <c r="P400" s="141">
        <f>O400*H400</f>
        <v>0</v>
      </c>
      <c r="Q400" s="141">
        <v>0</v>
      </c>
      <c r="R400" s="141">
        <f>Q400*H400</f>
        <v>0</v>
      </c>
      <c r="S400" s="141">
        <v>0</v>
      </c>
      <c r="T400" s="142">
        <f>S400*H400</f>
        <v>0</v>
      </c>
      <c r="AR400" s="143" t="s">
        <v>90</v>
      </c>
      <c r="AT400" s="143" t="s">
        <v>194</v>
      </c>
      <c r="AU400" s="143" t="s">
        <v>93</v>
      </c>
      <c r="AY400" s="17" t="s">
        <v>192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90</v>
      </c>
      <c r="BK400" s="144">
        <f>ROUND(I400*H400,2)</f>
        <v>0</v>
      </c>
      <c r="BL400" s="17" t="s">
        <v>90</v>
      </c>
      <c r="BM400" s="143" t="s">
        <v>2575</v>
      </c>
    </row>
    <row r="401" spans="2:65" s="1" customFormat="1" ht="11.25">
      <c r="B401" s="33"/>
      <c r="D401" s="145" t="s">
        <v>200</v>
      </c>
      <c r="F401" s="146" t="s">
        <v>2576</v>
      </c>
      <c r="I401" s="147"/>
      <c r="L401" s="33"/>
      <c r="M401" s="148"/>
      <c r="T401" s="54"/>
      <c r="AT401" s="17" t="s">
        <v>200</v>
      </c>
      <c r="AU401" s="17" t="s">
        <v>93</v>
      </c>
    </row>
    <row r="402" spans="2:65" s="12" customFormat="1" ht="11.25">
      <c r="B402" s="149"/>
      <c r="D402" s="150" t="s">
        <v>202</v>
      </c>
      <c r="E402" s="151" t="s">
        <v>44</v>
      </c>
      <c r="F402" s="152" t="s">
        <v>2195</v>
      </c>
      <c r="H402" s="151" t="s">
        <v>44</v>
      </c>
      <c r="I402" s="153"/>
      <c r="L402" s="149"/>
      <c r="M402" s="154"/>
      <c r="T402" s="155"/>
      <c r="AT402" s="151" t="s">
        <v>202</v>
      </c>
      <c r="AU402" s="151" t="s">
        <v>93</v>
      </c>
      <c r="AV402" s="12" t="s">
        <v>90</v>
      </c>
      <c r="AW402" s="12" t="s">
        <v>42</v>
      </c>
      <c r="AX402" s="12" t="s">
        <v>82</v>
      </c>
      <c r="AY402" s="151" t="s">
        <v>192</v>
      </c>
    </row>
    <row r="403" spans="2:65" s="12" customFormat="1" ht="22.5">
      <c r="B403" s="149"/>
      <c r="D403" s="150" t="s">
        <v>202</v>
      </c>
      <c r="E403" s="151" t="s">
        <v>44</v>
      </c>
      <c r="F403" s="152" t="s">
        <v>2500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65" s="12" customFormat="1" ht="22.5">
      <c r="B404" s="149"/>
      <c r="D404" s="150" t="s">
        <v>202</v>
      </c>
      <c r="E404" s="151" t="s">
        <v>44</v>
      </c>
      <c r="F404" s="152" t="s">
        <v>2577</v>
      </c>
      <c r="H404" s="151" t="s">
        <v>44</v>
      </c>
      <c r="I404" s="153"/>
      <c r="L404" s="149"/>
      <c r="M404" s="154"/>
      <c r="T404" s="155"/>
      <c r="AT404" s="151" t="s">
        <v>202</v>
      </c>
      <c r="AU404" s="151" t="s">
        <v>93</v>
      </c>
      <c r="AV404" s="12" t="s">
        <v>90</v>
      </c>
      <c r="AW404" s="12" t="s">
        <v>42</v>
      </c>
      <c r="AX404" s="12" t="s">
        <v>82</v>
      </c>
      <c r="AY404" s="151" t="s">
        <v>192</v>
      </c>
    </row>
    <row r="405" spans="2:65" s="13" customFormat="1" ht="11.25">
      <c r="B405" s="156"/>
      <c r="D405" s="150" t="s">
        <v>202</v>
      </c>
      <c r="E405" s="157" t="s">
        <v>44</v>
      </c>
      <c r="F405" s="158" t="s">
        <v>222</v>
      </c>
      <c r="H405" s="159">
        <v>5</v>
      </c>
      <c r="I405" s="160"/>
      <c r="L405" s="156"/>
      <c r="M405" s="161"/>
      <c r="T405" s="162"/>
      <c r="AT405" s="157" t="s">
        <v>202</v>
      </c>
      <c r="AU405" s="157" t="s">
        <v>93</v>
      </c>
      <c r="AV405" s="13" t="s">
        <v>93</v>
      </c>
      <c r="AW405" s="13" t="s">
        <v>42</v>
      </c>
      <c r="AX405" s="13" t="s">
        <v>82</v>
      </c>
      <c r="AY405" s="157" t="s">
        <v>192</v>
      </c>
    </row>
    <row r="406" spans="2:65" s="12" customFormat="1" ht="22.5">
      <c r="B406" s="149"/>
      <c r="D406" s="150" t="s">
        <v>202</v>
      </c>
      <c r="E406" s="151" t="s">
        <v>44</v>
      </c>
      <c r="F406" s="152" t="s">
        <v>2578</v>
      </c>
      <c r="H406" s="151" t="s">
        <v>44</v>
      </c>
      <c r="I406" s="153"/>
      <c r="L406" s="149"/>
      <c r="M406" s="154"/>
      <c r="T406" s="155"/>
      <c r="AT406" s="151" t="s">
        <v>202</v>
      </c>
      <c r="AU406" s="151" t="s">
        <v>93</v>
      </c>
      <c r="AV406" s="12" t="s">
        <v>90</v>
      </c>
      <c r="AW406" s="12" t="s">
        <v>42</v>
      </c>
      <c r="AX406" s="12" t="s">
        <v>82</v>
      </c>
      <c r="AY406" s="151" t="s">
        <v>192</v>
      </c>
    </row>
    <row r="407" spans="2:65" s="13" customFormat="1" ht="11.25">
      <c r="B407" s="156"/>
      <c r="D407" s="150" t="s">
        <v>202</v>
      </c>
      <c r="E407" s="157" t="s">
        <v>44</v>
      </c>
      <c r="F407" s="158" t="s">
        <v>222</v>
      </c>
      <c r="H407" s="159">
        <v>5</v>
      </c>
      <c r="I407" s="160"/>
      <c r="L407" s="156"/>
      <c r="M407" s="161"/>
      <c r="T407" s="162"/>
      <c r="AT407" s="157" t="s">
        <v>202</v>
      </c>
      <c r="AU407" s="157" t="s">
        <v>93</v>
      </c>
      <c r="AV407" s="13" t="s">
        <v>93</v>
      </c>
      <c r="AW407" s="13" t="s">
        <v>42</v>
      </c>
      <c r="AX407" s="13" t="s">
        <v>82</v>
      </c>
      <c r="AY407" s="157" t="s">
        <v>192</v>
      </c>
    </row>
    <row r="408" spans="2:65" s="12" customFormat="1" ht="22.5">
      <c r="B408" s="149"/>
      <c r="D408" s="150" t="s">
        <v>202</v>
      </c>
      <c r="E408" s="151" t="s">
        <v>44</v>
      </c>
      <c r="F408" s="152" t="s">
        <v>2579</v>
      </c>
      <c r="H408" s="151" t="s">
        <v>44</v>
      </c>
      <c r="I408" s="153"/>
      <c r="L408" s="149"/>
      <c r="M408" s="154"/>
      <c r="T408" s="155"/>
      <c r="AT408" s="151" t="s">
        <v>202</v>
      </c>
      <c r="AU408" s="151" t="s">
        <v>93</v>
      </c>
      <c r="AV408" s="12" t="s">
        <v>90</v>
      </c>
      <c r="AW408" s="12" t="s">
        <v>42</v>
      </c>
      <c r="AX408" s="12" t="s">
        <v>82</v>
      </c>
      <c r="AY408" s="151" t="s">
        <v>192</v>
      </c>
    </row>
    <row r="409" spans="2:65" s="13" customFormat="1" ht="11.25">
      <c r="B409" s="156"/>
      <c r="D409" s="150" t="s">
        <v>202</v>
      </c>
      <c r="E409" s="157" t="s">
        <v>44</v>
      </c>
      <c r="F409" s="158" t="s">
        <v>222</v>
      </c>
      <c r="H409" s="159">
        <v>5</v>
      </c>
      <c r="I409" s="160"/>
      <c r="L409" s="156"/>
      <c r="M409" s="161"/>
      <c r="T409" s="162"/>
      <c r="AT409" s="157" t="s">
        <v>202</v>
      </c>
      <c r="AU409" s="157" t="s">
        <v>93</v>
      </c>
      <c r="AV409" s="13" t="s">
        <v>93</v>
      </c>
      <c r="AW409" s="13" t="s">
        <v>42</v>
      </c>
      <c r="AX409" s="13" t="s">
        <v>82</v>
      </c>
      <c r="AY409" s="157" t="s">
        <v>192</v>
      </c>
    </row>
    <row r="410" spans="2:65" s="14" customFormat="1" ht="11.25">
      <c r="B410" s="163"/>
      <c r="D410" s="150" t="s">
        <v>202</v>
      </c>
      <c r="E410" s="164" t="s">
        <v>44</v>
      </c>
      <c r="F410" s="165" t="s">
        <v>205</v>
      </c>
      <c r="H410" s="166">
        <v>15</v>
      </c>
      <c r="I410" s="167"/>
      <c r="L410" s="163"/>
      <c r="M410" s="168"/>
      <c r="T410" s="169"/>
      <c r="AT410" s="164" t="s">
        <v>202</v>
      </c>
      <c r="AU410" s="164" t="s">
        <v>93</v>
      </c>
      <c r="AV410" s="14" t="s">
        <v>199</v>
      </c>
      <c r="AW410" s="14" t="s">
        <v>42</v>
      </c>
      <c r="AX410" s="14" t="s">
        <v>90</v>
      </c>
      <c r="AY410" s="164" t="s">
        <v>192</v>
      </c>
    </row>
    <row r="411" spans="2:65" s="1" customFormat="1" ht="37.9" customHeight="1">
      <c r="B411" s="33"/>
      <c r="C411" s="170" t="s">
        <v>730</v>
      </c>
      <c r="D411" s="170" t="s">
        <v>245</v>
      </c>
      <c r="E411" s="171" t="s">
        <v>2580</v>
      </c>
      <c r="F411" s="172" t="s">
        <v>2581</v>
      </c>
      <c r="G411" s="173" t="s">
        <v>282</v>
      </c>
      <c r="H411" s="174">
        <v>15</v>
      </c>
      <c r="I411" s="175"/>
      <c r="J411" s="176">
        <f>ROUND(I411*H411,2)</f>
        <v>0</v>
      </c>
      <c r="K411" s="172" t="s">
        <v>198</v>
      </c>
      <c r="L411" s="177"/>
      <c r="M411" s="178" t="s">
        <v>44</v>
      </c>
      <c r="N411" s="179" t="s">
        <v>53</v>
      </c>
      <c r="P411" s="141">
        <f>O411*H411</f>
        <v>0</v>
      </c>
      <c r="Q411" s="141">
        <v>5.8E-4</v>
      </c>
      <c r="R411" s="141">
        <f>Q411*H411</f>
        <v>8.6999999999999994E-3</v>
      </c>
      <c r="S411" s="141">
        <v>0</v>
      </c>
      <c r="T411" s="142">
        <f>S411*H411</f>
        <v>0</v>
      </c>
      <c r="AR411" s="143" t="s">
        <v>93</v>
      </c>
      <c r="AT411" s="143" t="s">
        <v>245</v>
      </c>
      <c r="AU411" s="143" t="s">
        <v>93</v>
      </c>
      <c r="AY411" s="17" t="s">
        <v>192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90</v>
      </c>
      <c r="BK411" s="144">
        <f>ROUND(I411*H411,2)</f>
        <v>0</v>
      </c>
      <c r="BL411" s="17" t="s">
        <v>90</v>
      </c>
      <c r="BM411" s="143" t="s">
        <v>2582</v>
      </c>
    </row>
    <row r="412" spans="2:65" s="12" customFormat="1" ht="11.25">
      <c r="B412" s="149"/>
      <c r="D412" s="150" t="s">
        <v>202</v>
      </c>
      <c r="E412" s="151" t="s">
        <v>44</v>
      </c>
      <c r="F412" s="152" t="s">
        <v>2195</v>
      </c>
      <c r="H412" s="151" t="s">
        <v>44</v>
      </c>
      <c r="I412" s="153"/>
      <c r="L412" s="149"/>
      <c r="M412" s="154"/>
      <c r="T412" s="155"/>
      <c r="AT412" s="151" t="s">
        <v>202</v>
      </c>
      <c r="AU412" s="151" t="s">
        <v>93</v>
      </c>
      <c r="AV412" s="12" t="s">
        <v>90</v>
      </c>
      <c r="AW412" s="12" t="s">
        <v>42</v>
      </c>
      <c r="AX412" s="12" t="s">
        <v>82</v>
      </c>
      <c r="AY412" s="151" t="s">
        <v>192</v>
      </c>
    </row>
    <row r="413" spans="2:65" s="12" customFormat="1" ht="22.5">
      <c r="B413" s="149"/>
      <c r="D413" s="150" t="s">
        <v>202</v>
      </c>
      <c r="E413" s="151" t="s">
        <v>44</v>
      </c>
      <c r="F413" s="152" t="s">
        <v>2500</v>
      </c>
      <c r="H413" s="151" t="s">
        <v>44</v>
      </c>
      <c r="I413" s="153"/>
      <c r="L413" s="149"/>
      <c r="M413" s="154"/>
      <c r="T413" s="155"/>
      <c r="AT413" s="151" t="s">
        <v>202</v>
      </c>
      <c r="AU413" s="151" t="s">
        <v>93</v>
      </c>
      <c r="AV413" s="12" t="s">
        <v>90</v>
      </c>
      <c r="AW413" s="12" t="s">
        <v>42</v>
      </c>
      <c r="AX413" s="12" t="s">
        <v>82</v>
      </c>
      <c r="AY413" s="151" t="s">
        <v>192</v>
      </c>
    </row>
    <row r="414" spans="2:65" s="12" customFormat="1" ht="22.5">
      <c r="B414" s="149"/>
      <c r="D414" s="150" t="s">
        <v>202</v>
      </c>
      <c r="E414" s="151" t="s">
        <v>44</v>
      </c>
      <c r="F414" s="152" t="s">
        <v>2583</v>
      </c>
      <c r="H414" s="151" t="s">
        <v>44</v>
      </c>
      <c r="I414" s="153"/>
      <c r="L414" s="149"/>
      <c r="M414" s="154"/>
      <c r="T414" s="155"/>
      <c r="AT414" s="151" t="s">
        <v>202</v>
      </c>
      <c r="AU414" s="151" t="s">
        <v>93</v>
      </c>
      <c r="AV414" s="12" t="s">
        <v>90</v>
      </c>
      <c r="AW414" s="12" t="s">
        <v>42</v>
      </c>
      <c r="AX414" s="12" t="s">
        <v>82</v>
      </c>
      <c r="AY414" s="151" t="s">
        <v>192</v>
      </c>
    </row>
    <row r="415" spans="2:65" s="13" customFormat="1" ht="11.25">
      <c r="B415" s="156"/>
      <c r="D415" s="150" t="s">
        <v>202</v>
      </c>
      <c r="E415" s="157" t="s">
        <v>44</v>
      </c>
      <c r="F415" s="158" t="s">
        <v>222</v>
      </c>
      <c r="H415" s="159">
        <v>5</v>
      </c>
      <c r="I415" s="160"/>
      <c r="L415" s="156"/>
      <c r="M415" s="161"/>
      <c r="T415" s="162"/>
      <c r="AT415" s="157" t="s">
        <v>202</v>
      </c>
      <c r="AU415" s="157" t="s">
        <v>93</v>
      </c>
      <c r="AV415" s="13" t="s">
        <v>93</v>
      </c>
      <c r="AW415" s="13" t="s">
        <v>42</v>
      </c>
      <c r="AX415" s="13" t="s">
        <v>82</v>
      </c>
      <c r="AY415" s="157" t="s">
        <v>192</v>
      </c>
    </row>
    <row r="416" spans="2:65" s="12" customFormat="1" ht="22.5">
      <c r="B416" s="149"/>
      <c r="D416" s="150" t="s">
        <v>202</v>
      </c>
      <c r="E416" s="151" t="s">
        <v>44</v>
      </c>
      <c r="F416" s="152" t="s">
        <v>2584</v>
      </c>
      <c r="H416" s="151" t="s">
        <v>44</v>
      </c>
      <c r="I416" s="153"/>
      <c r="L416" s="149"/>
      <c r="M416" s="154"/>
      <c r="T416" s="155"/>
      <c r="AT416" s="151" t="s">
        <v>202</v>
      </c>
      <c r="AU416" s="151" t="s">
        <v>93</v>
      </c>
      <c r="AV416" s="12" t="s">
        <v>90</v>
      </c>
      <c r="AW416" s="12" t="s">
        <v>42</v>
      </c>
      <c r="AX416" s="12" t="s">
        <v>82</v>
      </c>
      <c r="AY416" s="151" t="s">
        <v>192</v>
      </c>
    </row>
    <row r="417" spans="2:65" s="13" customFormat="1" ht="11.25">
      <c r="B417" s="156"/>
      <c r="D417" s="150" t="s">
        <v>202</v>
      </c>
      <c r="E417" s="157" t="s">
        <v>44</v>
      </c>
      <c r="F417" s="158" t="s">
        <v>222</v>
      </c>
      <c r="H417" s="159">
        <v>5</v>
      </c>
      <c r="I417" s="160"/>
      <c r="L417" s="156"/>
      <c r="M417" s="161"/>
      <c r="T417" s="162"/>
      <c r="AT417" s="157" t="s">
        <v>202</v>
      </c>
      <c r="AU417" s="157" t="s">
        <v>93</v>
      </c>
      <c r="AV417" s="13" t="s">
        <v>93</v>
      </c>
      <c r="AW417" s="13" t="s">
        <v>42</v>
      </c>
      <c r="AX417" s="13" t="s">
        <v>82</v>
      </c>
      <c r="AY417" s="157" t="s">
        <v>192</v>
      </c>
    </row>
    <row r="418" spans="2:65" s="12" customFormat="1" ht="22.5">
      <c r="B418" s="149"/>
      <c r="D418" s="150" t="s">
        <v>202</v>
      </c>
      <c r="E418" s="151" t="s">
        <v>44</v>
      </c>
      <c r="F418" s="152" t="s">
        <v>2585</v>
      </c>
      <c r="H418" s="151" t="s">
        <v>44</v>
      </c>
      <c r="I418" s="153"/>
      <c r="L418" s="149"/>
      <c r="M418" s="154"/>
      <c r="T418" s="155"/>
      <c r="AT418" s="151" t="s">
        <v>202</v>
      </c>
      <c r="AU418" s="151" t="s">
        <v>93</v>
      </c>
      <c r="AV418" s="12" t="s">
        <v>90</v>
      </c>
      <c r="AW418" s="12" t="s">
        <v>42</v>
      </c>
      <c r="AX418" s="12" t="s">
        <v>82</v>
      </c>
      <c r="AY418" s="151" t="s">
        <v>192</v>
      </c>
    </row>
    <row r="419" spans="2:65" s="13" customFormat="1" ht="11.25">
      <c r="B419" s="156"/>
      <c r="D419" s="150" t="s">
        <v>202</v>
      </c>
      <c r="E419" s="157" t="s">
        <v>44</v>
      </c>
      <c r="F419" s="158" t="s">
        <v>222</v>
      </c>
      <c r="H419" s="159">
        <v>5</v>
      </c>
      <c r="I419" s="160"/>
      <c r="L419" s="156"/>
      <c r="M419" s="161"/>
      <c r="T419" s="162"/>
      <c r="AT419" s="157" t="s">
        <v>202</v>
      </c>
      <c r="AU419" s="157" t="s">
        <v>93</v>
      </c>
      <c r="AV419" s="13" t="s">
        <v>93</v>
      </c>
      <c r="AW419" s="13" t="s">
        <v>42</v>
      </c>
      <c r="AX419" s="13" t="s">
        <v>82</v>
      </c>
      <c r="AY419" s="157" t="s">
        <v>192</v>
      </c>
    </row>
    <row r="420" spans="2:65" s="14" customFormat="1" ht="11.25">
      <c r="B420" s="163"/>
      <c r="D420" s="150" t="s">
        <v>202</v>
      </c>
      <c r="E420" s="164" t="s">
        <v>44</v>
      </c>
      <c r="F420" s="165" t="s">
        <v>205</v>
      </c>
      <c r="H420" s="166">
        <v>15</v>
      </c>
      <c r="I420" s="167"/>
      <c r="L420" s="163"/>
      <c r="M420" s="168"/>
      <c r="T420" s="169"/>
      <c r="AT420" s="164" t="s">
        <v>202</v>
      </c>
      <c r="AU420" s="164" t="s">
        <v>93</v>
      </c>
      <c r="AV420" s="14" t="s">
        <v>199</v>
      </c>
      <c r="AW420" s="14" t="s">
        <v>42</v>
      </c>
      <c r="AX420" s="14" t="s">
        <v>90</v>
      </c>
      <c r="AY420" s="164" t="s">
        <v>192</v>
      </c>
    </row>
    <row r="421" spans="2:65" s="1" customFormat="1" ht="37.9" customHeight="1">
      <c r="B421" s="33"/>
      <c r="C421" s="132" t="s">
        <v>333</v>
      </c>
      <c r="D421" s="132" t="s">
        <v>194</v>
      </c>
      <c r="E421" s="133" t="s">
        <v>1198</v>
      </c>
      <c r="F421" s="134" t="s">
        <v>1199</v>
      </c>
      <c r="G421" s="135" t="s">
        <v>282</v>
      </c>
      <c r="H421" s="136">
        <v>92</v>
      </c>
      <c r="I421" s="137"/>
      <c r="J421" s="138">
        <f>ROUND(I421*H421,2)</f>
        <v>0</v>
      </c>
      <c r="K421" s="134" t="s">
        <v>198</v>
      </c>
      <c r="L421" s="33"/>
      <c r="M421" s="139" t="s">
        <v>44</v>
      </c>
      <c r="N421" s="140" t="s">
        <v>53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90</v>
      </c>
      <c r="AT421" s="143" t="s">
        <v>194</v>
      </c>
      <c r="AU421" s="143" t="s">
        <v>93</v>
      </c>
      <c r="AY421" s="17" t="s">
        <v>192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90</v>
      </c>
      <c r="BK421" s="144">
        <f>ROUND(I421*H421,2)</f>
        <v>0</v>
      </c>
      <c r="BL421" s="17" t="s">
        <v>90</v>
      </c>
      <c r="BM421" s="143" t="s">
        <v>2586</v>
      </c>
    </row>
    <row r="422" spans="2:65" s="1" customFormat="1" ht="11.25">
      <c r="B422" s="33"/>
      <c r="D422" s="145" t="s">
        <v>200</v>
      </c>
      <c r="F422" s="146" t="s">
        <v>1201</v>
      </c>
      <c r="I422" s="147"/>
      <c r="L422" s="33"/>
      <c r="M422" s="148"/>
      <c r="T422" s="54"/>
      <c r="AT422" s="17" t="s">
        <v>200</v>
      </c>
      <c r="AU422" s="17" t="s">
        <v>93</v>
      </c>
    </row>
    <row r="423" spans="2:65" s="12" customFormat="1" ht="11.25">
      <c r="B423" s="149"/>
      <c r="D423" s="150" t="s">
        <v>202</v>
      </c>
      <c r="E423" s="151" t="s">
        <v>44</v>
      </c>
      <c r="F423" s="152" t="s">
        <v>2195</v>
      </c>
      <c r="H423" s="151" t="s">
        <v>44</v>
      </c>
      <c r="I423" s="153"/>
      <c r="L423" s="149"/>
      <c r="M423" s="154"/>
      <c r="T423" s="155"/>
      <c r="AT423" s="151" t="s">
        <v>202</v>
      </c>
      <c r="AU423" s="151" t="s">
        <v>93</v>
      </c>
      <c r="AV423" s="12" t="s">
        <v>90</v>
      </c>
      <c r="AW423" s="12" t="s">
        <v>42</v>
      </c>
      <c r="AX423" s="12" t="s">
        <v>82</v>
      </c>
      <c r="AY423" s="151" t="s">
        <v>192</v>
      </c>
    </row>
    <row r="424" spans="2:65" s="12" customFormat="1" ht="11.25">
      <c r="B424" s="149"/>
      <c r="D424" s="150" t="s">
        <v>202</v>
      </c>
      <c r="E424" s="151" t="s">
        <v>44</v>
      </c>
      <c r="F424" s="152" t="s">
        <v>1205</v>
      </c>
      <c r="H424" s="151" t="s">
        <v>44</v>
      </c>
      <c r="I424" s="153"/>
      <c r="L424" s="149"/>
      <c r="M424" s="154"/>
      <c r="T424" s="155"/>
      <c r="AT424" s="151" t="s">
        <v>202</v>
      </c>
      <c r="AU424" s="151" t="s">
        <v>93</v>
      </c>
      <c r="AV424" s="12" t="s">
        <v>90</v>
      </c>
      <c r="AW424" s="12" t="s">
        <v>42</v>
      </c>
      <c r="AX424" s="12" t="s">
        <v>82</v>
      </c>
      <c r="AY424" s="151" t="s">
        <v>192</v>
      </c>
    </row>
    <row r="425" spans="2:65" s="13" customFormat="1" ht="11.25">
      <c r="B425" s="156"/>
      <c r="D425" s="150" t="s">
        <v>202</v>
      </c>
      <c r="E425" s="157" t="s">
        <v>44</v>
      </c>
      <c r="F425" s="158" t="s">
        <v>2587</v>
      </c>
      <c r="H425" s="159">
        <v>92</v>
      </c>
      <c r="I425" s="160"/>
      <c r="L425" s="156"/>
      <c r="M425" s="161"/>
      <c r="T425" s="162"/>
      <c r="AT425" s="157" t="s">
        <v>202</v>
      </c>
      <c r="AU425" s="157" t="s">
        <v>93</v>
      </c>
      <c r="AV425" s="13" t="s">
        <v>93</v>
      </c>
      <c r="AW425" s="13" t="s">
        <v>42</v>
      </c>
      <c r="AX425" s="13" t="s">
        <v>90</v>
      </c>
      <c r="AY425" s="157" t="s">
        <v>192</v>
      </c>
    </row>
    <row r="426" spans="2:65" s="1" customFormat="1" ht="62.65" customHeight="1">
      <c r="B426" s="33"/>
      <c r="C426" s="132" t="s">
        <v>737</v>
      </c>
      <c r="D426" s="132" t="s">
        <v>194</v>
      </c>
      <c r="E426" s="133" t="s">
        <v>2588</v>
      </c>
      <c r="F426" s="134" t="s">
        <v>2589</v>
      </c>
      <c r="G426" s="135" t="s">
        <v>747</v>
      </c>
      <c r="H426" s="136">
        <v>2</v>
      </c>
      <c r="I426" s="137"/>
      <c r="J426" s="138">
        <f>ROUND(I426*H426,2)</f>
        <v>0</v>
      </c>
      <c r="K426" s="134" t="s">
        <v>259</v>
      </c>
      <c r="L426" s="33"/>
      <c r="M426" s="139" t="s">
        <v>44</v>
      </c>
      <c r="N426" s="140" t="s">
        <v>53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90</v>
      </c>
      <c r="AT426" s="143" t="s">
        <v>194</v>
      </c>
      <c r="AU426" s="143" t="s">
        <v>93</v>
      </c>
      <c r="AY426" s="17" t="s">
        <v>192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90</v>
      </c>
      <c r="BK426" s="144">
        <f>ROUND(I426*H426,2)</f>
        <v>0</v>
      </c>
      <c r="BL426" s="17" t="s">
        <v>90</v>
      </c>
      <c r="BM426" s="143" t="s">
        <v>2590</v>
      </c>
    </row>
    <row r="427" spans="2:65" s="12" customFormat="1" ht="11.25">
      <c r="B427" s="149"/>
      <c r="D427" s="150" t="s">
        <v>202</v>
      </c>
      <c r="E427" s="151" t="s">
        <v>44</v>
      </c>
      <c r="F427" s="152" t="s">
        <v>2195</v>
      </c>
      <c r="H427" s="151" t="s">
        <v>44</v>
      </c>
      <c r="I427" s="153"/>
      <c r="L427" s="149"/>
      <c r="M427" s="154"/>
      <c r="T427" s="155"/>
      <c r="AT427" s="151" t="s">
        <v>202</v>
      </c>
      <c r="AU427" s="151" t="s">
        <v>93</v>
      </c>
      <c r="AV427" s="12" t="s">
        <v>90</v>
      </c>
      <c r="AW427" s="12" t="s">
        <v>42</v>
      </c>
      <c r="AX427" s="12" t="s">
        <v>82</v>
      </c>
      <c r="AY427" s="151" t="s">
        <v>192</v>
      </c>
    </row>
    <row r="428" spans="2:65" s="12" customFormat="1" ht="22.5">
      <c r="B428" s="149"/>
      <c r="D428" s="150" t="s">
        <v>202</v>
      </c>
      <c r="E428" s="151" t="s">
        <v>44</v>
      </c>
      <c r="F428" s="152" t="s">
        <v>2591</v>
      </c>
      <c r="H428" s="151" t="s">
        <v>44</v>
      </c>
      <c r="I428" s="153"/>
      <c r="L428" s="149"/>
      <c r="M428" s="154"/>
      <c r="T428" s="155"/>
      <c r="AT428" s="151" t="s">
        <v>202</v>
      </c>
      <c r="AU428" s="151" t="s">
        <v>93</v>
      </c>
      <c r="AV428" s="12" t="s">
        <v>90</v>
      </c>
      <c r="AW428" s="12" t="s">
        <v>42</v>
      </c>
      <c r="AX428" s="12" t="s">
        <v>82</v>
      </c>
      <c r="AY428" s="151" t="s">
        <v>192</v>
      </c>
    </row>
    <row r="429" spans="2:65" s="13" customFormat="1" ht="11.25">
      <c r="B429" s="156"/>
      <c r="D429" s="150" t="s">
        <v>202</v>
      </c>
      <c r="E429" s="157" t="s">
        <v>44</v>
      </c>
      <c r="F429" s="158" t="s">
        <v>93</v>
      </c>
      <c r="H429" s="159">
        <v>2</v>
      </c>
      <c r="I429" s="160"/>
      <c r="L429" s="156"/>
      <c r="M429" s="161"/>
      <c r="T429" s="162"/>
      <c r="AT429" s="157" t="s">
        <v>202</v>
      </c>
      <c r="AU429" s="157" t="s">
        <v>93</v>
      </c>
      <c r="AV429" s="13" t="s">
        <v>93</v>
      </c>
      <c r="AW429" s="13" t="s">
        <v>42</v>
      </c>
      <c r="AX429" s="13" t="s">
        <v>90</v>
      </c>
      <c r="AY429" s="157" t="s">
        <v>192</v>
      </c>
    </row>
    <row r="430" spans="2:65" s="1" customFormat="1" ht="44.25" customHeight="1">
      <c r="B430" s="33"/>
      <c r="C430" s="132" t="s">
        <v>341</v>
      </c>
      <c r="D430" s="132" t="s">
        <v>194</v>
      </c>
      <c r="E430" s="133" t="s">
        <v>2592</v>
      </c>
      <c r="F430" s="134" t="s">
        <v>2593</v>
      </c>
      <c r="G430" s="135" t="s">
        <v>747</v>
      </c>
      <c r="H430" s="136">
        <v>2</v>
      </c>
      <c r="I430" s="137"/>
      <c r="J430" s="138">
        <f>ROUND(I430*H430,2)</f>
        <v>0</v>
      </c>
      <c r="K430" s="134" t="s">
        <v>259</v>
      </c>
      <c r="L430" s="33"/>
      <c r="M430" s="139" t="s">
        <v>44</v>
      </c>
      <c r="N430" s="140" t="s">
        <v>53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90</v>
      </c>
      <c r="AT430" s="143" t="s">
        <v>194</v>
      </c>
      <c r="AU430" s="143" t="s">
        <v>93</v>
      </c>
      <c r="AY430" s="17" t="s">
        <v>192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90</v>
      </c>
      <c r="BK430" s="144">
        <f>ROUND(I430*H430,2)</f>
        <v>0</v>
      </c>
      <c r="BL430" s="17" t="s">
        <v>90</v>
      </c>
      <c r="BM430" s="143" t="s">
        <v>2594</v>
      </c>
    </row>
    <row r="431" spans="2:65" s="12" customFormat="1" ht="11.25">
      <c r="B431" s="149"/>
      <c r="D431" s="150" t="s">
        <v>202</v>
      </c>
      <c r="E431" s="151" t="s">
        <v>44</v>
      </c>
      <c r="F431" s="152" t="s">
        <v>2195</v>
      </c>
      <c r="H431" s="151" t="s">
        <v>44</v>
      </c>
      <c r="I431" s="153"/>
      <c r="L431" s="149"/>
      <c r="M431" s="154"/>
      <c r="T431" s="155"/>
      <c r="AT431" s="151" t="s">
        <v>202</v>
      </c>
      <c r="AU431" s="151" t="s">
        <v>93</v>
      </c>
      <c r="AV431" s="12" t="s">
        <v>90</v>
      </c>
      <c r="AW431" s="12" t="s">
        <v>42</v>
      </c>
      <c r="AX431" s="12" t="s">
        <v>82</v>
      </c>
      <c r="AY431" s="151" t="s">
        <v>192</v>
      </c>
    </row>
    <row r="432" spans="2:65" s="12" customFormat="1" ht="22.5">
      <c r="B432" s="149"/>
      <c r="D432" s="150" t="s">
        <v>202</v>
      </c>
      <c r="E432" s="151" t="s">
        <v>44</v>
      </c>
      <c r="F432" s="152" t="s">
        <v>2591</v>
      </c>
      <c r="H432" s="151" t="s">
        <v>44</v>
      </c>
      <c r="I432" s="153"/>
      <c r="L432" s="149"/>
      <c r="M432" s="154"/>
      <c r="T432" s="155"/>
      <c r="AT432" s="151" t="s">
        <v>202</v>
      </c>
      <c r="AU432" s="151" t="s">
        <v>93</v>
      </c>
      <c r="AV432" s="12" t="s">
        <v>90</v>
      </c>
      <c r="AW432" s="12" t="s">
        <v>42</v>
      </c>
      <c r="AX432" s="12" t="s">
        <v>82</v>
      </c>
      <c r="AY432" s="151" t="s">
        <v>192</v>
      </c>
    </row>
    <row r="433" spans="2:65" s="13" customFormat="1" ht="11.25">
      <c r="B433" s="156"/>
      <c r="D433" s="150" t="s">
        <v>202</v>
      </c>
      <c r="E433" s="157" t="s">
        <v>44</v>
      </c>
      <c r="F433" s="158" t="s">
        <v>93</v>
      </c>
      <c r="H433" s="159">
        <v>2</v>
      </c>
      <c r="I433" s="160"/>
      <c r="L433" s="156"/>
      <c r="M433" s="161"/>
      <c r="T433" s="162"/>
      <c r="AT433" s="157" t="s">
        <v>202</v>
      </c>
      <c r="AU433" s="157" t="s">
        <v>93</v>
      </c>
      <c r="AV433" s="13" t="s">
        <v>93</v>
      </c>
      <c r="AW433" s="13" t="s">
        <v>42</v>
      </c>
      <c r="AX433" s="13" t="s">
        <v>90</v>
      </c>
      <c r="AY433" s="157" t="s">
        <v>192</v>
      </c>
    </row>
    <row r="434" spans="2:65" s="1" customFormat="1" ht="16.5" customHeight="1">
      <c r="B434" s="33"/>
      <c r="C434" s="132" t="s">
        <v>743</v>
      </c>
      <c r="D434" s="132" t="s">
        <v>194</v>
      </c>
      <c r="E434" s="133" t="s">
        <v>2595</v>
      </c>
      <c r="F434" s="134" t="s">
        <v>2596</v>
      </c>
      <c r="G434" s="135" t="s">
        <v>747</v>
      </c>
      <c r="H434" s="136">
        <v>1</v>
      </c>
      <c r="I434" s="137"/>
      <c r="J434" s="138">
        <f>ROUND(I434*H434,2)</f>
        <v>0</v>
      </c>
      <c r="K434" s="134" t="s">
        <v>259</v>
      </c>
      <c r="L434" s="33"/>
      <c r="M434" s="139" t="s">
        <v>44</v>
      </c>
      <c r="N434" s="140" t="s">
        <v>53</v>
      </c>
      <c r="P434" s="141">
        <f>O434*H434</f>
        <v>0</v>
      </c>
      <c r="Q434" s="141">
        <v>0</v>
      </c>
      <c r="R434" s="141">
        <f>Q434*H434</f>
        <v>0</v>
      </c>
      <c r="S434" s="141">
        <v>0</v>
      </c>
      <c r="T434" s="142">
        <f>S434*H434</f>
        <v>0</v>
      </c>
      <c r="AR434" s="143" t="s">
        <v>90</v>
      </c>
      <c r="AT434" s="143" t="s">
        <v>194</v>
      </c>
      <c r="AU434" s="143" t="s">
        <v>93</v>
      </c>
      <c r="AY434" s="17" t="s">
        <v>192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7" t="s">
        <v>90</v>
      </c>
      <c r="BK434" s="144">
        <f>ROUND(I434*H434,2)</f>
        <v>0</v>
      </c>
      <c r="BL434" s="17" t="s">
        <v>90</v>
      </c>
      <c r="BM434" s="143" t="s">
        <v>2597</v>
      </c>
    </row>
    <row r="435" spans="2:65" s="12" customFormat="1" ht="11.25">
      <c r="B435" s="149"/>
      <c r="D435" s="150" t="s">
        <v>202</v>
      </c>
      <c r="E435" s="151" t="s">
        <v>44</v>
      </c>
      <c r="F435" s="152" t="s">
        <v>2195</v>
      </c>
      <c r="H435" s="151" t="s">
        <v>44</v>
      </c>
      <c r="I435" s="153"/>
      <c r="L435" s="149"/>
      <c r="M435" s="154"/>
      <c r="T435" s="155"/>
      <c r="AT435" s="151" t="s">
        <v>202</v>
      </c>
      <c r="AU435" s="151" t="s">
        <v>93</v>
      </c>
      <c r="AV435" s="12" t="s">
        <v>90</v>
      </c>
      <c r="AW435" s="12" t="s">
        <v>42</v>
      </c>
      <c r="AX435" s="12" t="s">
        <v>82</v>
      </c>
      <c r="AY435" s="151" t="s">
        <v>192</v>
      </c>
    </row>
    <row r="436" spans="2:65" s="12" customFormat="1" ht="22.5">
      <c r="B436" s="149"/>
      <c r="D436" s="150" t="s">
        <v>202</v>
      </c>
      <c r="E436" s="151" t="s">
        <v>44</v>
      </c>
      <c r="F436" s="152" t="s">
        <v>1211</v>
      </c>
      <c r="H436" s="151" t="s">
        <v>44</v>
      </c>
      <c r="I436" s="153"/>
      <c r="L436" s="149"/>
      <c r="M436" s="154"/>
      <c r="T436" s="155"/>
      <c r="AT436" s="151" t="s">
        <v>202</v>
      </c>
      <c r="AU436" s="151" t="s">
        <v>93</v>
      </c>
      <c r="AV436" s="12" t="s">
        <v>90</v>
      </c>
      <c r="AW436" s="12" t="s">
        <v>42</v>
      </c>
      <c r="AX436" s="12" t="s">
        <v>82</v>
      </c>
      <c r="AY436" s="151" t="s">
        <v>192</v>
      </c>
    </row>
    <row r="437" spans="2:65" s="13" customFormat="1" ht="11.25">
      <c r="B437" s="156"/>
      <c r="D437" s="150" t="s">
        <v>202</v>
      </c>
      <c r="E437" s="157" t="s">
        <v>44</v>
      </c>
      <c r="F437" s="158" t="s">
        <v>90</v>
      </c>
      <c r="H437" s="159">
        <v>1</v>
      </c>
      <c r="I437" s="160"/>
      <c r="L437" s="156"/>
      <c r="M437" s="161"/>
      <c r="T437" s="162"/>
      <c r="AT437" s="157" t="s">
        <v>202</v>
      </c>
      <c r="AU437" s="157" t="s">
        <v>93</v>
      </c>
      <c r="AV437" s="13" t="s">
        <v>93</v>
      </c>
      <c r="AW437" s="13" t="s">
        <v>42</v>
      </c>
      <c r="AX437" s="13" t="s">
        <v>90</v>
      </c>
      <c r="AY437" s="157" t="s">
        <v>192</v>
      </c>
    </row>
    <row r="438" spans="2:65" s="1" customFormat="1" ht="55.5" customHeight="1">
      <c r="B438" s="33"/>
      <c r="C438" s="132" t="s">
        <v>348</v>
      </c>
      <c r="D438" s="132" t="s">
        <v>194</v>
      </c>
      <c r="E438" s="133" t="s">
        <v>2598</v>
      </c>
      <c r="F438" s="134" t="s">
        <v>2599</v>
      </c>
      <c r="G438" s="135" t="s">
        <v>282</v>
      </c>
      <c r="H438" s="136">
        <v>60</v>
      </c>
      <c r="I438" s="137"/>
      <c r="J438" s="138">
        <f>ROUND(I438*H438,2)</f>
        <v>0</v>
      </c>
      <c r="K438" s="134" t="s">
        <v>198</v>
      </c>
      <c r="L438" s="33"/>
      <c r="M438" s="139" t="s">
        <v>44</v>
      </c>
      <c r="N438" s="140" t="s">
        <v>53</v>
      </c>
      <c r="P438" s="141">
        <f>O438*H438</f>
        <v>0</v>
      </c>
      <c r="Q438" s="141">
        <v>0</v>
      </c>
      <c r="R438" s="141">
        <f>Q438*H438</f>
        <v>0</v>
      </c>
      <c r="S438" s="141">
        <v>1.2E-4</v>
      </c>
      <c r="T438" s="142">
        <f>S438*H438</f>
        <v>7.1999999999999998E-3</v>
      </c>
      <c r="AR438" s="143" t="s">
        <v>90</v>
      </c>
      <c r="AT438" s="143" t="s">
        <v>194</v>
      </c>
      <c r="AU438" s="143" t="s">
        <v>93</v>
      </c>
      <c r="AY438" s="17" t="s">
        <v>192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7" t="s">
        <v>90</v>
      </c>
      <c r="BK438" s="144">
        <f>ROUND(I438*H438,2)</f>
        <v>0</v>
      </c>
      <c r="BL438" s="17" t="s">
        <v>90</v>
      </c>
      <c r="BM438" s="143" t="s">
        <v>2600</v>
      </c>
    </row>
    <row r="439" spans="2:65" s="1" customFormat="1" ht="11.25">
      <c r="B439" s="33"/>
      <c r="D439" s="145" t="s">
        <v>200</v>
      </c>
      <c r="F439" s="146" t="s">
        <v>2601</v>
      </c>
      <c r="I439" s="147"/>
      <c r="L439" s="33"/>
      <c r="M439" s="148"/>
      <c r="T439" s="54"/>
      <c r="AT439" s="17" t="s">
        <v>200</v>
      </c>
      <c r="AU439" s="17" t="s">
        <v>93</v>
      </c>
    </row>
    <row r="440" spans="2:65" s="12" customFormat="1" ht="11.25">
      <c r="B440" s="149"/>
      <c r="D440" s="150" t="s">
        <v>202</v>
      </c>
      <c r="E440" s="151" t="s">
        <v>44</v>
      </c>
      <c r="F440" s="152" t="s">
        <v>2195</v>
      </c>
      <c r="H440" s="151" t="s">
        <v>44</v>
      </c>
      <c r="I440" s="153"/>
      <c r="L440" s="149"/>
      <c r="M440" s="154"/>
      <c r="T440" s="155"/>
      <c r="AT440" s="151" t="s">
        <v>202</v>
      </c>
      <c r="AU440" s="151" t="s">
        <v>93</v>
      </c>
      <c r="AV440" s="12" t="s">
        <v>90</v>
      </c>
      <c r="AW440" s="12" t="s">
        <v>42</v>
      </c>
      <c r="AX440" s="12" t="s">
        <v>82</v>
      </c>
      <c r="AY440" s="151" t="s">
        <v>192</v>
      </c>
    </row>
    <row r="441" spans="2:65" s="12" customFormat="1" ht="11.25">
      <c r="B441" s="149"/>
      <c r="D441" s="150" t="s">
        <v>202</v>
      </c>
      <c r="E441" s="151" t="s">
        <v>44</v>
      </c>
      <c r="F441" s="152" t="s">
        <v>2602</v>
      </c>
      <c r="H441" s="151" t="s">
        <v>44</v>
      </c>
      <c r="I441" s="153"/>
      <c r="L441" s="149"/>
      <c r="M441" s="154"/>
      <c r="T441" s="155"/>
      <c r="AT441" s="151" t="s">
        <v>202</v>
      </c>
      <c r="AU441" s="151" t="s">
        <v>93</v>
      </c>
      <c r="AV441" s="12" t="s">
        <v>90</v>
      </c>
      <c r="AW441" s="12" t="s">
        <v>42</v>
      </c>
      <c r="AX441" s="12" t="s">
        <v>82</v>
      </c>
      <c r="AY441" s="151" t="s">
        <v>192</v>
      </c>
    </row>
    <row r="442" spans="2:65" s="13" customFormat="1" ht="11.25">
      <c r="B442" s="156"/>
      <c r="D442" s="150" t="s">
        <v>202</v>
      </c>
      <c r="E442" s="157" t="s">
        <v>44</v>
      </c>
      <c r="F442" s="158" t="s">
        <v>1297</v>
      </c>
      <c r="H442" s="159">
        <v>60</v>
      </c>
      <c r="I442" s="160"/>
      <c r="L442" s="156"/>
      <c r="M442" s="161"/>
      <c r="T442" s="162"/>
      <c r="AT442" s="157" t="s">
        <v>202</v>
      </c>
      <c r="AU442" s="157" t="s">
        <v>93</v>
      </c>
      <c r="AV442" s="13" t="s">
        <v>93</v>
      </c>
      <c r="AW442" s="13" t="s">
        <v>42</v>
      </c>
      <c r="AX442" s="13" t="s">
        <v>90</v>
      </c>
      <c r="AY442" s="157" t="s">
        <v>192</v>
      </c>
    </row>
    <row r="443" spans="2:65" s="1" customFormat="1" ht="55.5" customHeight="1">
      <c r="B443" s="33"/>
      <c r="C443" s="132" t="s">
        <v>754</v>
      </c>
      <c r="D443" s="132" t="s">
        <v>194</v>
      </c>
      <c r="E443" s="133" t="s">
        <v>2603</v>
      </c>
      <c r="F443" s="134" t="s">
        <v>2604</v>
      </c>
      <c r="G443" s="135" t="s">
        <v>282</v>
      </c>
      <c r="H443" s="136">
        <v>3</v>
      </c>
      <c r="I443" s="137"/>
      <c r="J443" s="138">
        <f>ROUND(I443*H443,2)</f>
        <v>0</v>
      </c>
      <c r="K443" s="134" t="s">
        <v>198</v>
      </c>
      <c r="L443" s="33"/>
      <c r="M443" s="139" t="s">
        <v>44</v>
      </c>
      <c r="N443" s="140" t="s">
        <v>53</v>
      </c>
      <c r="P443" s="141">
        <f>O443*H443</f>
        <v>0</v>
      </c>
      <c r="Q443" s="141">
        <v>0</v>
      </c>
      <c r="R443" s="141">
        <f>Q443*H443</f>
        <v>0</v>
      </c>
      <c r="S443" s="141">
        <v>4.2000000000000002E-4</v>
      </c>
      <c r="T443" s="142">
        <f>S443*H443</f>
        <v>1.2600000000000001E-3</v>
      </c>
      <c r="AR443" s="143" t="s">
        <v>90</v>
      </c>
      <c r="AT443" s="143" t="s">
        <v>194</v>
      </c>
      <c r="AU443" s="143" t="s">
        <v>93</v>
      </c>
      <c r="AY443" s="17" t="s">
        <v>192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90</v>
      </c>
      <c r="BK443" s="144">
        <f>ROUND(I443*H443,2)</f>
        <v>0</v>
      </c>
      <c r="BL443" s="17" t="s">
        <v>90</v>
      </c>
      <c r="BM443" s="143" t="s">
        <v>2605</v>
      </c>
    </row>
    <row r="444" spans="2:65" s="1" customFormat="1" ht="11.25">
      <c r="B444" s="33"/>
      <c r="D444" s="145" t="s">
        <v>200</v>
      </c>
      <c r="F444" s="146" t="s">
        <v>2606</v>
      </c>
      <c r="I444" s="147"/>
      <c r="L444" s="33"/>
      <c r="M444" s="148"/>
      <c r="T444" s="54"/>
      <c r="AT444" s="17" t="s">
        <v>200</v>
      </c>
      <c r="AU444" s="17" t="s">
        <v>93</v>
      </c>
    </row>
    <row r="445" spans="2:65" s="12" customFormat="1" ht="11.25">
      <c r="B445" s="149"/>
      <c r="D445" s="150" t="s">
        <v>202</v>
      </c>
      <c r="E445" s="151" t="s">
        <v>44</v>
      </c>
      <c r="F445" s="152" t="s">
        <v>2195</v>
      </c>
      <c r="H445" s="151" t="s">
        <v>44</v>
      </c>
      <c r="I445" s="153"/>
      <c r="L445" s="149"/>
      <c r="M445" s="154"/>
      <c r="T445" s="155"/>
      <c r="AT445" s="151" t="s">
        <v>202</v>
      </c>
      <c r="AU445" s="151" t="s">
        <v>93</v>
      </c>
      <c r="AV445" s="12" t="s">
        <v>90</v>
      </c>
      <c r="AW445" s="12" t="s">
        <v>42</v>
      </c>
      <c r="AX445" s="12" t="s">
        <v>82</v>
      </c>
      <c r="AY445" s="151" t="s">
        <v>192</v>
      </c>
    </row>
    <row r="446" spans="2:65" s="12" customFormat="1" ht="11.25">
      <c r="B446" s="149"/>
      <c r="D446" s="150" t="s">
        <v>202</v>
      </c>
      <c r="E446" s="151" t="s">
        <v>44</v>
      </c>
      <c r="F446" s="152" t="s">
        <v>2607</v>
      </c>
      <c r="H446" s="151" t="s">
        <v>44</v>
      </c>
      <c r="I446" s="153"/>
      <c r="L446" s="149"/>
      <c r="M446" s="154"/>
      <c r="T446" s="155"/>
      <c r="AT446" s="151" t="s">
        <v>202</v>
      </c>
      <c r="AU446" s="151" t="s">
        <v>93</v>
      </c>
      <c r="AV446" s="12" t="s">
        <v>90</v>
      </c>
      <c r="AW446" s="12" t="s">
        <v>42</v>
      </c>
      <c r="AX446" s="12" t="s">
        <v>82</v>
      </c>
      <c r="AY446" s="151" t="s">
        <v>192</v>
      </c>
    </row>
    <row r="447" spans="2:65" s="13" customFormat="1" ht="11.25">
      <c r="B447" s="156"/>
      <c r="D447" s="150" t="s">
        <v>202</v>
      </c>
      <c r="E447" s="157" t="s">
        <v>44</v>
      </c>
      <c r="F447" s="158" t="s">
        <v>209</v>
      </c>
      <c r="H447" s="159">
        <v>3</v>
      </c>
      <c r="I447" s="160"/>
      <c r="L447" s="156"/>
      <c r="M447" s="161"/>
      <c r="T447" s="162"/>
      <c r="AT447" s="157" t="s">
        <v>202</v>
      </c>
      <c r="AU447" s="157" t="s">
        <v>93</v>
      </c>
      <c r="AV447" s="13" t="s">
        <v>93</v>
      </c>
      <c r="AW447" s="13" t="s">
        <v>42</v>
      </c>
      <c r="AX447" s="13" t="s">
        <v>90</v>
      </c>
      <c r="AY447" s="157" t="s">
        <v>192</v>
      </c>
    </row>
    <row r="448" spans="2:65" s="1" customFormat="1" ht="49.15" customHeight="1">
      <c r="B448" s="33"/>
      <c r="C448" s="132" t="s">
        <v>353</v>
      </c>
      <c r="D448" s="132" t="s">
        <v>194</v>
      </c>
      <c r="E448" s="133" t="s">
        <v>2608</v>
      </c>
      <c r="F448" s="134" t="s">
        <v>2609</v>
      </c>
      <c r="G448" s="135" t="s">
        <v>282</v>
      </c>
      <c r="H448" s="136">
        <v>3</v>
      </c>
      <c r="I448" s="137"/>
      <c r="J448" s="138">
        <f>ROUND(I448*H448,2)</f>
        <v>0</v>
      </c>
      <c r="K448" s="134" t="s">
        <v>198</v>
      </c>
      <c r="L448" s="33"/>
      <c r="M448" s="139" t="s">
        <v>44</v>
      </c>
      <c r="N448" s="140" t="s">
        <v>53</v>
      </c>
      <c r="P448" s="141">
        <f>O448*H448</f>
        <v>0</v>
      </c>
      <c r="Q448" s="141">
        <v>0</v>
      </c>
      <c r="R448" s="141">
        <f>Q448*H448</f>
        <v>0</v>
      </c>
      <c r="S448" s="141">
        <v>2.7200000000000002E-3</v>
      </c>
      <c r="T448" s="142">
        <f>S448*H448</f>
        <v>8.1600000000000006E-3</v>
      </c>
      <c r="AR448" s="143" t="s">
        <v>90</v>
      </c>
      <c r="AT448" s="143" t="s">
        <v>194</v>
      </c>
      <c r="AU448" s="143" t="s">
        <v>93</v>
      </c>
      <c r="AY448" s="17" t="s">
        <v>192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7" t="s">
        <v>90</v>
      </c>
      <c r="BK448" s="144">
        <f>ROUND(I448*H448,2)</f>
        <v>0</v>
      </c>
      <c r="BL448" s="17" t="s">
        <v>90</v>
      </c>
      <c r="BM448" s="143" t="s">
        <v>2610</v>
      </c>
    </row>
    <row r="449" spans="2:65" s="1" customFormat="1" ht="11.25">
      <c r="B449" s="33"/>
      <c r="D449" s="145" t="s">
        <v>200</v>
      </c>
      <c r="F449" s="146" t="s">
        <v>2611</v>
      </c>
      <c r="I449" s="147"/>
      <c r="L449" s="33"/>
      <c r="M449" s="148"/>
      <c r="T449" s="54"/>
      <c r="AT449" s="17" t="s">
        <v>200</v>
      </c>
      <c r="AU449" s="17" t="s">
        <v>93</v>
      </c>
    </row>
    <row r="450" spans="2:65" s="12" customFormat="1" ht="11.25">
      <c r="B450" s="149"/>
      <c r="D450" s="150" t="s">
        <v>202</v>
      </c>
      <c r="E450" s="151" t="s">
        <v>44</v>
      </c>
      <c r="F450" s="152" t="s">
        <v>2195</v>
      </c>
      <c r="H450" s="151" t="s">
        <v>44</v>
      </c>
      <c r="I450" s="153"/>
      <c r="L450" s="149"/>
      <c r="M450" s="154"/>
      <c r="T450" s="155"/>
      <c r="AT450" s="151" t="s">
        <v>202</v>
      </c>
      <c r="AU450" s="151" t="s">
        <v>93</v>
      </c>
      <c r="AV450" s="12" t="s">
        <v>90</v>
      </c>
      <c r="AW450" s="12" t="s">
        <v>42</v>
      </c>
      <c r="AX450" s="12" t="s">
        <v>82</v>
      </c>
      <c r="AY450" s="151" t="s">
        <v>192</v>
      </c>
    </row>
    <row r="451" spans="2:65" s="12" customFormat="1" ht="11.25">
      <c r="B451" s="149"/>
      <c r="D451" s="150" t="s">
        <v>202</v>
      </c>
      <c r="E451" s="151" t="s">
        <v>44</v>
      </c>
      <c r="F451" s="152" t="s">
        <v>2607</v>
      </c>
      <c r="H451" s="151" t="s">
        <v>44</v>
      </c>
      <c r="I451" s="153"/>
      <c r="L451" s="149"/>
      <c r="M451" s="154"/>
      <c r="T451" s="155"/>
      <c r="AT451" s="151" t="s">
        <v>202</v>
      </c>
      <c r="AU451" s="151" t="s">
        <v>93</v>
      </c>
      <c r="AV451" s="12" t="s">
        <v>90</v>
      </c>
      <c r="AW451" s="12" t="s">
        <v>42</v>
      </c>
      <c r="AX451" s="12" t="s">
        <v>82</v>
      </c>
      <c r="AY451" s="151" t="s">
        <v>192</v>
      </c>
    </row>
    <row r="452" spans="2:65" s="13" customFormat="1" ht="11.25">
      <c r="B452" s="156"/>
      <c r="D452" s="150" t="s">
        <v>202</v>
      </c>
      <c r="E452" s="157" t="s">
        <v>44</v>
      </c>
      <c r="F452" s="158" t="s">
        <v>209</v>
      </c>
      <c r="H452" s="159">
        <v>3</v>
      </c>
      <c r="I452" s="160"/>
      <c r="L452" s="156"/>
      <c r="M452" s="161"/>
      <c r="T452" s="162"/>
      <c r="AT452" s="157" t="s">
        <v>202</v>
      </c>
      <c r="AU452" s="157" t="s">
        <v>93</v>
      </c>
      <c r="AV452" s="13" t="s">
        <v>93</v>
      </c>
      <c r="AW452" s="13" t="s">
        <v>42</v>
      </c>
      <c r="AX452" s="13" t="s">
        <v>90</v>
      </c>
      <c r="AY452" s="157" t="s">
        <v>192</v>
      </c>
    </row>
    <row r="453" spans="2:65" s="1" customFormat="1" ht="49.15" customHeight="1">
      <c r="B453" s="33"/>
      <c r="C453" s="132" t="s">
        <v>768</v>
      </c>
      <c r="D453" s="132" t="s">
        <v>194</v>
      </c>
      <c r="E453" s="133" t="s">
        <v>2612</v>
      </c>
      <c r="F453" s="134" t="s">
        <v>2613</v>
      </c>
      <c r="G453" s="135" t="s">
        <v>282</v>
      </c>
      <c r="H453" s="136">
        <v>74</v>
      </c>
      <c r="I453" s="137"/>
      <c r="J453" s="138">
        <f>ROUND(I453*H453,2)</f>
        <v>0</v>
      </c>
      <c r="K453" s="134" t="s">
        <v>198</v>
      </c>
      <c r="L453" s="33"/>
      <c r="M453" s="139" t="s">
        <v>44</v>
      </c>
      <c r="N453" s="140" t="s">
        <v>53</v>
      </c>
      <c r="P453" s="141">
        <f>O453*H453</f>
        <v>0</v>
      </c>
      <c r="Q453" s="141">
        <v>0</v>
      </c>
      <c r="R453" s="141">
        <f>Q453*H453</f>
        <v>0</v>
      </c>
      <c r="S453" s="141">
        <v>1.82E-3</v>
      </c>
      <c r="T453" s="142">
        <f>S453*H453</f>
        <v>0.13467999999999999</v>
      </c>
      <c r="AR453" s="143" t="s">
        <v>90</v>
      </c>
      <c r="AT453" s="143" t="s">
        <v>194</v>
      </c>
      <c r="AU453" s="143" t="s">
        <v>93</v>
      </c>
      <c r="AY453" s="17" t="s">
        <v>192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90</v>
      </c>
      <c r="BK453" s="144">
        <f>ROUND(I453*H453,2)</f>
        <v>0</v>
      </c>
      <c r="BL453" s="17" t="s">
        <v>90</v>
      </c>
      <c r="BM453" s="143" t="s">
        <v>2614</v>
      </c>
    </row>
    <row r="454" spans="2:65" s="1" customFormat="1" ht="11.25">
      <c r="B454" s="33"/>
      <c r="D454" s="145" t="s">
        <v>200</v>
      </c>
      <c r="F454" s="146" t="s">
        <v>2615</v>
      </c>
      <c r="I454" s="147"/>
      <c r="L454" s="33"/>
      <c r="M454" s="148"/>
      <c r="T454" s="54"/>
      <c r="AT454" s="17" t="s">
        <v>200</v>
      </c>
      <c r="AU454" s="17" t="s">
        <v>93</v>
      </c>
    </row>
    <row r="455" spans="2:65" s="12" customFormat="1" ht="11.25">
      <c r="B455" s="149"/>
      <c r="D455" s="150" t="s">
        <v>202</v>
      </c>
      <c r="E455" s="151" t="s">
        <v>44</v>
      </c>
      <c r="F455" s="152" t="s">
        <v>2195</v>
      </c>
      <c r="H455" s="151" t="s">
        <v>44</v>
      </c>
      <c r="I455" s="153"/>
      <c r="L455" s="149"/>
      <c r="M455" s="154"/>
      <c r="T455" s="155"/>
      <c r="AT455" s="151" t="s">
        <v>202</v>
      </c>
      <c r="AU455" s="151" t="s">
        <v>93</v>
      </c>
      <c r="AV455" s="12" t="s">
        <v>90</v>
      </c>
      <c r="AW455" s="12" t="s">
        <v>42</v>
      </c>
      <c r="AX455" s="12" t="s">
        <v>82</v>
      </c>
      <c r="AY455" s="151" t="s">
        <v>192</v>
      </c>
    </row>
    <row r="456" spans="2:65" s="12" customFormat="1" ht="11.25">
      <c r="B456" s="149"/>
      <c r="D456" s="150" t="s">
        <v>202</v>
      </c>
      <c r="E456" s="151" t="s">
        <v>44</v>
      </c>
      <c r="F456" s="152" t="s">
        <v>2616</v>
      </c>
      <c r="H456" s="151" t="s">
        <v>44</v>
      </c>
      <c r="I456" s="153"/>
      <c r="L456" s="149"/>
      <c r="M456" s="154"/>
      <c r="T456" s="155"/>
      <c r="AT456" s="151" t="s">
        <v>202</v>
      </c>
      <c r="AU456" s="151" t="s">
        <v>93</v>
      </c>
      <c r="AV456" s="12" t="s">
        <v>90</v>
      </c>
      <c r="AW456" s="12" t="s">
        <v>42</v>
      </c>
      <c r="AX456" s="12" t="s">
        <v>82</v>
      </c>
      <c r="AY456" s="151" t="s">
        <v>192</v>
      </c>
    </row>
    <row r="457" spans="2:65" s="13" customFormat="1" ht="11.25">
      <c r="B457" s="156"/>
      <c r="D457" s="150" t="s">
        <v>202</v>
      </c>
      <c r="E457" s="157" t="s">
        <v>44</v>
      </c>
      <c r="F457" s="158" t="s">
        <v>2617</v>
      </c>
      <c r="H457" s="159">
        <v>74</v>
      </c>
      <c r="I457" s="160"/>
      <c r="L457" s="156"/>
      <c r="M457" s="161"/>
      <c r="T457" s="162"/>
      <c r="AT457" s="157" t="s">
        <v>202</v>
      </c>
      <c r="AU457" s="157" t="s">
        <v>93</v>
      </c>
      <c r="AV457" s="13" t="s">
        <v>93</v>
      </c>
      <c r="AW457" s="13" t="s">
        <v>42</v>
      </c>
      <c r="AX457" s="13" t="s">
        <v>90</v>
      </c>
      <c r="AY457" s="157" t="s">
        <v>192</v>
      </c>
    </row>
    <row r="458" spans="2:65" s="1" customFormat="1" ht="49.15" customHeight="1">
      <c r="B458" s="33"/>
      <c r="C458" s="132" t="s">
        <v>360</v>
      </c>
      <c r="D458" s="132" t="s">
        <v>194</v>
      </c>
      <c r="E458" s="133" t="s">
        <v>1224</v>
      </c>
      <c r="F458" s="134" t="s">
        <v>1225</v>
      </c>
      <c r="G458" s="135" t="s">
        <v>282</v>
      </c>
      <c r="H458" s="136">
        <v>386</v>
      </c>
      <c r="I458" s="137"/>
      <c r="J458" s="138">
        <f>ROUND(I458*H458,2)</f>
        <v>0</v>
      </c>
      <c r="K458" s="134" t="s">
        <v>198</v>
      </c>
      <c r="L458" s="33"/>
      <c r="M458" s="139" t="s">
        <v>44</v>
      </c>
      <c r="N458" s="140" t="s">
        <v>53</v>
      </c>
      <c r="P458" s="141">
        <f>O458*H458</f>
        <v>0</v>
      </c>
      <c r="Q458" s="141">
        <v>0</v>
      </c>
      <c r="R458" s="141">
        <f>Q458*H458</f>
        <v>0</v>
      </c>
      <c r="S458" s="141">
        <v>3.46E-3</v>
      </c>
      <c r="T458" s="142">
        <f>S458*H458</f>
        <v>1.3355600000000001</v>
      </c>
      <c r="AR458" s="143" t="s">
        <v>90</v>
      </c>
      <c r="AT458" s="143" t="s">
        <v>194</v>
      </c>
      <c r="AU458" s="143" t="s">
        <v>93</v>
      </c>
      <c r="AY458" s="17" t="s">
        <v>192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7" t="s">
        <v>90</v>
      </c>
      <c r="BK458" s="144">
        <f>ROUND(I458*H458,2)</f>
        <v>0</v>
      </c>
      <c r="BL458" s="17" t="s">
        <v>90</v>
      </c>
      <c r="BM458" s="143" t="s">
        <v>2618</v>
      </c>
    </row>
    <row r="459" spans="2:65" s="1" customFormat="1" ht="11.25">
      <c r="B459" s="33"/>
      <c r="D459" s="145" t="s">
        <v>200</v>
      </c>
      <c r="F459" s="146" t="s">
        <v>1227</v>
      </c>
      <c r="I459" s="147"/>
      <c r="L459" s="33"/>
      <c r="M459" s="148"/>
      <c r="T459" s="54"/>
      <c r="AT459" s="17" t="s">
        <v>200</v>
      </c>
      <c r="AU459" s="17" t="s">
        <v>93</v>
      </c>
    </row>
    <row r="460" spans="2:65" s="12" customFormat="1" ht="11.25">
      <c r="B460" s="149"/>
      <c r="D460" s="150" t="s">
        <v>202</v>
      </c>
      <c r="E460" s="151" t="s">
        <v>44</v>
      </c>
      <c r="F460" s="152" t="s">
        <v>2195</v>
      </c>
      <c r="H460" s="151" t="s">
        <v>44</v>
      </c>
      <c r="I460" s="153"/>
      <c r="L460" s="149"/>
      <c r="M460" s="154"/>
      <c r="T460" s="155"/>
      <c r="AT460" s="151" t="s">
        <v>202</v>
      </c>
      <c r="AU460" s="151" t="s">
        <v>93</v>
      </c>
      <c r="AV460" s="12" t="s">
        <v>90</v>
      </c>
      <c r="AW460" s="12" t="s">
        <v>42</v>
      </c>
      <c r="AX460" s="12" t="s">
        <v>82</v>
      </c>
      <c r="AY460" s="151" t="s">
        <v>192</v>
      </c>
    </row>
    <row r="461" spans="2:65" s="12" customFormat="1" ht="11.25">
      <c r="B461" s="149"/>
      <c r="D461" s="150" t="s">
        <v>202</v>
      </c>
      <c r="E461" s="151" t="s">
        <v>44</v>
      </c>
      <c r="F461" s="152" t="s">
        <v>2619</v>
      </c>
      <c r="H461" s="151" t="s">
        <v>44</v>
      </c>
      <c r="I461" s="153"/>
      <c r="L461" s="149"/>
      <c r="M461" s="154"/>
      <c r="T461" s="155"/>
      <c r="AT461" s="151" t="s">
        <v>202</v>
      </c>
      <c r="AU461" s="151" t="s">
        <v>93</v>
      </c>
      <c r="AV461" s="12" t="s">
        <v>90</v>
      </c>
      <c r="AW461" s="12" t="s">
        <v>42</v>
      </c>
      <c r="AX461" s="12" t="s">
        <v>82</v>
      </c>
      <c r="AY461" s="151" t="s">
        <v>192</v>
      </c>
    </row>
    <row r="462" spans="2:65" s="13" customFormat="1" ht="11.25">
      <c r="B462" s="156"/>
      <c r="D462" s="150" t="s">
        <v>202</v>
      </c>
      <c r="E462" s="157" t="s">
        <v>44</v>
      </c>
      <c r="F462" s="158" t="s">
        <v>2620</v>
      </c>
      <c r="H462" s="159">
        <v>386</v>
      </c>
      <c r="I462" s="160"/>
      <c r="L462" s="156"/>
      <c r="M462" s="161"/>
      <c r="T462" s="162"/>
      <c r="AT462" s="157" t="s">
        <v>202</v>
      </c>
      <c r="AU462" s="157" t="s">
        <v>93</v>
      </c>
      <c r="AV462" s="13" t="s">
        <v>93</v>
      </c>
      <c r="AW462" s="13" t="s">
        <v>42</v>
      </c>
      <c r="AX462" s="13" t="s">
        <v>90</v>
      </c>
      <c r="AY462" s="157" t="s">
        <v>192</v>
      </c>
    </row>
    <row r="463" spans="2:65" s="1" customFormat="1" ht="49.15" customHeight="1">
      <c r="B463" s="33"/>
      <c r="C463" s="132" t="s">
        <v>780</v>
      </c>
      <c r="D463" s="132" t="s">
        <v>194</v>
      </c>
      <c r="E463" s="133" t="s">
        <v>1230</v>
      </c>
      <c r="F463" s="134" t="s">
        <v>1231</v>
      </c>
      <c r="G463" s="135" t="s">
        <v>282</v>
      </c>
      <c r="H463" s="136">
        <v>532</v>
      </c>
      <c r="I463" s="137"/>
      <c r="J463" s="138">
        <f>ROUND(I463*H463,2)</f>
        <v>0</v>
      </c>
      <c r="K463" s="134" t="s">
        <v>198</v>
      </c>
      <c r="L463" s="33"/>
      <c r="M463" s="139" t="s">
        <v>44</v>
      </c>
      <c r="N463" s="140" t="s">
        <v>53</v>
      </c>
      <c r="P463" s="141">
        <f>O463*H463</f>
        <v>0</v>
      </c>
      <c r="Q463" s="141">
        <v>0</v>
      </c>
      <c r="R463" s="141">
        <f>Q463*H463</f>
        <v>0</v>
      </c>
      <c r="S463" s="141">
        <v>4.4299999999999999E-3</v>
      </c>
      <c r="T463" s="142">
        <f>S463*H463</f>
        <v>2.35676</v>
      </c>
      <c r="AR463" s="143" t="s">
        <v>90</v>
      </c>
      <c r="AT463" s="143" t="s">
        <v>194</v>
      </c>
      <c r="AU463" s="143" t="s">
        <v>93</v>
      </c>
      <c r="AY463" s="17" t="s">
        <v>192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90</v>
      </c>
      <c r="BK463" s="144">
        <f>ROUND(I463*H463,2)</f>
        <v>0</v>
      </c>
      <c r="BL463" s="17" t="s">
        <v>90</v>
      </c>
      <c r="BM463" s="143" t="s">
        <v>2621</v>
      </c>
    </row>
    <row r="464" spans="2:65" s="1" customFormat="1" ht="11.25">
      <c r="B464" s="33"/>
      <c r="D464" s="145" t="s">
        <v>200</v>
      </c>
      <c r="F464" s="146" t="s">
        <v>1233</v>
      </c>
      <c r="I464" s="147"/>
      <c r="L464" s="33"/>
      <c r="M464" s="148"/>
      <c r="T464" s="54"/>
      <c r="AT464" s="17" t="s">
        <v>200</v>
      </c>
      <c r="AU464" s="17" t="s">
        <v>93</v>
      </c>
    </row>
    <row r="465" spans="2:65" s="12" customFormat="1" ht="11.25">
      <c r="B465" s="149"/>
      <c r="D465" s="150" t="s">
        <v>202</v>
      </c>
      <c r="E465" s="151" t="s">
        <v>44</v>
      </c>
      <c r="F465" s="152" t="s">
        <v>2195</v>
      </c>
      <c r="H465" s="151" t="s">
        <v>44</v>
      </c>
      <c r="I465" s="153"/>
      <c r="L465" s="149"/>
      <c r="M465" s="154"/>
      <c r="T465" s="155"/>
      <c r="AT465" s="151" t="s">
        <v>202</v>
      </c>
      <c r="AU465" s="151" t="s">
        <v>93</v>
      </c>
      <c r="AV465" s="12" t="s">
        <v>90</v>
      </c>
      <c r="AW465" s="12" t="s">
        <v>42</v>
      </c>
      <c r="AX465" s="12" t="s">
        <v>82</v>
      </c>
      <c r="AY465" s="151" t="s">
        <v>192</v>
      </c>
    </row>
    <row r="466" spans="2:65" s="12" customFormat="1" ht="11.25">
      <c r="B466" s="149"/>
      <c r="D466" s="150" t="s">
        <v>202</v>
      </c>
      <c r="E466" s="151" t="s">
        <v>44</v>
      </c>
      <c r="F466" s="152" t="s">
        <v>2622</v>
      </c>
      <c r="H466" s="151" t="s">
        <v>44</v>
      </c>
      <c r="I466" s="153"/>
      <c r="L466" s="149"/>
      <c r="M466" s="154"/>
      <c r="T466" s="155"/>
      <c r="AT466" s="151" t="s">
        <v>202</v>
      </c>
      <c r="AU466" s="151" t="s">
        <v>93</v>
      </c>
      <c r="AV466" s="12" t="s">
        <v>90</v>
      </c>
      <c r="AW466" s="12" t="s">
        <v>42</v>
      </c>
      <c r="AX466" s="12" t="s">
        <v>82</v>
      </c>
      <c r="AY466" s="151" t="s">
        <v>192</v>
      </c>
    </row>
    <row r="467" spans="2:65" s="13" customFormat="1" ht="11.25">
      <c r="B467" s="156"/>
      <c r="D467" s="150" t="s">
        <v>202</v>
      </c>
      <c r="E467" s="157" t="s">
        <v>44</v>
      </c>
      <c r="F467" s="158" t="s">
        <v>2623</v>
      </c>
      <c r="H467" s="159">
        <v>532</v>
      </c>
      <c r="I467" s="160"/>
      <c r="L467" s="156"/>
      <c r="M467" s="161"/>
      <c r="T467" s="162"/>
      <c r="AT467" s="157" t="s">
        <v>202</v>
      </c>
      <c r="AU467" s="157" t="s">
        <v>93</v>
      </c>
      <c r="AV467" s="13" t="s">
        <v>93</v>
      </c>
      <c r="AW467" s="13" t="s">
        <v>42</v>
      </c>
      <c r="AX467" s="13" t="s">
        <v>90</v>
      </c>
      <c r="AY467" s="157" t="s">
        <v>192</v>
      </c>
    </row>
    <row r="468" spans="2:65" s="1" customFormat="1" ht="44.25" customHeight="1">
      <c r="B468" s="33"/>
      <c r="C468" s="132" t="s">
        <v>310</v>
      </c>
      <c r="D468" s="132" t="s">
        <v>194</v>
      </c>
      <c r="E468" s="133" t="s">
        <v>2624</v>
      </c>
      <c r="F468" s="134" t="s">
        <v>2625</v>
      </c>
      <c r="G468" s="135" t="s">
        <v>282</v>
      </c>
      <c r="H468" s="136">
        <v>30</v>
      </c>
      <c r="I468" s="137"/>
      <c r="J468" s="138">
        <f>ROUND(I468*H468,2)</f>
        <v>0</v>
      </c>
      <c r="K468" s="134" t="s">
        <v>198</v>
      </c>
      <c r="L468" s="33"/>
      <c r="M468" s="139" t="s">
        <v>44</v>
      </c>
      <c r="N468" s="140" t="s">
        <v>53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90</v>
      </c>
      <c r="AT468" s="143" t="s">
        <v>194</v>
      </c>
      <c r="AU468" s="143" t="s">
        <v>93</v>
      </c>
      <c r="AY468" s="17" t="s">
        <v>192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90</v>
      </c>
      <c r="BK468" s="144">
        <f>ROUND(I468*H468,2)</f>
        <v>0</v>
      </c>
      <c r="BL468" s="17" t="s">
        <v>90</v>
      </c>
      <c r="BM468" s="143" t="s">
        <v>2626</v>
      </c>
    </row>
    <row r="469" spans="2:65" s="1" customFormat="1" ht="11.25">
      <c r="B469" s="33"/>
      <c r="D469" s="145" t="s">
        <v>200</v>
      </c>
      <c r="F469" s="146" t="s">
        <v>2627</v>
      </c>
      <c r="I469" s="147"/>
      <c r="L469" s="33"/>
      <c r="M469" s="148"/>
      <c r="T469" s="54"/>
      <c r="AT469" s="17" t="s">
        <v>200</v>
      </c>
      <c r="AU469" s="17" t="s">
        <v>93</v>
      </c>
    </row>
    <row r="470" spans="2:65" s="12" customFormat="1" ht="11.25">
      <c r="B470" s="149"/>
      <c r="D470" s="150" t="s">
        <v>202</v>
      </c>
      <c r="E470" s="151" t="s">
        <v>44</v>
      </c>
      <c r="F470" s="152" t="s">
        <v>2195</v>
      </c>
      <c r="H470" s="151" t="s">
        <v>44</v>
      </c>
      <c r="I470" s="153"/>
      <c r="L470" s="149"/>
      <c r="M470" s="154"/>
      <c r="T470" s="155"/>
      <c r="AT470" s="151" t="s">
        <v>202</v>
      </c>
      <c r="AU470" s="151" t="s">
        <v>93</v>
      </c>
      <c r="AV470" s="12" t="s">
        <v>90</v>
      </c>
      <c r="AW470" s="12" t="s">
        <v>42</v>
      </c>
      <c r="AX470" s="12" t="s">
        <v>82</v>
      </c>
      <c r="AY470" s="151" t="s">
        <v>192</v>
      </c>
    </row>
    <row r="471" spans="2:65" s="12" customFormat="1" ht="11.25">
      <c r="B471" s="149"/>
      <c r="D471" s="150" t="s">
        <v>202</v>
      </c>
      <c r="E471" s="151" t="s">
        <v>44</v>
      </c>
      <c r="F471" s="152" t="s">
        <v>2628</v>
      </c>
      <c r="H471" s="151" t="s">
        <v>44</v>
      </c>
      <c r="I471" s="153"/>
      <c r="L471" s="149"/>
      <c r="M471" s="154"/>
      <c r="T471" s="155"/>
      <c r="AT471" s="151" t="s">
        <v>202</v>
      </c>
      <c r="AU471" s="151" t="s">
        <v>93</v>
      </c>
      <c r="AV471" s="12" t="s">
        <v>90</v>
      </c>
      <c r="AW471" s="12" t="s">
        <v>42</v>
      </c>
      <c r="AX471" s="12" t="s">
        <v>82</v>
      </c>
      <c r="AY471" s="151" t="s">
        <v>192</v>
      </c>
    </row>
    <row r="472" spans="2:65" s="13" customFormat="1" ht="11.25">
      <c r="B472" s="156"/>
      <c r="D472" s="150" t="s">
        <v>202</v>
      </c>
      <c r="E472" s="157" t="s">
        <v>44</v>
      </c>
      <c r="F472" s="158" t="s">
        <v>402</v>
      </c>
      <c r="H472" s="159">
        <v>30</v>
      </c>
      <c r="I472" s="160"/>
      <c r="L472" s="156"/>
      <c r="M472" s="161"/>
      <c r="T472" s="162"/>
      <c r="AT472" s="157" t="s">
        <v>202</v>
      </c>
      <c r="AU472" s="157" t="s">
        <v>93</v>
      </c>
      <c r="AV472" s="13" t="s">
        <v>93</v>
      </c>
      <c r="AW472" s="13" t="s">
        <v>42</v>
      </c>
      <c r="AX472" s="13" t="s">
        <v>90</v>
      </c>
      <c r="AY472" s="157" t="s">
        <v>192</v>
      </c>
    </row>
    <row r="473" spans="2:65" s="11" customFormat="1" ht="22.9" customHeight="1">
      <c r="B473" s="120"/>
      <c r="D473" s="121" t="s">
        <v>81</v>
      </c>
      <c r="E473" s="130" t="s">
        <v>1236</v>
      </c>
      <c r="F473" s="130" t="s">
        <v>2152</v>
      </c>
      <c r="I473" s="123"/>
      <c r="J473" s="131">
        <f>BK473</f>
        <v>0</v>
      </c>
      <c r="L473" s="120"/>
      <c r="M473" s="125"/>
      <c r="P473" s="126">
        <f>SUM(P474:P2021)</f>
        <v>0</v>
      </c>
      <c r="R473" s="126">
        <f>SUM(R474:R2021)</f>
        <v>17.980297999999998</v>
      </c>
      <c r="T473" s="127">
        <f>SUM(T474:T2021)</f>
        <v>0</v>
      </c>
      <c r="AR473" s="121" t="s">
        <v>209</v>
      </c>
      <c r="AT473" s="128" t="s">
        <v>81</v>
      </c>
      <c r="AU473" s="128" t="s">
        <v>90</v>
      </c>
      <c r="AY473" s="121" t="s">
        <v>192</v>
      </c>
      <c r="BK473" s="129">
        <f>SUM(BK474:BK2021)</f>
        <v>0</v>
      </c>
    </row>
    <row r="474" spans="2:65" s="1" customFormat="1" ht="101.25" customHeight="1">
      <c r="B474" s="33"/>
      <c r="C474" s="132" t="s">
        <v>804</v>
      </c>
      <c r="D474" s="132" t="s">
        <v>194</v>
      </c>
      <c r="E474" s="133" t="s">
        <v>1238</v>
      </c>
      <c r="F474" s="134" t="s">
        <v>1239</v>
      </c>
      <c r="G474" s="135" t="s">
        <v>282</v>
      </c>
      <c r="H474" s="136">
        <v>800</v>
      </c>
      <c r="I474" s="137"/>
      <c r="J474" s="138">
        <f>ROUND(I474*H474,2)</f>
        <v>0</v>
      </c>
      <c r="K474" s="134" t="s">
        <v>198</v>
      </c>
      <c r="L474" s="33"/>
      <c r="M474" s="139" t="s">
        <v>44</v>
      </c>
      <c r="N474" s="140" t="s">
        <v>53</v>
      </c>
      <c r="P474" s="141">
        <f>O474*H474</f>
        <v>0</v>
      </c>
      <c r="Q474" s="141">
        <v>0</v>
      </c>
      <c r="R474" s="141">
        <f>Q474*H474</f>
        <v>0</v>
      </c>
      <c r="S474" s="141">
        <v>0</v>
      </c>
      <c r="T474" s="142">
        <f>S474*H474</f>
        <v>0</v>
      </c>
      <c r="AR474" s="143" t="s">
        <v>90</v>
      </c>
      <c r="AT474" s="143" t="s">
        <v>194</v>
      </c>
      <c r="AU474" s="143" t="s">
        <v>93</v>
      </c>
      <c r="AY474" s="17" t="s">
        <v>192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7" t="s">
        <v>90</v>
      </c>
      <c r="BK474" s="144">
        <f>ROUND(I474*H474,2)</f>
        <v>0</v>
      </c>
      <c r="BL474" s="17" t="s">
        <v>90</v>
      </c>
      <c r="BM474" s="143" t="s">
        <v>2629</v>
      </c>
    </row>
    <row r="475" spans="2:65" s="1" customFormat="1" ht="11.25">
      <c r="B475" s="33"/>
      <c r="D475" s="145" t="s">
        <v>200</v>
      </c>
      <c r="F475" s="146" t="s">
        <v>1241</v>
      </c>
      <c r="I475" s="147"/>
      <c r="L475" s="33"/>
      <c r="M475" s="148"/>
      <c r="T475" s="54"/>
      <c r="AT475" s="17" t="s">
        <v>200</v>
      </c>
      <c r="AU475" s="17" t="s">
        <v>93</v>
      </c>
    </row>
    <row r="476" spans="2:65" s="12" customFormat="1" ht="11.25">
      <c r="B476" s="149"/>
      <c r="D476" s="150" t="s">
        <v>202</v>
      </c>
      <c r="E476" s="151" t="s">
        <v>44</v>
      </c>
      <c r="F476" s="152" t="s">
        <v>2468</v>
      </c>
      <c r="H476" s="151" t="s">
        <v>44</v>
      </c>
      <c r="I476" s="153"/>
      <c r="L476" s="149"/>
      <c r="M476" s="154"/>
      <c r="T476" s="155"/>
      <c r="AT476" s="151" t="s">
        <v>202</v>
      </c>
      <c r="AU476" s="151" t="s">
        <v>93</v>
      </c>
      <c r="AV476" s="12" t="s">
        <v>90</v>
      </c>
      <c r="AW476" s="12" t="s">
        <v>42</v>
      </c>
      <c r="AX476" s="12" t="s">
        <v>82</v>
      </c>
      <c r="AY476" s="151" t="s">
        <v>192</v>
      </c>
    </row>
    <row r="477" spans="2:65" s="12" customFormat="1" ht="11.25">
      <c r="B477" s="149"/>
      <c r="D477" s="150" t="s">
        <v>202</v>
      </c>
      <c r="E477" s="151" t="s">
        <v>44</v>
      </c>
      <c r="F477" s="152" t="s">
        <v>1242</v>
      </c>
      <c r="H477" s="151" t="s">
        <v>44</v>
      </c>
      <c r="I477" s="153"/>
      <c r="L477" s="149"/>
      <c r="M477" s="154"/>
      <c r="T477" s="155"/>
      <c r="AT477" s="151" t="s">
        <v>202</v>
      </c>
      <c r="AU477" s="151" t="s">
        <v>93</v>
      </c>
      <c r="AV477" s="12" t="s">
        <v>90</v>
      </c>
      <c r="AW477" s="12" t="s">
        <v>42</v>
      </c>
      <c r="AX477" s="12" t="s">
        <v>82</v>
      </c>
      <c r="AY477" s="151" t="s">
        <v>192</v>
      </c>
    </row>
    <row r="478" spans="2:65" s="13" customFormat="1" ht="11.25">
      <c r="B478" s="156"/>
      <c r="D478" s="150" t="s">
        <v>202</v>
      </c>
      <c r="E478" s="157" t="s">
        <v>44</v>
      </c>
      <c r="F478" s="158" t="s">
        <v>2630</v>
      </c>
      <c r="H478" s="159">
        <v>800</v>
      </c>
      <c r="I478" s="160"/>
      <c r="L478" s="156"/>
      <c r="M478" s="161"/>
      <c r="T478" s="162"/>
      <c r="AT478" s="157" t="s">
        <v>202</v>
      </c>
      <c r="AU478" s="157" t="s">
        <v>93</v>
      </c>
      <c r="AV478" s="13" t="s">
        <v>93</v>
      </c>
      <c r="AW478" s="13" t="s">
        <v>42</v>
      </c>
      <c r="AX478" s="13" t="s">
        <v>90</v>
      </c>
      <c r="AY478" s="157" t="s">
        <v>192</v>
      </c>
    </row>
    <row r="479" spans="2:65" s="1" customFormat="1" ht="16.5" customHeight="1">
      <c r="B479" s="33"/>
      <c r="C479" s="170" t="s">
        <v>822</v>
      </c>
      <c r="D479" s="170" t="s">
        <v>245</v>
      </c>
      <c r="E479" s="171" t="s">
        <v>1244</v>
      </c>
      <c r="F479" s="172" t="s">
        <v>1245</v>
      </c>
      <c r="G479" s="173" t="s">
        <v>282</v>
      </c>
      <c r="H479" s="174">
        <v>840</v>
      </c>
      <c r="I479" s="175"/>
      <c r="J479" s="176">
        <f>ROUND(I479*H479,2)</f>
        <v>0</v>
      </c>
      <c r="K479" s="172" t="s">
        <v>259</v>
      </c>
      <c r="L479" s="177"/>
      <c r="M479" s="178" t="s">
        <v>44</v>
      </c>
      <c r="N479" s="179" t="s">
        <v>53</v>
      </c>
      <c r="P479" s="141">
        <f>O479*H479</f>
        <v>0</v>
      </c>
      <c r="Q479" s="141">
        <v>1.3999999999999999E-4</v>
      </c>
      <c r="R479" s="141">
        <f>Q479*H479</f>
        <v>0.1176</v>
      </c>
      <c r="S479" s="141">
        <v>0</v>
      </c>
      <c r="T479" s="142">
        <f>S479*H479</f>
        <v>0</v>
      </c>
      <c r="AR479" s="143" t="s">
        <v>93</v>
      </c>
      <c r="AT479" s="143" t="s">
        <v>245</v>
      </c>
      <c r="AU479" s="143" t="s">
        <v>93</v>
      </c>
      <c r="AY479" s="17" t="s">
        <v>192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90</v>
      </c>
      <c r="BK479" s="144">
        <f>ROUND(I479*H479,2)</f>
        <v>0</v>
      </c>
      <c r="BL479" s="17" t="s">
        <v>90</v>
      </c>
      <c r="BM479" s="143" t="s">
        <v>2631</v>
      </c>
    </row>
    <row r="480" spans="2:65" s="12" customFormat="1" ht="11.25">
      <c r="B480" s="149"/>
      <c r="D480" s="150" t="s">
        <v>202</v>
      </c>
      <c r="E480" s="151" t="s">
        <v>44</v>
      </c>
      <c r="F480" s="152" t="s">
        <v>2468</v>
      </c>
      <c r="H480" s="151" t="s">
        <v>44</v>
      </c>
      <c r="I480" s="153"/>
      <c r="L480" s="149"/>
      <c r="M480" s="154"/>
      <c r="T480" s="155"/>
      <c r="AT480" s="151" t="s">
        <v>202</v>
      </c>
      <c r="AU480" s="151" t="s">
        <v>93</v>
      </c>
      <c r="AV480" s="12" t="s">
        <v>90</v>
      </c>
      <c r="AW480" s="12" t="s">
        <v>42</v>
      </c>
      <c r="AX480" s="12" t="s">
        <v>82</v>
      </c>
      <c r="AY480" s="151" t="s">
        <v>192</v>
      </c>
    </row>
    <row r="481" spans="2:65" s="12" customFormat="1" ht="22.5">
      <c r="B481" s="149"/>
      <c r="D481" s="150" t="s">
        <v>202</v>
      </c>
      <c r="E481" s="151" t="s">
        <v>44</v>
      </c>
      <c r="F481" s="152" t="s">
        <v>1247</v>
      </c>
      <c r="H481" s="151" t="s">
        <v>44</v>
      </c>
      <c r="I481" s="153"/>
      <c r="L481" s="149"/>
      <c r="M481" s="154"/>
      <c r="T481" s="155"/>
      <c r="AT481" s="151" t="s">
        <v>202</v>
      </c>
      <c r="AU481" s="151" t="s">
        <v>93</v>
      </c>
      <c r="AV481" s="12" t="s">
        <v>90</v>
      </c>
      <c r="AW481" s="12" t="s">
        <v>42</v>
      </c>
      <c r="AX481" s="12" t="s">
        <v>82</v>
      </c>
      <c r="AY481" s="151" t="s">
        <v>192</v>
      </c>
    </row>
    <row r="482" spans="2:65" s="13" customFormat="1" ht="11.25">
      <c r="B482" s="156"/>
      <c r="D482" s="150" t="s">
        <v>202</v>
      </c>
      <c r="E482" s="157" t="s">
        <v>44</v>
      </c>
      <c r="F482" s="158" t="s">
        <v>2632</v>
      </c>
      <c r="H482" s="159">
        <v>840</v>
      </c>
      <c r="I482" s="160"/>
      <c r="L482" s="156"/>
      <c r="M482" s="161"/>
      <c r="T482" s="162"/>
      <c r="AT482" s="157" t="s">
        <v>202</v>
      </c>
      <c r="AU482" s="157" t="s">
        <v>93</v>
      </c>
      <c r="AV482" s="13" t="s">
        <v>93</v>
      </c>
      <c r="AW482" s="13" t="s">
        <v>42</v>
      </c>
      <c r="AX482" s="13" t="s">
        <v>90</v>
      </c>
      <c r="AY482" s="157" t="s">
        <v>192</v>
      </c>
    </row>
    <row r="483" spans="2:65" s="1" customFormat="1" ht="37.9" customHeight="1">
      <c r="B483" s="33"/>
      <c r="C483" s="132" t="s">
        <v>231</v>
      </c>
      <c r="D483" s="132" t="s">
        <v>194</v>
      </c>
      <c r="E483" s="133" t="s">
        <v>1249</v>
      </c>
      <c r="F483" s="134" t="s">
        <v>1250</v>
      </c>
      <c r="G483" s="135" t="s">
        <v>282</v>
      </c>
      <c r="H483" s="136">
        <v>63</v>
      </c>
      <c r="I483" s="137"/>
      <c r="J483" s="138">
        <f>ROUND(I483*H483,2)</f>
        <v>0</v>
      </c>
      <c r="K483" s="134" t="s">
        <v>198</v>
      </c>
      <c r="L483" s="33"/>
      <c r="M483" s="139" t="s">
        <v>44</v>
      </c>
      <c r="N483" s="140" t="s">
        <v>53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90</v>
      </c>
      <c r="AT483" s="143" t="s">
        <v>194</v>
      </c>
      <c r="AU483" s="143" t="s">
        <v>93</v>
      </c>
      <c r="AY483" s="17" t="s">
        <v>192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90</v>
      </c>
      <c r="BK483" s="144">
        <f>ROUND(I483*H483,2)</f>
        <v>0</v>
      </c>
      <c r="BL483" s="17" t="s">
        <v>90</v>
      </c>
      <c r="BM483" s="143" t="s">
        <v>2633</v>
      </c>
    </row>
    <row r="484" spans="2:65" s="1" customFormat="1" ht="11.25">
      <c r="B484" s="33"/>
      <c r="D484" s="145" t="s">
        <v>200</v>
      </c>
      <c r="F484" s="146" t="s">
        <v>1252</v>
      </c>
      <c r="I484" s="147"/>
      <c r="L484" s="33"/>
      <c r="M484" s="148"/>
      <c r="T484" s="54"/>
      <c r="AT484" s="17" t="s">
        <v>200</v>
      </c>
      <c r="AU484" s="17" t="s">
        <v>93</v>
      </c>
    </row>
    <row r="485" spans="2:65" s="12" customFormat="1" ht="11.25">
      <c r="B485" s="149"/>
      <c r="D485" s="150" t="s">
        <v>202</v>
      </c>
      <c r="E485" s="151" t="s">
        <v>44</v>
      </c>
      <c r="F485" s="152" t="s">
        <v>2468</v>
      </c>
      <c r="H485" s="151" t="s">
        <v>44</v>
      </c>
      <c r="I485" s="153"/>
      <c r="L485" s="149"/>
      <c r="M485" s="154"/>
      <c r="T485" s="155"/>
      <c r="AT485" s="151" t="s">
        <v>202</v>
      </c>
      <c r="AU485" s="151" t="s">
        <v>93</v>
      </c>
      <c r="AV485" s="12" t="s">
        <v>90</v>
      </c>
      <c r="AW485" s="12" t="s">
        <v>42</v>
      </c>
      <c r="AX485" s="12" t="s">
        <v>82</v>
      </c>
      <c r="AY485" s="151" t="s">
        <v>192</v>
      </c>
    </row>
    <row r="486" spans="2:65" s="12" customFormat="1" ht="11.25">
      <c r="B486" s="149"/>
      <c r="D486" s="150" t="s">
        <v>202</v>
      </c>
      <c r="E486" s="151" t="s">
        <v>44</v>
      </c>
      <c r="F486" s="152" t="s">
        <v>2479</v>
      </c>
      <c r="H486" s="151" t="s">
        <v>44</v>
      </c>
      <c r="I486" s="153"/>
      <c r="L486" s="149"/>
      <c r="M486" s="154"/>
      <c r="T486" s="155"/>
      <c r="AT486" s="151" t="s">
        <v>202</v>
      </c>
      <c r="AU486" s="151" t="s">
        <v>93</v>
      </c>
      <c r="AV486" s="12" t="s">
        <v>90</v>
      </c>
      <c r="AW486" s="12" t="s">
        <v>42</v>
      </c>
      <c r="AX486" s="12" t="s">
        <v>82</v>
      </c>
      <c r="AY486" s="151" t="s">
        <v>192</v>
      </c>
    </row>
    <row r="487" spans="2:65" s="12" customFormat="1" ht="11.25">
      <c r="B487" s="149"/>
      <c r="D487" s="150" t="s">
        <v>202</v>
      </c>
      <c r="E487" s="151" t="s">
        <v>44</v>
      </c>
      <c r="F487" s="152" t="s">
        <v>2634</v>
      </c>
      <c r="H487" s="151" t="s">
        <v>44</v>
      </c>
      <c r="I487" s="153"/>
      <c r="L487" s="149"/>
      <c r="M487" s="154"/>
      <c r="T487" s="155"/>
      <c r="AT487" s="151" t="s">
        <v>202</v>
      </c>
      <c r="AU487" s="151" t="s">
        <v>93</v>
      </c>
      <c r="AV487" s="12" t="s">
        <v>90</v>
      </c>
      <c r="AW487" s="12" t="s">
        <v>42</v>
      </c>
      <c r="AX487" s="12" t="s">
        <v>82</v>
      </c>
      <c r="AY487" s="151" t="s">
        <v>192</v>
      </c>
    </row>
    <row r="488" spans="2:65" s="13" customFormat="1" ht="11.25">
      <c r="B488" s="156"/>
      <c r="D488" s="150" t="s">
        <v>202</v>
      </c>
      <c r="E488" s="157" t="s">
        <v>44</v>
      </c>
      <c r="F488" s="158" t="s">
        <v>2635</v>
      </c>
      <c r="H488" s="159">
        <v>51</v>
      </c>
      <c r="I488" s="160"/>
      <c r="L488" s="156"/>
      <c r="M488" s="161"/>
      <c r="T488" s="162"/>
      <c r="AT488" s="157" t="s">
        <v>202</v>
      </c>
      <c r="AU488" s="157" t="s">
        <v>93</v>
      </c>
      <c r="AV488" s="13" t="s">
        <v>93</v>
      </c>
      <c r="AW488" s="13" t="s">
        <v>42</v>
      </c>
      <c r="AX488" s="13" t="s">
        <v>82</v>
      </c>
      <c r="AY488" s="157" t="s">
        <v>192</v>
      </c>
    </row>
    <row r="489" spans="2:65" s="12" customFormat="1" ht="11.25">
      <c r="B489" s="149"/>
      <c r="D489" s="150" t="s">
        <v>202</v>
      </c>
      <c r="E489" s="151" t="s">
        <v>44</v>
      </c>
      <c r="F489" s="152" t="s">
        <v>2636</v>
      </c>
      <c r="H489" s="151" t="s">
        <v>44</v>
      </c>
      <c r="I489" s="153"/>
      <c r="L489" s="149"/>
      <c r="M489" s="154"/>
      <c r="T489" s="155"/>
      <c r="AT489" s="151" t="s">
        <v>202</v>
      </c>
      <c r="AU489" s="151" t="s">
        <v>93</v>
      </c>
      <c r="AV489" s="12" t="s">
        <v>90</v>
      </c>
      <c r="AW489" s="12" t="s">
        <v>42</v>
      </c>
      <c r="AX489" s="12" t="s">
        <v>82</v>
      </c>
      <c r="AY489" s="151" t="s">
        <v>192</v>
      </c>
    </row>
    <row r="490" spans="2:65" s="13" customFormat="1" ht="11.25">
      <c r="B490" s="156"/>
      <c r="D490" s="150" t="s">
        <v>202</v>
      </c>
      <c r="E490" s="157" t="s">
        <v>44</v>
      </c>
      <c r="F490" s="158" t="s">
        <v>1204</v>
      </c>
      <c r="H490" s="159">
        <v>8</v>
      </c>
      <c r="I490" s="160"/>
      <c r="L490" s="156"/>
      <c r="M490" s="161"/>
      <c r="T490" s="162"/>
      <c r="AT490" s="157" t="s">
        <v>202</v>
      </c>
      <c r="AU490" s="157" t="s">
        <v>93</v>
      </c>
      <c r="AV490" s="13" t="s">
        <v>93</v>
      </c>
      <c r="AW490" s="13" t="s">
        <v>42</v>
      </c>
      <c r="AX490" s="13" t="s">
        <v>82</v>
      </c>
      <c r="AY490" s="157" t="s">
        <v>192</v>
      </c>
    </row>
    <row r="491" spans="2:65" s="12" customFormat="1" ht="11.25">
      <c r="B491" s="149"/>
      <c r="D491" s="150" t="s">
        <v>202</v>
      </c>
      <c r="E491" s="151" t="s">
        <v>44</v>
      </c>
      <c r="F491" s="152" t="s">
        <v>2637</v>
      </c>
      <c r="H491" s="151" t="s">
        <v>44</v>
      </c>
      <c r="I491" s="153"/>
      <c r="L491" s="149"/>
      <c r="M491" s="154"/>
      <c r="T491" s="155"/>
      <c r="AT491" s="151" t="s">
        <v>202</v>
      </c>
      <c r="AU491" s="151" t="s">
        <v>93</v>
      </c>
      <c r="AV491" s="12" t="s">
        <v>90</v>
      </c>
      <c r="AW491" s="12" t="s">
        <v>42</v>
      </c>
      <c r="AX491" s="12" t="s">
        <v>82</v>
      </c>
      <c r="AY491" s="151" t="s">
        <v>192</v>
      </c>
    </row>
    <row r="492" spans="2:65" s="13" customFormat="1" ht="11.25">
      <c r="B492" s="156"/>
      <c r="D492" s="150" t="s">
        <v>202</v>
      </c>
      <c r="E492" s="157" t="s">
        <v>44</v>
      </c>
      <c r="F492" s="158" t="s">
        <v>1627</v>
      </c>
      <c r="H492" s="159">
        <v>4</v>
      </c>
      <c r="I492" s="160"/>
      <c r="L492" s="156"/>
      <c r="M492" s="161"/>
      <c r="T492" s="162"/>
      <c r="AT492" s="157" t="s">
        <v>202</v>
      </c>
      <c r="AU492" s="157" t="s">
        <v>93</v>
      </c>
      <c r="AV492" s="13" t="s">
        <v>93</v>
      </c>
      <c r="AW492" s="13" t="s">
        <v>42</v>
      </c>
      <c r="AX492" s="13" t="s">
        <v>82</v>
      </c>
      <c r="AY492" s="157" t="s">
        <v>192</v>
      </c>
    </row>
    <row r="493" spans="2:65" s="14" customFormat="1" ht="11.25">
      <c r="B493" s="163"/>
      <c r="D493" s="150" t="s">
        <v>202</v>
      </c>
      <c r="E493" s="164" t="s">
        <v>44</v>
      </c>
      <c r="F493" s="165" t="s">
        <v>205</v>
      </c>
      <c r="H493" s="166">
        <v>63</v>
      </c>
      <c r="I493" s="167"/>
      <c r="L493" s="163"/>
      <c r="M493" s="168"/>
      <c r="T493" s="169"/>
      <c r="AT493" s="164" t="s">
        <v>202</v>
      </c>
      <c r="AU493" s="164" t="s">
        <v>93</v>
      </c>
      <c r="AV493" s="14" t="s">
        <v>199</v>
      </c>
      <c r="AW493" s="14" t="s">
        <v>42</v>
      </c>
      <c r="AX493" s="14" t="s">
        <v>90</v>
      </c>
      <c r="AY493" s="164" t="s">
        <v>192</v>
      </c>
    </row>
    <row r="494" spans="2:65" s="1" customFormat="1" ht="24.2" customHeight="1">
      <c r="B494" s="33"/>
      <c r="C494" s="132" t="s">
        <v>844</v>
      </c>
      <c r="D494" s="132" t="s">
        <v>194</v>
      </c>
      <c r="E494" s="133" t="s">
        <v>1257</v>
      </c>
      <c r="F494" s="134" t="s">
        <v>1258</v>
      </c>
      <c r="G494" s="135" t="s">
        <v>747</v>
      </c>
      <c r="H494" s="136">
        <v>7</v>
      </c>
      <c r="I494" s="137"/>
      <c r="J494" s="138">
        <f>ROUND(I494*H494,2)</f>
        <v>0</v>
      </c>
      <c r="K494" s="134" t="s">
        <v>198</v>
      </c>
      <c r="L494" s="33"/>
      <c r="M494" s="139" t="s">
        <v>44</v>
      </c>
      <c r="N494" s="140" t="s">
        <v>53</v>
      </c>
      <c r="P494" s="141">
        <f>O494*H494</f>
        <v>0</v>
      </c>
      <c r="Q494" s="141">
        <v>1.2999999999999999E-4</v>
      </c>
      <c r="R494" s="141">
        <f>Q494*H494</f>
        <v>9.0999999999999989E-4</v>
      </c>
      <c r="S494" s="141">
        <v>0</v>
      </c>
      <c r="T494" s="142">
        <f>S494*H494</f>
        <v>0</v>
      </c>
      <c r="AR494" s="143" t="s">
        <v>90</v>
      </c>
      <c r="AT494" s="143" t="s">
        <v>194</v>
      </c>
      <c r="AU494" s="143" t="s">
        <v>93</v>
      </c>
      <c r="AY494" s="17" t="s">
        <v>192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90</v>
      </c>
      <c r="BK494" s="144">
        <f>ROUND(I494*H494,2)</f>
        <v>0</v>
      </c>
      <c r="BL494" s="17" t="s">
        <v>90</v>
      </c>
      <c r="BM494" s="143" t="s">
        <v>2638</v>
      </c>
    </row>
    <row r="495" spans="2:65" s="1" customFormat="1" ht="11.25">
      <c r="B495" s="33"/>
      <c r="D495" s="145" t="s">
        <v>200</v>
      </c>
      <c r="F495" s="146" t="s">
        <v>1260</v>
      </c>
      <c r="I495" s="147"/>
      <c r="L495" s="33"/>
      <c r="M495" s="148"/>
      <c r="T495" s="54"/>
      <c r="AT495" s="17" t="s">
        <v>200</v>
      </c>
      <c r="AU495" s="17" t="s">
        <v>93</v>
      </c>
    </row>
    <row r="496" spans="2:65" s="12" customFormat="1" ht="11.25">
      <c r="B496" s="149"/>
      <c r="D496" s="150" t="s">
        <v>202</v>
      </c>
      <c r="E496" s="151" t="s">
        <v>44</v>
      </c>
      <c r="F496" s="152" t="s">
        <v>2195</v>
      </c>
      <c r="H496" s="151" t="s">
        <v>44</v>
      </c>
      <c r="I496" s="153"/>
      <c r="L496" s="149"/>
      <c r="M496" s="154"/>
      <c r="T496" s="155"/>
      <c r="AT496" s="151" t="s">
        <v>202</v>
      </c>
      <c r="AU496" s="151" t="s">
        <v>93</v>
      </c>
      <c r="AV496" s="12" t="s">
        <v>90</v>
      </c>
      <c r="AW496" s="12" t="s">
        <v>42</v>
      </c>
      <c r="AX496" s="12" t="s">
        <v>82</v>
      </c>
      <c r="AY496" s="151" t="s">
        <v>192</v>
      </c>
    </row>
    <row r="497" spans="2:65" s="12" customFormat="1" ht="11.25">
      <c r="B497" s="149"/>
      <c r="D497" s="150" t="s">
        <v>202</v>
      </c>
      <c r="E497" s="151" t="s">
        <v>44</v>
      </c>
      <c r="F497" s="152" t="s">
        <v>2468</v>
      </c>
      <c r="H497" s="151" t="s">
        <v>44</v>
      </c>
      <c r="I497" s="153"/>
      <c r="L497" s="149"/>
      <c r="M497" s="154"/>
      <c r="T497" s="155"/>
      <c r="AT497" s="151" t="s">
        <v>202</v>
      </c>
      <c r="AU497" s="151" t="s">
        <v>93</v>
      </c>
      <c r="AV497" s="12" t="s">
        <v>90</v>
      </c>
      <c r="AW497" s="12" t="s">
        <v>42</v>
      </c>
      <c r="AX497" s="12" t="s">
        <v>82</v>
      </c>
      <c r="AY497" s="151" t="s">
        <v>192</v>
      </c>
    </row>
    <row r="498" spans="2:65" s="12" customFormat="1" ht="11.25">
      <c r="B498" s="149"/>
      <c r="D498" s="150" t="s">
        <v>202</v>
      </c>
      <c r="E498" s="151" t="s">
        <v>44</v>
      </c>
      <c r="F498" s="152" t="s">
        <v>1261</v>
      </c>
      <c r="H498" s="151" t="s">
        <v>44</v>
      </c>
      <c r="I498" s="153"/>
      <c r="L498" s="149"/>
      <c r="M498" s="154"/>
      <c r="T498" s="155"/>
      <c r="AT498" s="151" t="s">
        <v>202</v>
      </c>
      <c r="AU498" s="151" t="s">
        <v>93</v>
      </c>
      <c r="AV498" s="12" t="s">
        <v>90</v>
      </c>
      <c r="AW498" s="12" t="s">
        <v>42</v>
      </c>
      <c r="AX498" s="12" t="s">
        <v>82</v>
      </c>
      <c r="AY498" s="151" t="s">
        <v>192</v>
      </c>
    </row>
    <row r="499" spans="2:65" s="13" customFormat="1" ht="11.25">
      <c r="B499" s="156"/>
      <c r="D499" s="150" t="s">
        <v>202</v>
      </c>
      <c r="E499" s="157" t="s">
        <v>44</v>
      </c>
      <c r="F499" s="158" t="s">
        <v>238</v>
      </c>
      <c r="H499" s="159">
        <v>7</v>
      </c>
      <c r="I499" s="160"/>
      <c r="L499" s="156"/>
      <c r="M499" s="161"/>
      <c r="T499" s="162"/>
      <c r="AT499" s="157" t="s">
        <v>202</v>
      </c>
      <c r="AU499" s="157" t="s">
        <v>93</v>
      </c>
      <c r="AV499" s="13" t="s">
        <v>93</v>
      </c>
      <c r="AW499" s="13" t="s">
        <v>42</v>
      </c>
      <c r="AX499" s="13" t="s">
        <v>90</v>
      </c>
      <c r="AY499" s="157" t="s">
        <v>192</v>
      </c>
    </row>
    <row r="500" spans="2:65" s="1" customFormat="1" ht="16.5" customHeight="1">
      <c r="B500" s="33"/>
      <c r="C500" s="170" t="s">
        <v>236</v>
      </c>
      <c r="D500" s="170" t="s">
        <v>245</v>
      </c>
      <c r="E500" s="171" t="s">
        <v>1262</v>
      </c>
      <c r="F500" s="172" t="s">
        <v>1263</v>
      </c>
      <c r="G500" s="173" t="s">
        <v>747</v>
      </c>
      <c r="H500" s="174">
        <v>7</v>
      </c>
      <c r="I500" s="175"/>
      <c r="J500" s="176">
        <f>ROUND(I500*H500,2)</f>
        <v>0</v>
      </c>
      <c r="K500" s="172" t="s">
        <v>259</v>
      </c>
      <c r="L500" s="177"/>
      <c r="M500" s="178" t="s">
        <v>44</v>
      </c>
      <c r="N500" s="179" t="s">
        <v>53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93</v>
      </c>
      <c r="AT500" s="143" t="s">
        <v>245</v>
      </c>
      <c r="AU500" s="143" t="s">
        <v>93</v>
      </c>
      <c r="AY500" s="17" t="s">
        <v>192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90</v>
      </c>
      <c r="BK500" s="144">
        <f>ROUND(I500*H500,2)</f>
        <v>0</v>
      </c>
      <c r="BL500" s="17" t="s">
        <v>90</v>
      </c>
      <c r="BM500" s="143" t="s">
        <v>2639</v>
      </c>
    </row>
    <row r="501" spans="2:65" s="12" customFormat="1" ht="11.25">
      <c r="B501" s="149"/>
      <c r="D501" s="150" t="s">
        <v>202</v>
      </c>
      <c r="E501" s="151" t="s">
        <v>44</v>
      </c>
      <c r="F501" s="152" t="s">
        <v>2195</v>
      </c>
      <c r="H501" s="151" t="s">
        <v>44</v>
      </c>
      <c r="I501" s="153"/>
      <c r="L501" s="149"/>
      <c r="M501" s="154"/>
      <c r="T501" s="155"/>
      <c r="AT501" s="151" t="s">
        <v>202</v>
      </c>
      <c r="AU501" s="151" t="s">
        <v>93</v>
      </c>
      <c r="AV501" s="12" t="s">
        <v>90</v>
      </c>
      <c r="AW501" s="12" t="s">
        <v>42</v>
      </c>
      <c r="AX501" s="12" t="s">
        <v>82</v>
      </c>
      <c r="AY501" s="151" t="s">
        <v>192</v>
      </c>
    </row>
    <row r="502" spans="2:65" s="12" customFormat="1" ht="11.25">
      <c r="B502" s="149"/>
      <c r="D502" s="150" t="s">
        <v>202</v>
      </c>
      <c r="E502" s="151" t="s">
        <v>44</v>
      </c>
      <c r="F502" s="152" t="s">
        <v>2468</v>
      </c>
      <c r="H502" s="151" t="s">
        <v>44</v>
      </c>
      <c r="I502" s="153"/>
      <c r="L502" s="149"/>
      <c r="M502" s="154"/>
      <c r="T502" s="155"/>
      <c r="AT502" s="151" t="s">
        <v>202</v>
      </c>
      <c r="AU502" s="151" t="s">
        <v>93</v>
      </c>
      <c r="AV502" s="12" t="s">
        <v>90</v>
      </c>
      <c r="AW502" s="12" t="s">
        <v>42</v>
      </c>
      <c r="AX502" s="12" t="s">
        <v>82</v>
      </c>
      <c r="AY502" s="151" t="s">
        <v>192</v>
      </c>
    </row>
    <row r="503" spans="2:65" s="12" customFormat="1" ht="11.25">
      <c r="B503" s="149"/>
      <c r="D503" s="150" t="s">
        <v>202</v>
      </c>
      <c r="E503" s="151" t="s">
        <v>44</v>
      </c>
      <c r="F503" s="152" t="s">
        <v>1261</v>
      </c>
      <c r="H503" s="151" t="s">
        <v>44</v>
      </c>
      <c r="I503" s="153"/>
      <c r="L503" s="149"/>
      <c r="M503" s="154"/>
      <c r="T503" s="155"/>
      <c r="AT503" s="151" t="s">
        <v>202</v>
      </c>
      <c r="AU503" s="151" t="s">
        <v>93</v>
      </c>
      <c r="AV503" s="12" t="s">
        <v>90</v>
      </c>
      <c r="AW503" s="12" t="s">
        <v>42</v>
      </c>
      <c r="AX503" s="12" t="s">
        <v>82</v>
      </c>
      <c r="AY503" s="151" t="s">
        <v>192</v>
      </c>
    </row>
    <row r="504" spans="2:65" s="13" customFormat="1" ht="11.25">
      <c r="B504" s="156"/>
      <c r="D504" s="150" t="s">
        <v>202</v>
      </c>
      <c r="E504" s="157" t="s">
        <v>44</v>
      </c>
      <c r="F504" s="158" t="s">
        <v>238</v>
      </c>
      <c r="H504" s="159">
        <v>7</v>
      </c>
      <c r="I504" s="160"/>
      <c r="L504" s="156"/>
      <c r="M504" s="161"/>
      <c r="T504" s="162"/>
      <c r="AT504" s="157" t="s">
        <v>202</v>
      </c>
      <c r="AU504" s="157" t="s">
        <v>93</v>
      </c>
      <c r="AV504" s="13" t="s">
        <v>93</v>
      </c>
      <c r="AW504" s="13" t="s">
        <v>42</v>
      </c>
      <c r="AX504" s="13" t="s">
        <v>90</v>
      </c>
      <c r="AY504" s="157" t="s">
        <v>192</v>
      </c>
    </row>
    <row r="505" spans="2:65" s="1" customFormat="1" ht="37.9" customHeight="1">
      <c r="B505" s="33"/>
      <c r="C505" s="132" t="s">
        <v>1297</v>
      </c>
      <c r="D505" s="132" t="s">
        <v>194</v>
      </c>
      <c r="E505" s="133" t="s">
        <v>1265</v>
      </c>
      <c r="F505" s="134" t="s">
        <v>1266</v>
      </c>
      <c r="G505" s="135" t="s">
        <v>747</v>
      </c>
      <c r="H505" s="136">
        <v>70</v>
      </c>
      <c r="I505" s="137"/>
      <c r="J505" s="138">
        <f>ROUND(I505*H505,2)</f>
        <v>0</v>
      </c>
      <c r="K505" s="134" t="s">
        <v>198</v>
      </c>
      <c r="L505" s="33"/>
      <c r="M505" s="139" t="s">
        <v>44</v>
      </c>
      <c r="N505" s="140" t="s">
        <v>53</v>
      </c>
      <c r="P505" s="141">
        <f>O505*H505</f>
        <v>0</v>
      </c>
      <c r="Q505" s="141">
        <v>0</v>
      </c>
      <c r="R505" s="141">
        <f>Q505*H505</f>
        <v>0</v>
      </c>
      <c r="S505" s="141">
        <v>0</v>
      </c>
      <c r="T505" s="142">
        <f>S505*H505</f>
        <v>0</v>
      </c>
      <c r="AR505" s="143" t="s">
        <v>90</v>
      </c>
      <c r="AT505" s="143" t="s">
        <v>194</v>
      </c>
      <c r="AU505" s="143" t="s">
        <v>93</v>
      </c>
      <c r="AY505" s="17" t="s">
        <v>192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7" t="s">
        <v>90</v>
      </c>
      <c r="BK505" s="144">
        <f>ROUND(I505*H505,2)</f>
        <v>0</v>
      </c>
      <c r="BL505" s="17" t="s">
        <v>90</v>
      </c>
      <c r="BM505" s="143" t="s">
        <v>2640</v>
      </c>
    </row>
    <row r="506" spans="2:65" s="1" customFormat="1" ht="11.25">
      <c r="B506" s="33"/>
      <c r="D506" s="145" t="s">
        <v>200</v>
      </c>
      <c r="F506" s="146" t="s">
        <v>1268</v>
      </c>
      <c r="I506" s="147"/>
      <c r="L506" s="33"/>
      <c r="M506" s="148"/>
      <c r="T506" s="54"/>
      <c r="AT506" s="17" t="s">
        <v>200</v>
      </c>
      <c r="AU506" s="17" t="s">
        <v>93</v>
      </c>
    </row>
    <row r="507" spans="2:65" s="12" customFormat="1" ht="11.25">
      <c r="B507" s="149"/>
      <c r="D507" s="150" t="s">
        <v>202</v>
      </c>
      <c r="E507" s="151" t="s">
        <v>44</v>
      </c>
      <c r="F507" s="152" t="s">
        <v>2468</v>
      </c>
      <c r="H507" s="151" t="s">
        <v>44</v>
      </c>
      <c r="I507" s="153"/>
      <c r="L507" s="149"/>
      <c r="M507" s="154"/>
      <c r="T507" s="155"/>
      <c r="AT507" s="151" t="s">
        <v>202</v>
      </c>
      <c r="AU507" s="151" t="s">
        <v>93</v>
      </c>
      <c r="AV507" s="12" t="s">
        <v>90</v>
      </c>
      <c r="AW507" s="12" t="s">
        <v>42</v>
      </c>
      <c r="AX507" s="12" t="s">
        <v>82</v>
      </c>
      <c r="AY507" s="151" t="s">
        <v>192</v>
      </c>
    </row>
    <row r="508" spans="2:65" s="12" customFormat="1" ht="11.25">
      <c r="B508" s="149"/>
      <c r="D508" s="150" t="s">
        <v>202</v>
      </c>
      <c r="E508" s="151" t="s">
        <v>44</v>
      </c>
      <c r="F508" s="152" t="s">
        <v>1269</v>
      </c>
      <c r="H508" s="151" t="s">
        <v>44</v>
      </c>
      <c r="I508" s="153"/>
      <c r="L508" s="149"/>
      <c r="M508" s="154"/>
      <c r="T508" s="155"/>
      <c r="AT508" s="151" t="s">
        <v>202</v>
      </c>
      <c r="AU508" s="151" t="s">
        <v>93</v>
      </c>
      <c r="AV508" s="12" t="s">
        <v>90</v>
      </c>
      <c r="AW508" s="12" t="s">
        <v>42</v>
      </c>
      <c r="AX508" s="12" t="s">
        <v>82</v>
      </c>
      <c r="AY508" s="151" t="s">
        <v>192</v>
      </c>
    </row>
    <row r="509" spans="2:65" s="13" customFormat="1" ht="11.25">
      <c r="B509" s="156"/>
      <c r="D509" s="150" t="s">
        <v>202</v>
      </c>
      <c r="E509" s="157" t="s">
        <v>44</v>
      </c>
      <c r="F509" s="158" t="s">
        <v>2641</v>
      </c>
      <c r="H509" s="159">
        <v>58</v>
      </c>
      <c r="I509" s="160"/>
      <c r="L509" s="156"/>
      <c r="M509" s="161"/>
      <c r="T509" s="162"/>
      <c r="AT509" s="157" t="s">
        <v>202</v>
      </c>
      <c r="AU509" s="157" t="s">
        <v>93</v>
      </c>
      <c r="AV509" s="13" t="s">
        <v>93</v>
      </c>
      <c r="AW509" s="13" t="s">
        <v>42</v>
      </c>
      <c r="AX509" s="13" t="s">
        <v>82</v>
      </c>
      <c r="AY509" s="157" t="s">
        <v>192</v>
      </c>
    </row>
    <row r="510" spans="2:65" s="12" customFormat="1" ht="11.25">
      <c r="B510" s="149"/>
      <c r="D510" s="150" t="s">
        <v>202</v>
      </c>
      <c r="E510" s="151" t="s">
        <v>44</v>
      </c>
      <c r="F510" s="152" t="s">
        <v>2642</v>
      </c>
      <c r="H510" s="151" t="s">
        <v>44</v>
      </c>
      <c r="I510" s="153"/>
      <c r="L510" s="149"/>
      <c r="M510" s="154"/>
      <c r="T510" s="155"/>
      <c r="AT510" s="151" t="s">
        <v>202</v>
      </c>
      <c r="AU510" s="151" t="s">
        <v>93</v>
      </c>
      <c r="AV510" s="12" t="s">
        <v>90</v>
      </c>
      <c r="AW510" s="12" t="s">
        <v>42</v>
      </c>
      <c r="AX510" s="12" t="s">
        <v>82</v>
      </c>
      <c r="AY510" s="151" t="s">
        <v>192</v>
      </c>
    </row>
    <row r="511" spans="2:65" s="13" customFormat="1" ht="11.25">
      <c r="B511" s="156"/>
      <c r="D511" s="150" t="s">
        <v>202</v>
      </c>
      <c r="E511" s="157" t="s">
        <v>44</v>
      </c>
      <c r="F511" s="158" t="s">
        <v>1627</v>
      </c>
      <c r="H511" s="159">
        <v>4</v>
      </c>
      <c r="I511" s="160"/>
      <c r="L511" s="156"/>
      <c r="M511" s="161"/>
      <c r="T511" s="162"/>
      <c r="AT511" s="157" t="s">
        <v>202</v>
      </c>
      <c r="AU511" s="157" t="s">
        <v>93</v>
      </c>
      <c r="AV511" s="13" t="s">
        <v>93</v>
      </c>
      <c r="AW511" s="13" t="s">
        <v>42</v>
      </c>
      <c r="AX511" s="13" t="s">
        <v>82</v>
      </c>
      <c r="AY511" s="157" t="s">
        <v>192</v>
      </c>
    </row>
    <row r="512" spans="2:65" s="12" customFormat="1" ht="11.25">
      <c r="B512" s="149"/>
      <c r="D512" s="150" t="s">
        <v>202</v>
      </c>
      <c r="E512" s="151" t="s">
        <v>44</v>
      </c>
      <c r="F512" s="152" t="s">
        <v>2643</v>
      </c>
      <c r="H512" s="151" t="s">
        <v>44</v>
      </c>
      <c r="I512" s="153"/>
      <c r="L512" s="149"/>
      <c r="M512" s="154"/>
      <c r="T512" s="155"/>
      <c r="AT512" s="151" t="s">
        <v>202</v>
      </c>
      <c r="AU512" s="151" t="s">
        <v>93</v>
      </c>
      <c r="AV512" s="12" t="s">
        <v>90</v>
      </c>
      <c r="AW512" s="12" t="s">
        <v>42</v>
      </c>
      <c r="AX512" s="12" t="s">
        <v>82</v>
      </c>
      <c r="AY512" s="151" t="s">
        <v>192</v>
      </c>
    </row>
    <row r="513" spans="2:65" s="13" customFormat="1" ht="11.25">
      <c r="B513" s="156"/>
      <c r="D513" s="150" t="s">
        <v>202</v>
      </c>
      <c r="E513" s="157" t="s">
        <v>44</v>
      </c>
      <c r="F513" s="158" t="s">
        <v>766</v>
      </c>
      <c r="H513" s="159">
        <v>2</v>
      </c>
      <c r="I513" s="160"/>
      <c r="L513" s="156"/>
      <c r="M513" s="161"/>
      <c r="T513" s="162"/>
      <c r="AT513" s="157" t="s">
        <v>202</v>
      </c>
      <c r="AU513" s="157" t="s">
        <v>93</v>
      </c>
      <c r="AV513" s="13" t="s">
        <v>93</v>
      </c>
      <c r="AW513" s="13" t="s">
        <v>42</v>
      </c>
      <c r="AX513" s="13" t="s">
        <v>82</v>
      </c>
      <c r="AY513" s="157" t="s">
        <v>192</v>
      </c>
    </row>
    <row r="514" spans="2:65" s="12" customFormat="1" ht="11.25">
      <c r="B514" s="149"/>
      <c r="D514" s="150" t="s">
        <v>202</v>
      </c>
      <c r="E514" s="151" t="s">
        <v>44</v>
      </c>
      <c r="F514" s="152" t="s">
        <v>2479</v>
      </c>
      <c r="H514" s="151" t="s">
        <v>44</v>
      </c>
      <c r="I514" s="153"/>
      <c r="L514" s="149"/>
      <c r="M514" s="154"/>
      <c r="T514" s="155"/>
      <c r="AT514" s="151" t="s">
        <v>202</v>
      </c>
      <c r="AU514" s="151" t="s">
        <v>93</v>
      </c>
      <c r="AV514" s="12" t="s">
        <v>90</v>
      </c>
      <c r="AW514" s="12" t="s">
        <v>42</v>
      </c>
      <c r="AX514" s="12" t="s">
        <v>82</v>
      </c>
      <c r="AY514" s="151" t="s">
        <v>192</v>
      </c>
    </row>
    <row r="515" spans="2:65" s="12" customFormat="1" ht="11.25">
      <c r="B515" s="149"/>
      <c r="D515" s="150" t="s">
        <v>202</v>
      </c>
      <c r="E515" s="151" t="s">
        <v>44</v>
      </c>
      <c r="F515" s="152" t="s">
        <v>2644</v>
      </c>
      <c r="H515" s="151" t="s">
        <v>44</v>
      </c>
      <c r="I515" s="153"/>
      <c r="L515" s="149"/>
      <c r="M515" s="154"/>
      <c r="T515" s="155"/>
      <c r="AT515" s="151" t="s">
        <v>202</v>
      </c>
      <c r="AU515" s="151" t="s">
        <v>93</v>
      </c>
      <c r="AV515" s="12" t="s">
        <v>90</v>
      </c>
      <c r="AW515" s="12" t="s">
        <v>42</v>
      </c>
      <c r="AX515" s="12" t="s">
        <v>82</v>
      </c>
      <c r="AY515" s="151" t="s">
        <v>192</v>
      </c>
    </row>
    <row r="516" spans="2:65" s="13" customFormat="1" ht="11.25">
      <c r="B516" s="156"/>
      <c r="D516" s="150" t="s">
        <v>202</v>
      </c>
      <c r="E516" s="157" t="s">
        <v>44</v>
      </c>
      <c r="F516" s="158" t="s">
        <v>767</v>
      </c>
      <c r="H516" s="159">
        <v>6</v>
      </c>
      <c r="I516" s="160"/>
      <c r="L516" s="156"/>
      <c r="M516" s="161"/>
      <c r="T516" s="162"/>
      <c r="AT516" s="157" t="s">
        <v>202</v>
      </c>
      <c r="AU516" s="157" t="s">
        <v>93</v>
      </c>
      <c r="AV516" s="13" t="s">
        <v>93</v>
      </c>
      <c r="AW516" s="13" t="s">
        <v>42</v>
      </c>
      <c r="AX516" s="13" t="s">
        <v>82</v>
      </c>
      <c r="AY516" s="157" t="s">
        <v>192</v>
      </c>
    </row>
    <row r="517" spans="2:65" s="14" customFormat="1" ht="11.25">
      <c r="B517" s="163"/>
      <c r="D517" s="150" t="s">
        <v>202</v>
      </c>
      <c r="E517" s="164" t="s">
        <v>44</v>
      </c>
      <c r="F517" s="165" t="s">
        <v>205</v>
      </c>
      <c r="H517" s="166">
        <v>70</v>
      </c>
      <c r="I517" s="167"/>
      <c r="L517" s="163"/>
      <c r="M517" s="168"/>
      <c r="T517" s="169"/>
      <c r="AT517" s="164" t="s">
        <v>202</v>
      </c>
      <c r="AU517" s="164" t="s">
        <v>93</v>
      </c>
      <c r="AV517" s="14" t="s">
        <v>199</v>
      </c>
      <c r="AW517" s="14" t="s">
        <v>42</v>
      </c>
      <c r="AX517" s="14" t="s">
        <v>90</v>
      </c>
      <c r="AY517" s="164" t="s">
        <v>192</v>
      </c>
    </row>
    <row r="518" spans="2:65" s="1" customFormat="1" ht="16.5" customHeight="1">
      <c r="B518" s="33"/>
      <c r="C518" s="170" t="s">
        <v>1303</v>
      </c>
      <c r="D518" s="170" t="s">
        <v>245</v>
      </c>
      <c r="E518" s="171" t="s">
        <v>1272</v>
      </c>
      <c r="F518" s="172" t="s">
        <v>1273</v>
      </c>
      <c r="G518" s="173" t="s">
        <v>747</v>
      </c>
      <c r="H518" s="174">
        <v>70</v>
      </c>
      <c r="I518" s="175"/>
      <c r="J518" s="176">
        <f>ROUND(I518*H518,2)</f>
        <v>0</v>
      </c>
      <c r="K518" s="172" t="s">
        <v>198</v>
      </c>
      <c r="L518" s="177"/>
      <c r="M518" s="178" t="s">
        <v>44</v>
      </c>
      <c r="N518" s="179" t="s">
        <v>53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93</v>
      </c>
      <c r="AT518" s="143" t="s">
        <v>245</v>
      </c>
      <c r="AU518" s="143" t="s">
        <v>93</v>
      </c>
      <c r="AY518" s="17" t="s">
        <v>192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90</v>
      </c>
      <c r="BK518" s="144">
        <f>ROUND(I518*H518,2)</f>
        <v>0</v>
      </c>
      <c r="BL518" s="17" t="s">
        <v>90</v>
      </c>
      <c r="BM518" s="143" t="s">
        <v>2645</v>
      </c>
    </row>
    <row r="519" spans="2:65" s="12" customFormat="1" ht="11.25">
      <c r="B519" s="149"/>
      <c r="D519" s="150" t="s">
        <v>202</v>
      </c>
      <c r="E519" s="151" t="s">
        <v>44</v>
      </c>
      <c r="F519" s="152" t="s">
        <v>2468</v>
      </c>
      <c r="H519" s="151" t="s">
        <v>44</v>
      </c>
      <c r="I519" s="153"/>
      <c r="L519" s="149"/>
      <c r="M519" s="154"/>
      <c r="T519" s="155"/>
      <c r="AT519" s="151" t="s">
        <v>202</v>
      </c>
      <c r="AU519" s="151" t="s">
        <v>93</v>
      </c>
      <c r="AV519" s="12" t="s">
        <v>90</v>
      </c>
      <c r="AW519" s="12" t="s">
        <v>42</v>
      </c>
      <c r="AX519" s="12" t="s">
        <v>82</v>
      </c>
      <c r="AY519" s="151" t="s">
        <v>192</v>
      </c>
    </row>
    <row r="520" spans="2:65" s="12" customFormat="1" ht="11.25">
      <c r="B520" s="149"/>
      <c r="D520" s="150" t="s">
        <v>202</v>
      </c>
      <c r="E520" s="151" t="s">
        <v>44</v>
      </c>
      <c r="F520" s="152" t="s">
        <v>1269</v>
      </c>
      <c r="H520" s="151" t="s">
        <v>44</v>
      </c>
      <c r="I520" s="153"/>
      <c r="L520" s="149"/>
      <c r="M520" s="154"/>
      <c r="T520" s="155"/>
      <c r="AT520" s="151" t="s">
        <v>202</v>
      </c>
      <c r="AU520" s="151" t="s">
        <v>93</v>
      </c>
      <c r="AV520" s="12" t="s">
        <v>90</v>
      </c>
      <c r="AW520" s="12" t="s">
        <v>42</v>
      </c>
      <c r="AX520" s="12" t="s">
        <v>82</v>
      </c>
      <c r="AY520" s="151" t="s">
        <v>192</v>
      </c>
    </row>
    <row r="521" spans="2:65" s="13" customFormat="1" ht="11.25">
      <c r="B521" s="156"/>
      <c r="D521" s="150" t="s">
        <v>202</v>
      </c>
      <c r="E521" s="157" t="s">
        <v>44</v>
      </c>
      <c r="F521" s="158" t="s">
        <v>2641</v>
      </c>
      <c r="H521" s="159">
        <v>58</v>
      </c>
      <c r="I521" s="160"/>
      <c r="L521" s="156"/>
      <c r="M521" s="161"/>
      <c r="T521" s="162"/>
      <c r="AT521" s="157" t="s">
        <v>202</v>
      </c>
      <c r="AU521" s="157" t="s">
        <v>93</v>
      </c>
      <c r="AV521" s="13" t="s">
        <v>93</v>
      </c>
      <c r="AW521" s="13" t="s">
        <v>42</v>
      </c>
      <c r="AX521" s="13" t="s">
        <v>82</v>
      </c>
      <c r="AY521" s="157" t="s">
        <v>192</v>
      </c>
    </row>
    <row r="522" spans="2:65" s="12" customFormat="1" ht="11.25">
      <c r="B522" s="149"/>
      <c r="D522" s="150" t="s">
        <v>202</v>
      </c>
      <c r="E522" s="151" t="s">
        <v>44</v>
      </c>
      <c r="F522" s="152" t="s">
        <v>2642</v>
      </c>
      <c r="H522" s="151" t="s">
        <v>44</v>
      </c>
      <c r="I522" s="153"/>
      <c r="L522" s="149"/>
      <c r="M522" s="154"/>
      <c r="T522" s="155"/>
      <c r="AT522" s="151" t="s">
        <v>202</v>
      </c>
      <c r="AU522" s="151" t="s">
        <v>93</v>
      </c>
      <c r="AV522" s="12" t="s">
        <v>90</v>
      </c>
      <c r="AW522" s="12" t="s">
        <v>42</v>
      </c>
      <c r="AX522" s="12" t="s">
        <v>82</v>
      </c>
      <c r="AY522" s="151" t="s">
        <v>192</v>
      </c>
    </row>
    <row r="523" spans="2:65" s="13" customFormat="1" ht="11.25">
      <c r="B523" s="156"/>
      <c r="D523" s="150" t="s">
        <v>202</v>
      </c>
      <c r="E523" s="157" t="s">
        <v>44</v>
      </c>
      <c r="F523" s="158" t="s">
        <v>1627</v>
      </c>
      <c r="H523" s="159">
        <v>4</v>
      </c>
      <c r="I523" s="160"/>
      <c r="L523" s="156"/>
      <c r="M523" s="161"/>
      <c r="T523" s="162"/>
      <c r="AT523" s="157" t="s">
        <v>202</v>
      </c>
      <c r="AU523" s="157" t="s">
        <v>93</v>
      </c>
      <c r="AV523" s="13" t="s">
        <v>93</v>
      </c>
      <c r="AW523" s="13" t="s">
        <v>42</v>
      </c>
      <c r="AX523" s="13" t="s">
        <v>82</v>
      </c>
      <c r="AY523" s="157" t="s">
        <v>192</v>
      </c>
    </row>
    <row r="524" spans="2:65" s="12" customFormat="1" ht="11.25">
      <c r="B524" s="149"/>
      <c r="D524" s="150" t="s">
        <v>202</v>
      </c>
      <c r="E524" s="151" t="s">
        <v>44</v>
      </c>
      <c r="F524" s="152" t="s">
        <v>2643</v>
      </c>
      <c r="H524" s="151" t="s">
        <v>44</v>
      </c>
      <c r="I524" s="153"/>
      <c r="L524" s="149"/>
      <c r="M524" s="154"/>
      <c r="T524" s="155"/>
      <c r="AT524" s="151" t="s">
        <v>202</v>
      </c>
      <c r="AU524" s="151" t="s">
        <v>93</v>
      </c>
      <c r="AV524" s="12" t="s">
        <v>90</v>
      </c>
      <c r="AW524" s="12" t="s">
        <v>42</v>
      </c>
      <c r="AX524" s="12" t="s">
        <v>82</v>
      </c>
      <c r="AY524" s="151" t="s">
        <v>192</v>
      </c>
    </row>
    <row r="525" spans="2:65" s="13" customFormat="1" ht="11.25">
      <c r="B525" s="156"/>
      <c r="D525" s="150" t="s">
        <v>202</v>
      </c>
      <c r="E525" s="157" t="s">
        <v>44</v>
      </c>
      <c r="F525" s="158" t="s">
        <v>766</v>
      </c>
      <c r="H525" s="159">
        <v>2</v>
      </c>
      <c r="I525" s="160"/>
      <c r="L525" s="156"/>
      <c r="M525" s="161"/>
      <c r="T525" s="162"/>
      <c r="AT525" s="157" t="s">
        <v>202</v>
      </c>
      <c r="AU525" s="157" t="s">
        <v>93</v>
      </c>
      <c r="AV525" s="13" t="s">
        <v>93</v>
      </c>
      <c r="AW525" s="13" t="s">
        <v>42</v>
      </c>
      <c r="AX525" s="13" t="s">
        <v>82</v>
      </c>
      <c r="AY525" s="157" t="s">
        <v>192</v>
      </c>
    </row>
    <row r="526" spans="2:65" s="12" customFormat="1" ht="11.25">
      <c r="B526" s="149"/>
      <c r="D526" s="150" t="s">
        <v>202</v>
      </c>
      <c r="E526" s="151" t="s">
        <v>44</v>
      </c>
      <c r="F526" s="152" t="s">
        <v>2479</v>
      </c>
      <c r="H526" s="151" t="s">
        <v>44</v>
      </c>
      <c r="I526" s="153"/>
      <c r="L526" s="149"/>
      <c r="M526" s="154"/>
      <c r="T526" s="155"/>
      <c r="AT526" s="151" t="s">
        <v>202</v>
      </c>
      <c r="AU526" s="151" t="s">
        <v>93</v>
      </c>
      <c r="AV526" s="12" t="s">
        <v>90</v>
      </c>
      <c r="AW526" s="12" t="s">
        <v>42</v>
      </c>
      <c r="AX526" s="12" t="s">
        <v>82</v>
      </c>
      <c r="AY526" s="151" t="s">
        <v>192</v>
      </c>
    </row>
    <row r="527" spans="2:65" s="12" customFormat="1" ht="11.25">
      <c r="B527" s="149"/>
      <c r="D527" s="150" t="s">
        <v>202</v>
      </c>
      <c r="E527" s="151" t="s">
        <v>44</v>
      </c>
      <c r="F527" s="152" t="s">
        <v>2644</v>
      </c>
      <c r="H527" s="151" t="s">
        <v>44</v>
      </c>
      <c r="I527" s="153"/>
      <c r="L527" s="149"/>
      <c r="M527" s="154"/>
      <c r="T527" s="155"/>
      <c r="AT527" s="151" t="s">
        <v>202</v>
      </c>
      <c r="AU527" s="151" t="s">
        <v>93</v>
      </c>
      <c r="AV527" s="12" t="s">
        <v>90</v>
      </c>
      <c r="AW527" s="12" t="s">
        <v>42</v>
      </c>
      <c r="AX527" s="12" t="s">
        <v>82</v>
      </c>
      <c r="AY527" s="151" t="s">
        <v>192</v>
      </c>
    </row>
    <row r="528" spans="2:65" s="13" customFormat="1" ht="11.25">
      <c r="B528" s="156"/>
      <c r="D528" s="150" t="s">
        <v>202</v>
      </c>
      <c r="E528" s="157" t="s">
        <v>44</v>
      </c>
      <c r="F528" s="158" t="s">
        <v>767</v>
      </c>
      <c r="H528" s="159">
        <v>6</v>
      </c>
      <c r="I528" s="160"/>
      <c r="L528" s="156"/>
      <c r="M528" s="161"/>
      <c r="T528" s="162"/>
      <c r="AT528" s="157" t="s">
        <v>202</v>
      </c>
      <c r="AU528" s="157" t="s">
        <v>93</v>
      </c>
      <c r="AV528" s="13" t="s">
        <v>93</v>
      </c>
      <c r="AW528" s="13" t="s">
        <v>42</v>
      </c>
      <c r="AX528" s="13" t="s">
        <v>82</v>
      </c>
      <c r="AY528" s="157" t="s">
        <v>192</v>
      </c>
    </row>
    <row r="529" spans="2:65" s="14" customFormat="1" ht="11.25">
      <c r="B529" s="163"/>
      <c r="D529" s="150" t="s">
        <v>202</v>
      </c>
      <c r="E529" s="164" t="s">
        <v>44</v>
      </c>
      <c r="F529" s="165" t="s">
        <v>205</v>
      </c>
      <c r="H529" s="166">
        <v>70</v>
      </c>
      <c r="I529" s="167"/>
      <c r="L529" s="163"/>
      <c r="M529" s="168"/>
      <c r="T529" s="169"/>
      <c r="AT529" s="164" t="s">
        <v>202</v>
      </c>
      <c r="AU529" s="164" t="s">
        <v>93</v>
      </c>
      <c r="AV529" s="14" t="s">
        <v>199</v>
      </c>
      <c r="AW529" s="14" t="s">
        <v>42</v>
      </c>
      <c r="AX529" s="14" t="s">
        <v>90</v>
      </c>
      <c r="AY529" s="164" t="s">
        <v>192</v>
      </c>
    </row>
    <row r="530" spans="2:65" s="1" customFormat="1" ht="62.65" customHeight="1">
      <c r="B530" s="33"/>
      <c r="C530" s="132" t="s">
        <v>1309</v>
      </c>
      <c r="D530" s="132" t="s">
        <v>194</v>
      </c>
      <c r="E530" s="133" t="s">
        <v>1275</v>
      </c>
      <c r="F530" s="134" t="s">
        <v>1276</v>
      </c>
      <c r="G530" s="135" t="s">
        <v>747</v>
      </c>
      <c r="H530" s="136">
        <v>462</v>
      </c>
      <c r="I530" s="137"/>
      <c r="J530" s="138">
        <f>ROUND(I530*H530,2)</f>
        <v>0</v>
      </c>
      <c r="K530" s="134" t="s">
        <v>198</v>
      </c>
      <c r="L530" s="33"/>
      <c r="M530" s="139" t="s">
        <v>44</v>
      </c>
      <c r="N530" s="140" t="s">
        <v>53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90</v>
      </c>
      <c r="AT530" s="143" t="s">
        <v>194</v>
      </c>
      <c r="AU530" s="143" t="s">
        <v>93</v>
      </c>
      <c r="AY530" s="17" t="s">
        <v>192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90</v>
      </c>
      <c r="BK530" s="144">
        <f>ROUND(I530*H530,2)</f>
        <v>0</v>
      </c>
      <c r="BL530" s="17" t="s">
        <v>90</v>
      </c>
      <c r="BM530" s="143" t="s">
        <v>2646</v>
      </c>
    </row>
    <row r="531" spans="2:65" s="1" customFormat="1" ht="11.25">
      <c r="B531" s="33"/>
      <c r="D531" s="145" t="s">
        <v>200</v>
      </c>
      <c r="F531" s="146" t="s">
        <v>1278</v>
      </c>
      <c r="I531" s="147"/>
      <c r="L531" s="33"/>
      <c r="M531" s="148"/>
      <c r="T531" s="54"/>
      <c r="AT531" s="17" t="s">
        <v>200</v>
      </c>
      <c r="AU531" s="17" t="s">
        <v>93</v>
      </c>
    </row>
    <row r="532" spans="2:65" s="12" customFormat="1" ht="11.25">
      <c r="B532" s="149"/>
      <c r="D532" s="150" t="s">
        <v>202</v>
      </c>
      <c r="E532" s="151" t="s">
        <v>44</v>
      </c>
      <c r="F532" s="152" t="s">
        <v>2468</v>
      </c>
      <c r="H532" s="151" t="s">
        <v>44</v>
      </c>
      <c r="I532" s="153"/>
      <c r="L532" s="149"/>
      <c r="M532" s="154"/>
      <c r="T532" s="155"/>
      <c r="AT532" s="151" t="s">
        <v>202</v>
      </c>
      <c r="AU532" s="151" t="s">
        <v>93</v>
      </c>
      <c r="AV532" s="12" t="s">
        <v>90</v>
      </c>
      <c r="AW532" s="12" t="s">
        <v>42</v>
      </c>
      <c r="AX532" s="12" t="s">
        <v>82</v>
      </c>
      <c r="AY532" s="151" t="s">
        <v>192</v>
      </c>
    </row>
    <row r="533" spans="2:65" s="12" customFormat="1" ht="11.25">
      <c r="B533" s="149"/>
      <c r="D533" s="150" t="s">
        <v>202</v>
      </c>
      <c r="E533" s="151" t="s">
        <v>44</v>
      </c>
      <c r="F533" s="152" t="s">
        <v>1279</v>
      </c>
      <c r="H533" s="151" t="s">
        <v>44</v>
      </c>
      <c r="I533" s="153"/>
      <c r="L533" s="149"/>
      <c r="M533" s="154"/>
      <c r="T533" s="155"/>
      <c r="AT533" s="151" t="s">
        <v>202</v>
      </c>
      <c r="AU533" s="151" t="s">
        <v>93</v>
      </c>
      <c r="AV533" s="12" t="s">
        <v>90</v>
      </c>
      <c r="AW533" s="12" t="s">
        <v>42</v>
      </c>
      <c r="AX533" s="12" t="s">
        <v>82</v>
      </c>
      <c r="AY533" s="151" t="s">
        <v>192</v>
      </c>
    </row>
    <row r="534" spans="2:65" s="13" customFormat="1" ht="11.25">
      <c r="B534" s="156"/>
      <c r="D534" s="150" t="s">
        <v>202</v>
      </c>
      <c r="E534" s="157" t="s">
        <v>44</v>
      </c>
      <c r="F534" s="158" t="s">
        <v>2647</v>
      </c>
      <c r="H534" s="159">
        <v>406</v>
      </c>
      <c r="I534" s="160"/>
      <c r="L534" s="156"/>
      <c r="M534" s="161"/>
      <c r="T534" s="162"/>
      <c r="AT534" s="157" t="s">
        <v>202</v>
      </c>
      <c r="AU534" s="157" t="s">
        <v>93</v>
      </c>
      <c r="AV534" s="13" t="s">
        <v>93</v>
      </c>
      <c r="AW534" s="13" t="s">
        <v>42</v>
      </c>
      <c r="AX534" s="13" t="s">
        <v>82</v>
      </c>
      <c r="AY534" s="157" t="s">
        <v>192</v>
      </c>
    </row>
    <row r="535" spans="2:65" s="12" customFormat="1" ht="11.25">
      <c r="B535" s="149"/>
      <c r="D535" s="150" t="s">
        <v>202</v>
      </c>
      <c r="E535" s="151" t="s">
        <v>44</v>
      </c>
      <c r="F535" s="152" t="s">
        <v>1281</v>
      </c>
      <c r="H535" s="151" t="s">
        <v>44</v>
      </c>
      <c r="I535" s="153"/>
      <c r="L535" s="149"/>
      <c r="M535" s="154"/>
      <c r="T535" s="155"/>
      <c r="AT535" s="151" t="s">
        <v>202</v>
      </c>
      <c r="AU535" s="151" t="s">
        <v>93</v>
      </c>
      <c r="AV535" s="12" t="s">
        <v>90</v>
      </c>
      <c r="AW535" s="12" t="s">
        <v>42</v>
      </c>
      <c r="AX535" s="12" t="s">
        <v>82</v>
      </c>
      <c r="AY535" s="151" t="s">
        <v>192</v>
      </c>
    </row>
    <row r="536" spans="2:65" s="13" customFormat="1" ht="11.25">
      <c r="B536" s="156"/>
      <c r="D536" s="150" t="s">
        <v>202</v>
      </c>
      <c r="E536" s="157" t="s">
        <v>44</v>
      </c>
      <c r="F536" s="158" t="s">
        <v>2648</v>
      </c>
      <c r="H536" s="159">
        <v>14</v>
      </c>
      <c r="I536" s="160"/>
      <c r="L536" s="156"/>
      <c r="M536" s="161"/>
      <c r="T536" s="162"/>
      <c r="AT536" s="157" t="s">
        <v>202</v>
      </c>
      <c r="AU536" s="157" t="s">
        <v>93</v>
      </c>
      <c r="AV536" s="13" t="s">
        <v>93</v>
      </c>
      <c r="AW536" s="13" t="s">
        <v>42</v>
      </c>
      <c r="AX536" s="13" t="s">
        <v>82</v>
      </c>
      <c r="AY536" s="157" t="s">
        <v>192</v>
      </c>
    </row>
    <row r="537" spans="2:65" s="12" customFormat="1" ht="11.25">
      <c r="B537" s="149"/>
      <c r="D537" s="150" t="s">
        <v>202</v>
      </c>
      <c r="E537" s="151" t="s">
        <v>44</v>
      </c>
      <c r="F537" s="152" t="s">
        <v>2649</v>
      </c>
      <c r="H537" s="151" t="s">
        <v>44</v>
      </c>
      <c r="I537" s="153"/>
      <c r="L537" s="149"/>
      <c r="M537" s="154"/>
      <c r="T537" s="155"/>
      <c r="AT537" s="151" t="s">
        <v>202</v>
      </c>
      <c r="AU537" s="151" t="s">
        <v>93</v>
      </c>
      <c r="AV537" s="12" t="s">
        <v>90</v>
      </c>
      <c r="AW537" s="12" t="s">
        <v>42</v>
      </c>
      <c r="AX537" s="12" t="s">
        <v>82</v>
      </c>
      <c r="AY537" s="151" t="s">
        <v>192</v>
      </c>
    </row>
    <row r="538" spans="2:65" s="13" customFormat="1" ht="11.25">
      <c r="B538" s="156"/>
      <c r="D538" s="150" t="s">
        <v>202</v>
      </c>
      <c r="E538" s="157" t="s">
        <v>44</v>
      </c>
      <c r="F538" s="158" t="s">
        <v>2650</v>
      </c>
      <c r="H538" s="159">
        <v>11</v>
      </c>
      <c r="I538" s="160"/>
      <c r="L538" s="156"/>
      <c r="M538" s="161"/>
      <c r="T538" s="162"/>
      <c r="AT538" s="157" t="s">
        <v>202</v>
      </c>
      <c r="AU538" s="157" t="s">
        <v>93</v>
      </c>
      <c r="AV538" s="13" t="s">
        <v>93</v>
      </c>
      <c r="AW538" s="13" t="s">
        <v>42</v>
      </c>
      <c r="AX538" s="13" t="s">
        <v>82</v>
      </c>
      <c r="AY538" s="157" t="s">
        <v>192</v>
      </c>
    </row>
    <row r="539" spans="2:65" s="12" customFormat="1" ht="11.25">
      <c r="B539" s="149"/>
      <c r="D539" s="150" t="s">
        <v>202</v>
      </c>
      <c r="E539" s="151" t="s">
        <v>44</v>
      </c>
      <c r="F539" s="152" t="s">
        <v>2651</v>
      </c>
      <c r="H539" s="151" t="s">
        <v>44</v>
      </c>
      <c r="I539" s="153"/>
      <c r="L539" s="149"/>
      <c r="M539" s="154"/>
      <c r="T539" s="155"/>
      <c r="AT539" s="151" t="s">
        <v>202</v>
      </c>
      <c r="AU539" s="151" t="s">
        <v>93</v>
      </c>
      <c r="AV539" s="12" t="s">
        <v>90</v>
      </c>
      <c r="AW539" s="12" t="s">
        <v>42</v>
      </c>
      <c r="AX539" s="12" t="s">
        <v>82</v>
      </c>
      <c r="AY539" s="151" t="s">
        <v>192</v>
      </c>
    </row>
    <row r="540" spans="2:65" s="13" customFormat="1" ht="11.25">
      <c r="B540" s="156"/>
      <c r="D540" s="150" t="s">
        <v>202</v>
      </c>
      <c r="E540" s="157" t="s">
        <v>44</v>
      </c>
      <c r="F540" s="158" t="s">
        <v>2652</v>
      </c>
      <c r="H540" s="159">
        <v>31</v>
      </c>
      <c r="I540" s="160"/>
      <c r="L540" s="156"/>
      <c r="M540" s="161"/>
      <c r="T540" s="162"/>
      <c r="AT540" s="157" t="s">
        <v>202</v>
      </c>
      <c r="AU540" s="157" t="s">
        <v>93</v>
      </c>
      <c r="AV540" s="13" t="s">
        <v>93</v>
      </c>
      <c r="AW540" s="13" t="s">
        <v>42</v>
      </c>
      <c r="AX540" s="13" t="s">
        <v>82</v>
      </c>
      <c r="AY540" s="157" t="s">
        <v>192</v>
      </c>
    </row>
    <row r="541" spans="2:65" s="14" customFormat="1" ht="11.25">
      <c r="B541" s="163"/>
      <c r="D541" s="150" t="s">
        <v>202</v>
      </c>
      <c r="E541" s="164" t="s">
        <v>44</v>
      </c>
      <c r="F541" s="165" t="s">
        <v>205</v>
      </c>
      <c r="H541" s="166">
        <v>462</v>
      </c>
      <c r="I541" s="167"/>
      <c r="L541" s="163"/>
      <c r="M541" s="168"/>
      <c r="T541" s="169"/>
      <c r="AT541" s="164" t="s">
        <v>202</v>
      </c>
      <c r="AU541" s="164" t="s">
        <v>93</v>
      </c>
      <c r="AV541" s="14" t="s">
        <v>199</v>
      </c>
      <c r="AW541" s="14" t="s">
        <v>42</v>
      </c>
      <c r="AX541" s="14" t="s">
        <v>90</v>
      </c>
      <c r="AY541" s="164" t="s">
        <v>192</v>
      </c>
    </row>
    <row r="542" spans="2:65" s="1" customFormat="1" ht="37.9" customHeight="1">
      <c r="B542" s="33"/>
      <c r="C542" s="132" t="s">
        <v>356</v>
      </c>
      <c r="D542" s="132" t="s">
        <v>194</v>
      </c>
      <c r="E542" s="133" t="s">
        <v>1287</v>
      </c>
      <c r="F542" s="134" t="s">
        <v>1288</v>
      </c>
      <c r="G542" s="135" t="s">
        <v>747</v>
      </c>
      <c r="H542" s="136">
        <v>16</v>
      </c>
      <c r="I542" s="137"/>
      <c r="J542" s="138">
        <f>ROUND(I542*H542,2)</f>
        <v>0</v>
      </c>
      <c r="K542" s="134" t="s">
        <v>198</v>
      </c>
      <c r="L542" s="33"/>
      <c r="M542" s="139" t="s">
        <v>44</v>
      </c>
      <c r="N542" s="140" t="s">
        <v>53</v>
      </c>
      <c r="P542" s="141">
        <f>O542*H542</f>
        <v>0</v>
      </c>
      <c r="Q542" s="141">
        <v>0</v>
      </c>
      <c r="R542" s="141">
        <f>Q542*H542</f>
        <v>0</v>
      </c>
      <c r="S542" s="141">
        <v>0</v>
      </c>
      <c r="T542" s="142">
        <f>S542*H542</f>
        <v>0</v>
      </c>
      <c r="AR542" s="143" t="s">
        <v>90</v>
      </c>
      <c r="AT542" s="143" t="s">
        <v>194</v>
      </c>
      <c r="AU542" s="143" t="s">
        <v>93</v>
      </c>
      <c r="AY542" s="17" t="s">
        <v>192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7" t="s">
        <v>90</v>
      </c>
      <c r="BK542" s="144">
        <f>ROUND(I542*H542,2)</f>
        <v>0</v>
      </c>
      <c r="BL542" s="17" t="s">
        <v>90</v>
      </c>
      <c r="BM542" s="143" t="s">
        <v>2653</v>
      </c>
    </row>
    <row r="543" spans="2:65" s="1" customFormat="1" ht="11.25">
      <c r="B543" s="33"/>
      <c r="D543" s="145" t="s">
        <v>200</v>
      </c>
      <c r="F543" s="146" t="s">
        <v>1290</v>
      </c>
      <c r="I543" s="147"/>
      <c r="L543" s="33"/>
      <c r="M543" s="148"/>
      <c r="T543" s="54"/>
      <c r="AT543" s="17" t="s">
        <v>200</v>
      </c>
      <c r="AU543" s="17" t="s">
        <v>93</v>
      </c>
    </row>
    <row r="544" spans="2:65" s="12" customFormat="1" ht="22.5">
      <c r="B544" s="149"/>
      <c r="D544" s="150" t="s">
        <v>202</v>
      </c>
      <c r="E544" s="151" t="s">
        <v>44</v>
      </c>
      <c r="F544" s="152" t="s">
        <v>2500</v>
      </c>
      <c r="H544" s="151" t="s">
        <v>44</v>
      </c>
      <c r="I544" s="153"/>
      <c r="L544" s="149"/>
      <c r="M544" s="154"/>
      <c r="T544" s="155"/>
      <c r="AT544" s="151" t="s">
        <v>202</v>
      </c>
      <c r="AU544" s="151" t="s">
        <v>93</v>
      </c>
      <c r="AV544" s="12" t="s">
        <v>90</v>
      </c>
      <c r="AW544" s="12" t="s">
        <v>42</v>
      </c>
      <c r="AX544" s="12" t="s">
        <v>82</v>
      </c>
      <c r="AY544" s="151" t="s">
        <v>192</v>
      </c>
    </row>
    <row r="545" spans="2:65" s="13" customFormat="1" ht="11.25">
      <c r="B545" s="156"/>
      <c r="D545" s="150" t="s">
        <v>202</v>
      </c>
      <c r="E545" s="157" t="s">
        <v>44</v>
      </c>
      <c r="F545" s="158" t="s">
        <v>2654</v>
      </c>
      <c r="H545" s="159">
        <v>16</v>
      </c>
      <c r="I545" s="160"/>
      <c r="L545" s="156"/>
      <c r="M545" s="161"/>
      <c r="T545" s="162"/>
      <c r="AT545" s="157" t="s">
        <v>202</v>
      </c>
      <c r="AU545" s="157" t="s">
        <v>93</v>
      </c>
      <c r="AV545" s="13" t="s">
        <v>93</v>
      </c>
      <c r="AW545" s="13" t="s">
        <v>42</v>
      </c>
      <c r="AX545" s="13" t="s">
        <v>90</v>
      </c>
      <c r="AY545" s="157" t="s">
        <v>192</v>
      </c>
    </row>
    <row r="546" spans="2:65" s="1" customFormat="1" ht="16.5" customHeight="1">
      <c r="B546" s="33"/>
      <c r="C546" s="170" t="s">
        <v>1320</v>
      </c>
      <c r="D546" s="170" t="s">
        <v>245</v>
      </c>
      <c r="E546" s="171" t="s">
        <v>1293</v>
      </c>
      <c r="F546" s="172" t="s">
        <v>1294</v>
      </c>
      <c r="G546" s="173" t="s">
        <v>747</v>
      </c>
      <c r="H546" s="174">
        <v>16</v>
      </c>
      <c r="I546" s="175"/>
      <c r="J546" s="176">
        <f>ROUND(I546*H546,2)</f>
        <v>0</v>
      </c>
      <c r="K546" s="172" t="s">
        <v>198</v>
      </c>
      <c r="L546" s="177"/>
      <c r="M546" s="178" t="s">
        <v>44</v>
      </c>
      <c r="N546" s="179" t="s">
        <v>53</v>
      </c>
      <c r="P546" s="141">
        <f>O546*H546</f>
        <v>0</v>
      </c>
      <c r="Q546" s="141">
        <v>2.0000000000000001E-4</v>
      </c>
      <c r="R546" s="141">
        <f>Q546*H546</f>
        <v>3.2000000000000002E-3</v>
      </c>
      <c r="S546" s="141">
        <v>0</v>
      </c>
      <c r="T546" s="142">
        <f>S546*H546</f>
        <v>0</v>
      </c>
      <c r="AR546" s="143" t="s">
        <v>93</v>
      </c>
      <c r="AT546" s="143" t="s">
        <v>245</v>
      </c>
      <c r="AU546" s="143" t="s">
        <v>93</v>
      </c>
      <c r="AY546" s="17" t="s">
        <v>192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7" t="s">
        <v>90</v>
      </c>
      <c r="BK546" s="144">
        <f>ROUND(I546*H546,2)</f>
        <v>0</v>
      </c>
      <c r="BL546" s="17" t="s">
        <v>90</v>
      </c>
      <c r="BM546" s="143" t="s">
        <v>2655</v>
      </c>
    </row>
    <row r="547" spans="2:65" s="12" customFormat="1" ht="22.5">
      <c r="B547" s="149"/>
      <c r="D547" s="150" t="s">
        <v>202</v>
      </c>
      <c r="E547" s="151" t="s">
        <v>44</v>
      </c>
      <c r="F547" s="152" t="s">
        <v>2500</v>
      </c>
      <c r="H547" s="151" t="s">
        <v>44</v>
      </c>
      <c r="I547" s="153"/>
      <c r="L547" s="149"/>
      <c r="M547" s="154"/>
      <c r="T547" s="155"/>
      <c r="AT547" s="151" t="s">
        <v>202</v>
      </c>
      <c r="AU547" s="151" t="s">
        <v>93</v>
      </c>
      <c r="AV547" s="12" t="s">
        <v>90</v>
      </c>
      <c r="AW547" s="12" t="s">
        <v>42</v>
      </c>
      <c r="AX547" s="12" t="s">
        <v>82</v>
      </c>
      <c r="AY547" s="151" t="s">
        <v>192</v>
      </c>
    </row>
    <row r="548" spans="2:65" s="13" customFormat="1" ht="11.25">
      <c r="B548" s="156"/>
      <c r="D548" s="150" t="s">
        <v>202</v>
      </c>
      <c r="E548" s="157" t="s">
        <v>44</v>
      </c>
      <c r="F548" s="158" t="s">
        <v>2654</v>
      </c>
      <c r="H548" s="159">
        <v>16</v>
      </c>
      <c r="I548" s="160"/>
      <c r="L548" s="156"/>
      <c r="M548" s="161"/>
      <c r="T548" s="162"/>
      <c r="AT548" s="157" t="s">
        <v>202</v>
      </c>
      <c r="AU548" s="157" t="s">
        <v>93</v>
      </c>
      <c r="AV548" s="13" t="s">
        <v>93</v>
      </c>
      <c r="AW548" s="13" t="s">
        <v>42</v>
      </c>
      <c r="AX548" s="13" t="s">
        <v>90</v>
      </c>
      <c r="AY548" s="157" t="s">
        <v>192</v>
      </c>
    </row>
    <row r="549" spans="2:65" s="1" customFormat="1" ht="78" customHeight="1">
      <c r="B549" s="33"/>
      <c r="C549" s="132" t="s">
        <v>1326</v>
      </c>
      <c r="D549" s="132" t="s">
        <v>194</v>
      </c>
      <c r="E549" s="133" t="s">
        <v>2656</v>
      </c>
      <c r="F549" s="134" t="s">
        <v>2657</v>
      </c>
      <c r="G549" s="135" t="s">
        <v>747</v>
      </c>
      <c r="H549" s="136">
        <v>3</v>
      </c>
      <c r="I549" s="137"/>
      <c r="J549" s="138">
        <f>ROUND(I549*H549,2)</f>
        <v>0</v>
      </c>
      <c r="K549" s="134" t="s">
        <v>198</v>
      </c>
      <c r="L549" s="33"/>
      <c r="M549" s="139" t="s">
        <v>44</v>
      </c>
      <c r="N549" s="140" t="s">
        <v>53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90</v>
      </c>
      <c r="AT549" s="143" t="s">
        <v>194</v>
      </c>
      <c r="AU549" s="143" t="s">
        <v>93</v>
      </c>
      <c r="AY549" s="17" t="s">
        <v>192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90</v>
      </c>
      <c r="BK549" s="144">
        <f>ROUND(I549*H549,2)</f>
        <v>0</v>
      </c>
      <c r="BL549" s="17" t="s">
        <v>90</v>
      </c>
      <c r="BM549" s="143" t="s">
        <v>2658</v>
      </c>
    </row>
    <row r="550" spans="2:65" s="1" customFormat="1" ht="11.25">
      <c r="B550" s="33"/>
      <c r="D550" s="145" t="s">
        <v>200</v>
      </c>
      <c r="F550" s="146" t="s">
        <v>2659</v>
      </c>
      <c r="I550" s="147"/>
      <c r="L550" s="33"/>
      <c r="M550" s="148"/>
      <c r="T550" s="54"/>
      <c r="AT550" s="17" t="s">
        <v>200</v>
      </c>
      <c r="AU550" s="17" t="s">
        <v>93</v>
      </c>
    </row>
    <row r="551" spans="2:65" s="12" customFormat="1" ht="22.5">
      <c r="B551" s="149"/>
      <c r="D551" s="150" t="s">
        <v>202</v>
      </c>
      <c r="E551" s="151" t="s">
        <v>44</v>
      </c>
      <c r="F551" s="152" t="s">
        <v>2500</v>
      </c>
      <c r="H551" s="151" t="s">
        <v>44</v>
      </c>
      <c r="I551" s="153"/>
      <c r="L551" s="149"/>
      <c r="M551" s="154"/>
      <c r="T551" s="155"/>
      <c r="AT551" s="151" t="s">
        <v>202</v>
      </c>
      <c r="AU551" s="151" t="s">
        <v>93</v>
      </c>
      <c r="AV551" s="12" t="s">
        <v>90</v>
      </c>
      <c r="AW551" s="12" t="s">
        <v>42</v>
      </c>
      <c r="AX551" s="12" t="s">
        <v>82</v>
      </c>
      <c r="AY551" s="151" t="s">
        <v>192</v>
      </c>
    </row>
    <row r="552" spans="2:65" s="12" customFormat="1" ht="22.5">
      <c r="B552" s="149"/>
      <c r="D552" s="150" t="s">
        <v>202</v>
      </c>
      <c r="E552" s="151" t="s">
        <v>44</v>
      </c>
      <c r="F552" s="152" t="s">
        <v>2660</v>
      </c>
      <c r="H552" s="151" t="s">
        <v>44</v>
      </c>
      <c r="I552" s="153"/>
      <c r="L552" s="149"/>
      <c r="M552" s="154"/>
      <c r="T552" s="155"/>
      <c r="AT552" s="151" t="s">
        <v>202</v>
      </c>
      <c r="AU552" s="151" t="s">
        <v>93</v>
      </c>
      <c r="AV552" s="12" t="s">
        <v>90</v>
      </c>
      <c r="AW552" s="12" t="s">
        <v>42</v>
      </c>
      <c r="AX552" s="12" t="s">
        <v>82</v>
      </c>
      <c r="AY552" s="151" t="s">
        <v>192</v>
      </c>
    </row>
    <row r="553" spans="2:65" s="13" customFormat="1" ht="11.25">
      <c r="B553" s="156"/>
      <c r="D553" s="150" t="s">
        <v>202</v>
      </c>
      <c r="E553" s="157" t="s">
        <v>44</v>
      </c>
      <c r="F553" s="158" t="s">
        <v>209</v>
      </c>
      <c r="H553" s="159">
        <v>3</v>
      </c>
      <c r="I553" s="160"/>
      <c r="L553" s="156"/>
      <c r="M553" s="161"/>
      <c r="T553" s="162"/>
      <c r="AT553" s="157" t="s">
        <v>202</v>
      </c>
      <c r="AU553" s="157" t="s">
        <v>93</v>
      </c>
      <c r="AV553" s="13" t="s">
        <v>93</v>
      </c>
      <c r="AW553" s="13" t="s">
        <v>42</v>
      </c>
      <c r="AX553" s="13" t="s">
        <v>90</v>
      </c>
      <c r="AY553" s="157" t="s">
        <v>192</v>
      </c>
    </row>
    <row r="554" spans="2:65" s="1" customFormat="1" ht="16.5" customHeight="1">
      <c r="B554" s="33"/>
      <c r="C554" s="170" t="s">
        <v>1331</v>
      </c>
      <c r="D554" s="170" t="s">
        <v>245</v>
      </c>
      <c r="E554" s="171" t="s">
        <v>2661</v>
      </c>
      <c r="F554" s="172" t="s">
        <v>2662</v>
      </c>
      <c r="G554" s="173" t="s">
        <v>747</v>
      </c>
      <c r="H554" s="174">
        <v>3</v>
      </c>
      <c r="I554" s="175"/>
      <c r="J554" s="176">
        <f>ROUND(I554*H554,2)</f>
        <v>0</v>
      </c>
      <c r="K554" s="172" t="s">
        <v>259</v>
      </c>
      <c r="L554" s="177"/>
      <c r="M554" s="178" t="s">
        <v>44</v>
      </c>
      <c r="N554" s="179" t="s">
        <v>53</v>
      </c>
      <c r="P554" s="141">
        <f>O554*H554</f>
        <v>0</v>
      </c>
      <c r="Q554" s="141">
        <v>0</v>
      </c>
      <c r="R554" s="141">
        <f>Q554*H554</f>
        <v>0</v>
      </c>
      <c r="S554" s="141">
        <v>0</v>
      </c>
      <c r="T554" s="142">
        <f>S554*H554</f>
        <v>0</v>
      </c>
      <c r="AR554" s="143" t="s">
        <v>93</v>
      </c>
      <c r="AT554" s="143" t="s">
        <v>245</v>
      </c>
      <c r="AU554" s="143" t="s">
        <v>93</v>
      </c>
      <c r="AY554" s="17" t="s">
        <v>192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90</v>
      </c>
      <c r="BK554" s="144">
        <f>ROUND(I554*H554,2)</f>
        <v>0</v>
      </c>
      <c r="BL554" s="17" t="s">
        <v>90</v>
      </c>
      <c r="BM554" s="143" t="s">
        <v>2663</v>
      </c>
    </row>
    <row r="555" spans="2:65" s="12" customFormat="1" ht="22.5">
      <c r="B555" s="149"/>
      <c r="D555" s="150" t="s">
        <v>202</v>
      </c>
      <c r="E555" s="151" t="s">
        <v>44</v>
      </c>
      <c r="F555" s="152" t="s">
        <v>2500</v>
      </c>
      <c r="H555" s="151" t="s">
        <v>44</v>
      </c>
      <c r="I555" s="153"/>
      <c r="L555" s="149"/>
      <c r="M555" s="154"/>
      <c r="T555" s="155"/>
      <c r="AT555" s="151" t="s">
        <v>202</v>
      </c>
      <c r="AU555" s="151" t="s">
        <v>93</v>
      </c>
      <c r="AV555" s="12" t="s">
        <v>90</v>
      </c>
      <c r="AW555" s="12" t="s">
        <v>42</v>
      </c>
      <c r="AX555" s="12" t="s">
        <v>82</v>
      </c>
      <c r="AY555" s="151" t="s">
        <v>192</v>
      </c>
    </row>
    <row r="556" spans="2:65" s="12" customFormat="1" ht="22.5">
      <c r="B556" s="149"/>
      <c r="D556" s="150" t="s">
        <v>202</v>
      </c>
      <c r="E556" s="151" t="s">
        <v>44</v>
      </c>
      <c r="F556" s="152" t="s">
        <v>2664</v>
      </c>
      <c r="H556" s="151" t="s">
        <v>44</v>
      </c>
      <c r="I556" s="153"/>
      <c r="L556" s="149"/>
      <c r="M556" s="154"/>
      <c r="T556" s="155"/>
      <c r="AT556" s="151" t="s">
        <v>202</v>
      </c>
      <c r="AU556" s="151" t="s">
        <v>93</v>
      </c>
      <c r="AV556" s="12" t="s">
        <v>90</v>
      </c>
      <c r="AW556" s="12" t="s">
        <v>42</v>
      </c>
      <c r="AX556" s="12" t="s">
        <v>82</v>
      </c>
      <c r="AY556" s="151" t="s">
        <v>192</v>
      </c>
    </row>
    <row r="557" spans="2:65" s="13" customFormat="1" ht="11.25">
      <c r="B557" s="156"/>
      <c r="D557" s="150" t="s">
        <v>202</v>
      </c>
      <c r="E557" s="157" t="s">
        <v>44</v>
      </c>
      <c r="F557" s="158" t="s">
        <v>209</v>
      </c>
      <c r="H557" s="159">
        <v>3</v>
      </c>
      <c r="I557" s="160"/>
      <c r="L557" s="156"/>
      <c r="M557" s="161"/>
      <c r="T557" s="162"/>
      <c r="AT557" s="157" t="s">
        <v>202</v>
      </c>
      <c r="AU557" s="157" t="s">
        <v>93</v>
      </c>
      <c r="AV557" s="13" t="s">
        <v>93</v>
      </c>
      <c r="AW557" s="13" t="s">
        <v>42</v>
      </c>
      <c r="AX557" s="13" t="s">
        <v>90</v>
      </c>
      <c r="AY557" s="157" t="s">
        <v>192</v>
      </c>
    </row>
    <row r="558" spans="2:65" s="1" customFormat="1" ht="33" customHeight="1">
      <c r="B558" s="33"/>
      <c r="C558" s="132" t="s">
        <v>1338</v>
      </c>
      <c r="D558" s="132" t="s">
        <v>194</v>
      </c>
      <c r="E558" s="133" t="s">
        <v>1298</v>
      </c>
      <c r="F558" s="134" t="s">
        <v>1299</v>
      </c>
      <c r="G558" s="135" t="s">
        <v>282</v>
      </c>
      <c r="H558" s="136">
        <v>10</v>
      </c>
      <c r="I558" s="137"/>
      <c r="J558" s="138">
        <f>ROUND(I558*H558,2)</f>
        <v>0</v>
      </c>
      <c r="K558" s="134" t="s">
        <v>198</v>
      </c>
      <c r="L558" s="33"/>
      <c r="M558" s="139" t="s">
        <v>44</v>
      </c>
      <c r="N558" s="140" t="s">
        <v>53</v>
      </c>
      <c r="P558" s="141">
        <f>O558*H558</f>
        <v>0</v>
      </c>
      <c r="Q558" s="141">
        <v>0</v>
      </c>
      <c r="R558" s="141">
        <f>Q558*H558</f>
        <v>0</v>
      </c>
      <c r="S558" s="141">
        <v>0</v>
      </c>
      <c r="T558" s="142">
        <f>S558*H558</f>
        <v>0</v>
      </c>
      <c r="AR558" s="143" t="s">
        <v>90</v>
      </c>
      <c r="AT558" s="143" t="s">
        <v>194</v>
      </c>
      <c r="AU558" s="143" t="s">
        <v>93</v>
      </c>
      <c r="AY558" s="17" t="s">
        <v>192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90</v>
      </c>
      <c r="BK558" s="144">
        <f>ROUND(I558*H558,2)</f>
        <v>0</v>
      </c>
      <c r="BL558" s="17" t="s">
        <v>90</v>
      </c>
      <c r="BM558" s="143" t="s">
        <v>2665</v>
      </c>
    </row>
    <row r="559" spans="2:65" s="1" customFormat="1" ht="11.25">
      <c r="B559" s="33"/>
      <c r="D559" s="145" t="s">
        <v>200</v>
      </c>
      <c r="F559" s="146" t="s">
        <v>1301</v>
      </c>
      <c r="I559" s="147"/>
      <c r="L559" s="33"/>
      <c r="M559" s="148"/>
      <c r="T559" s="54"/>
      <c r="AT559" s="17" t="s">
        <v>200</v>
      </c>
      <c r="AU559" s="17" t="s">
        <v>93</v>
      </c>
    </row>
    <row r="560" spans="2:65" s="12" customFormat="1" ht="11.25">
      <c r="B560" s="149"/>
      <c r="D560" s="150" t="s">
        <v>202</v>
      </c>
      <c r="E560" s="151" t="s">
        <v>44</v>
      </c>
      <c r="F560" s="152" t="s">
        <v>2468</v>
      </c>
      <c r="H560" s="151" t="s">
        <v>44</v>
      </c>
      <c r="I560" s="153"/>
      <c r="L560" s="149"/>
      <c r="M560" s="154"/>
      <c r="T560" s="155"/>
      <c r="AT560" s="151" t="s">
        <v>202</v>
      </c>
      <c r="AU560" s="151" t="s">
        <v>93</v>
      </c>
      <c r="AV560" s="12" t="s">
        <v>90</v>
      </c>
      <c r="AW560" s="12" t="s">
        <v>42</v>
      </c>
      <c r="AX560" s="12" t="s">
        <v>82</v>
      </c>
      <c r="AY560" s="151" t="s">
        <v>192</v>
      </c>
    </row>
    <row r="561" spans="2:65" s="12" customFormat="1" ht="11.25">
      <c r="B561" s="149"/>
      <c r="D561" s="150" t="s">
        <v>202</v>
      </c>
      <c r="E561" s="151" t="s">
        <v>44</v>
      </c>
      <c r="F561" s="152" t="s">
        <v>1302</v>
      </c>
      <c r="H561" s="151" t="s">
        <v>44</v>
      </c>
      <c r="I561" s="153"/>
      <c r="L561" s="149"/>
      <c r="M561" s="154"/>
      <c r="T561" s="155"/>
      <c r="AT561" s="151" t="s">
        <v>202</v>
      </c>
      <c r="AU561" s="151" t="s">
        <v>93</v>
      </c>
      <c r="AV561" s="12" t="s">
        <v>90</v>
      </c>
      <c r="AW561" s="12" t="s">
        <v>42</v>
      </c>
      <c r="AX561" s="12" t="s">
        <v>82</v>
      </c>
      <c r="AY561" s="151" t="s">
        <v>192</v>
      </c>
    </row>
    <row r="562" spans="2:65" s="13" customFormat="1" ht="11.25">
      <c r="B562" s="156"/>
      <c r="D562" s="150" t="s">
        <v>202</v>
      </c>
      <c r="E562" s="157" t="s">
        <v>44</v>
      </c>
      <c r="F562" s="158" t="s">
        <v>226</v>
      </c>
      <c r="H562" s="159">
        <v>10</v>
      </c>
      <c r="I562" s="160"/>
      <c r="L562" s="156"/>
      <c r="M562" s="161"/>
      <c r="T562" s="162"/>
      <c r="AT562" s="157" t="s">
        <v>202</v>
      </c>
      <c r="AU562" s="157" t="s">
        <v>93</v>
      </c>
      <c r="AV562" s="13" t="s">
        <v>93</v>
      </c>
      <c r="AW562" s="13" t="s">
        <v>42</v>
      </c>
      <c r="AX562" s="13" t="s">
        <v>90</v>
      </c>
      <c r="AY562" s="157" t="s">
        <v>192</v>
      </c>
    </row>
    <row r="563" spans="2:65" s="1" customFormat="1" ht="21.75" customHeight="1">
      <c r="B563" s="33"/>
      <c r="C563" s="132" t="s">
        <v>1343</v>
      </c>
      <c r="D563" s="132" t="s">
        <v>194</v>
      </c>
      <c r="E563" s="133" t="s">
        <v>1304</v>
      </c>
      <c r="F563" s="134" t="s">
        <v>1305</v>
      </c>
      <c r="G563" s="135" t="s">
        <v>747</v>
      </c>
      <c r="H563" s="136">
        <v>1</v>
      </c>
      <c r="I563" s="137"/>
      <c r="J563" s="138">
        <f>ROUND(I563*H563,2)</f>
        <v>0</v>
      </c>
      <c r="K563" s="134" t="s">
        <v>198</v>
      </c>
      <c r="L563" s="33"/>
      <c r="M563" s="139" t="s">
        <v>44</v>
      </c>
      <c r="N563" s="140" t="s">
        <v>53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90</v>
      </c>
      <c r="AT563" s="143" t="s">
        <v>194</v>
      </c>
      <c r="AU563" s="143" t="s">
        <v>93</v>
      </c>
      <c r="AY563" s="17" t="s">
        <v>192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90</v>
      </c>
      <c r="BK563" s="144">
        <f>ROUND(I563*H563,2)</f>
        <v>0</v>
      </c>
      <c r="BL563" s="17" t="s">
        <v>90</v>
      </c>
      <c r="BM563" s="143" t="s">
        <v>2666</v>
      </c>
    </row>
    <row r="564" spans="2:65" s="1" customFormat="1" ht="11.25">
      <c r="B564" s="33"/>
      <c r="D564" s="145" t="s">
        <v>200</v>
      </c>
      <c r="F564" s="146" t="s">
        <v>1307</v>
      </c>
      <c r="I564" s="147"/>
      <c r="L564" s="33"/>
      <c r="M564" s="148"/>
      <c r="T564" s="54"/>
      <c r="AT564" s="17" t="s">
        <v>200</v>
      </c>
      <c r="AU564" s="17" t="s">
        <v>93</v>
      </c>
    </row>
    <row r="565" spans="2:65" s="12" customFormat="1" ht="11.25">
      <c r="B565" s="149"/>
      <c r="D565" s="150" t="s">
        <v>202</v>
      </c>
      <c r="E565" s="151" t="s">
        <v>44</v>
      </c>
      <c r="F565" s="152" t="s">
        <v>2468</v>
      </c>
      <c r="H565" s="151" t="s">
        <v>44</v>
      </c>
      <c r="I565" s="153"/>
      <c r="L565" s="149"/>
      <c r="M565" s="154"/>
      <c r="T565" s="155"/>
      <c r="AT565" s="151" t="s">
        <v>202</v>
      </c>
      <c r="AU565" s="151" t="s">
        <v>93</v>
      </c>
      <c r="AV565" s="12" t="s">
        <v>90</v>
      </c>
      <c r="AW565" s="12" t="s">
        <v>42</v>
      </c>
      <c r="AX565" s="12" t="s">
        <v>82</v>
      </c>
      <c r="AY565" s="151" t="s">
        <v>192</v>
      </c>
    </row>
    <row r="566" spans="2:65" s="12" customFormat="1" ht="22.5">
      <c r="B566" s="149"/>
      <c r="D566" s="150" t="s">
        <v>202</v>
      </c>
      <c r="E566" s="151" t="s">
        <v>44</v>
      </c>
      <c r="F566" s="152" t="s">
        <v>1308</v>
      </c>
      <c r="H566" s="151" t="s">
        <v>44</v>
      </c>
      <c r="I566" s="153"/>
      <c r="L566" s="149"/>
      <c r="M566" s="154"/>
      <c r="T566" s="155"/>
      <c r="AT566" s="151" t="s">
        <v>202</v>
      </c>
      <c r="AU566" s="151" t="s">
        <v>93</v>
      </c>
      <c r="AV566" s="12" t="s">
        <v>90</v>
      </c>
      <c r="AW566" s="12" t="s">
        <v>42</v>
      </c>
      <c r="AX566" s="12" t="s">
        <v>82</v>
      </c>
      <c r="AY566" s="151" t="s">
        <v>192</v>
      </c>
    </row>
    <row r="567" spans="2:65" s="13" customFormat="1" ht="11.25">
      <c r="B567" s="156"/>
      <c r="D567" s="150" t="s">
        <v>202</v>
      </c>
      <c r="E567" s="157" t="s">
        <v>44</v>
      </c>
      <c r="F567" s="158" t="s">
        <v>90</v>
      </c>
      <c r="H567" s="159">
        <v>1</v>
      </c>
      <c r="I567" s="160"/>
      <c r="L567" s="156"/>
      <c r="M567" s="161"/>
      <c r="T567" s="162"/>
      <c r="AT567" s="157" t="s">
        <v>202</v>
      </c>
      <c r="AU567" s="157" t="s">
        <v>93</v>
      </c>
      <c r="AV567" s="13" t="s">
        <v>93</v>
      </c>
      <c r="AW567" s="13" t="s">
        <v>42</v>
      </c>
      <c r="AX567" s="13" t="s">
        <v>90</v>
      </c>
      <c r="AY567" s="157" t="s">
        <v>192</v>
      </c>
    </row>
    <row r="568" spans="2:65" s="1" customFormat="1" ht="21.75" customHeight="1">
      <c r="B568" s="33"/>
      <c r="C568" s="132" t="s">
        <v>1355</v>
      </c>
      <c r="D568" s="132" t="s">
        <v>194</v>
      </c>
      <c r="E568" s="133" t="s">
        <v>1310</v>
      </c>
      <c r="F568" s="134" t="s">
        <v>1311</v>
      </c>
      <c r="G568" s="135" t="s">
        <v>1312</v>
      </c>
      <c r="H568" s="136">
        <v>0.01</v>
      </c>
      <c r="I568" s="137"/>
      <c r="J568" s="138">
        <f>ROUND(I568*H568,2)</f>
        <v>0</v>
      </c>
      <c r="K568" s="134" t="s">
        <v>198</v>
      </c>
      <c r="L568" s="33"/>
      <c r="M568" s="139" t="s">
        <v>44</v>
      </c>
      <c r="N568" s="140" t="s">
        <v>53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90</v>
      </c>
      <c r="AT568" s="143" t="s">
        <v>194</v>
      </c>
      <c r="AU568" s="143" t="s">
        <v>93</v>
      </c>
      <c r="AY568" s="17" t="s">
        <v>192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7" t="s">
        <v>90</v>
      </c>
      <c r="BK568" s="144">
        <f>ROUND(I568*H568,2)</f>
        <v>0</v>
      </c>
      <c r="BL568" s="17" t="s">
        <v>90</v>
      </c>
      <c r="BM568" s="143" t="s">
        <v>2667</v>
      </c>
    </row>
    <row r="569" spans="2:65" s="1" customFormat="1" ht="11.25">
      <c r="B569" s="33"/>
      <c r="D569" s="145" t="s">
        <v>200</v>
      </c>
      <c r="F569" s="146" t="s">
        <v>1314</v>
      </c>
      <c r="I569" s="147"/>
      <c r="L569" s="33"/>
      <c r="M569" s="148"/>
      <c r="T569" s="54"/>
      <c r="AT569" s="17" t="s">
        <v>200</v>
      </c>
      <c r="AU569" s="17" t="s">
        <v>93</v>
      </c>
    </row>
    <row r="570" spans="2:65" s="12" customFormat="1" ht="11.25">
      <c r="B570" s="149"/>
      <c r="D570" s="150" t="s">
        <v>202</v>
      </c>
      <c r="E570" s="151" t="s">
        <v>44</v>
      </c>
      <c r="F570" s="152" t="s">
        <v>2468</v>
      </c>
      <c r="H570" s="151" t="s">
        <v>44</v>
      </c>
      <c r="I570" s="153"/>
      <c r="L570" s="149"/>
      <c r="M570" s="154"/>
      <c r="T570" s="155"/>
      <c r="AT570" s="151" t="s">
        <v>202</v>
      </c>
      <c r="AU570" s="151" t="s">
        <v>93</v>
      </c>
      <c r="AV570" s="12" t="s">
        <v>90</v>
      </c>
      <c r="AW570" s="12" t="s">
        <v>42</v>
      </c>
      <c r="AX570" s="12" t="s">
        <v>82</v>
      </c>
      <c r="AY570" s="151" t="s">
        <v>192</v>
      </c>
    </row>
    <row r="571" spans="2:65" s="12" customFormat="1" ht="11.25">
      <c r="B571" s="149"/>
      <c r="D571" s="150" t="s">
        <v>202</v>
      </c>
      <c r="E571" s="151" t="s">
        <v>44</v>
      </c>
      <c r="F571" s="152" t="s">
        <v>1302</v>
      </c>
      <c r="H571" s="151" t="s">
        <v>44</v>
      </c>
      <c r="I571" s="153"/>
      <c r="L571" s="149"/>
      <c r="M571" s="154"/>
      <c r="T571" s="155"/>
      <c r="AT571" s="151" t="s">
        <v>202</v>
      </c>
      <c r="AU571" s="151" t="s">
        <v>93</v>
      </c>
      <c r="AV571" s="12" t="s">
        <v>90</v>
      </c>
      <c r="AW571" s="12" t="s">
        <v>42</v>
      </c>
      <c r="AX571" s="12" t="s">
        <v>82</v>
      </c>
      <c r="AY571" s="151" t="s">
        <v>192</v>
      </c>
    </row>
    <row r="572" spans="2:65" s="13" customFormat="1" ht="11.25">
      <c r="B572" s="156"/>
      <c r="D572" s="150" t="s">
        <v>202</v>
      </c>
      <c r="E572" s="157" t="s">
        <v>44</v>
      </c>
      <c r="F572" s="158" t="s">
        <v>1315</v>
      </c>
      <c r="H572" s="159">
        <v>0.01</v>
      </c>
      <c r="I572" s="160"/>
      <c r="L572" s="156"/>
      <c r="M572" s="161"/>
      <c r="T572" s="162"/>
      <c r="AT572" s="157" t="s">
        <v>202</v>
      </c>
      <c r="AU572" s="157" t="s">
        <v>93</v>
      </c>
      <c r="AV572" s="13" t="s">
        <v>93</v>
      </c>
      <c r="AW572" s="13" t="s">
        <v>42</v>
      </c>
      <c r="AX572" s="13" t="s">
        <v>90</v>
      </c>
      <c r="AY572" s="157" t="s">
        <v>192</v>
      </c>
    </row>
    <row r="573" spans="2:65" s="1" customFormat="1" ht="24.2" customHeight="1">
      <c r="B573" s="33"/>
      <c r="C573" s="170" t="s">
        <v>1223</v>
      </c>
      <c r="D573" s="170" t="s">
        <v>245</v>
      </c>
      <c r="E573" s="171" t="s">
        <v>1316</v>
      </c>
      <c r="F573" s="172" t="s">
        <v>1317</v>
      </c>
      <c r="G573" s="173" t="s">
        <v>282</v>
      </c>
      <c r="H573" s="174">
        <v>10</v>
      </c>
      <c r="I573" s="175"/>
      <c r="J573" s="176">
        <f>ROUND(I573*H573,2)</f>
        <v>0</v>
      </c>
      <c r="K573" s="172" t="s">
        <v>198</v>
      </c>
      <c r="L573" s="177"/>
      <c r="M573" s="178" t="s">
        <v>44</v>
      </c>
      <c r="N573" s="179" t="s">
        <v>53</v>
      </c>
      <c r="P573" s="141">
        <f>O573*H573</f>
        <v>0</v>
      </c>
      <c r="Q573" s="141">
        <v>3.6000000000000002E-4</v>
      </c>
      <c r="R573" s="141">
        <f>Q573*H573</f>
        <v>3.6000000000000003E-3</v>
      </c>
      <c r="S573" s="141">
        <v>0</v>
      </c>
      <c r="T573" s="142">
        <f>S573*H573</f>
        <v>0</v>
      </c>
      <c r="AR573" s="143" t="s">
        <v>93</v>
      </c>
      <c r="AT573" s="143" t="s">
        <v>245</v>
      </c>
      <c r="AU573" s="143" t="s">
        <v>93</v>
      </c>
      <c r="AY573" s="17" t="s">
        <v>192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7" t="s">
        <v>90</v>
      </c>
      <c r="BK573" s="144">
        <f>ROUND(I573*H573,2)</f>
        <v>0</v>
      </c>
      <c r="BL573" s="17" t="s">
        <v>90</v>
      </c>
      <c r="BM573" s="143" t="s">
        <v>2668</v>
      </c>
    </row>
    <row r="574" spans="2:65" s="12" customFormat="1" ht="11.25">
      <c r="B574" s="149"/>
      <c r="D574" s="150" t="s">
        <v>202</v>
      </c>
      <c r="E574" s="151" t="s">
        <v>44</v>
      </c>
      <c r="F574" s="152" t="s">
        <v>2468</v>
      </c>
      <c r="H574" s="151" t="s">
        <v>44</v>
      </c>
      <c r="I574" s="153"/>
      <c r="L574" s="149"/>
      <c r="M574" s="154"/>
      <c r="T574" s="155"/>
      <c r="AT574" s="151" t="s">
        <v>202</v>
      </c>
      <c r="AU574" s="151" t="s">
        <v>93</v>
      </c>
      <c r="AV574" s="12" t="s">
        <v>90</v>
      </c>
      <c r="AW574" s="12" t="s">
        <v>42</v>
      </c>
      <c r="AX574" s="12" t="s">
        <v>82</v>
      </c>
      <c r="AY574" s="151" t="s">
        <v>192</v>
      </c>
    </row>
    <row r="575" spans="2:65" s="12" customFormat="1" ht="11.25">
      <c r="B575" s="149"/>
      <c r="D575" s="150" t="s">
        <v>202</v>
      </c>
      <c r="E575" s="151" t="s">
        <v>44</v>
      </c>
      <c r="F575" s="152" t="s">
        <v>1319</v>
      </c>
      <c r="H575" s="151" t="s">
        <v>44</v>
      </c>
      <c r="I575" s="153"/>
      <c r="L575" s="149"/>
      <c r="M575" s="154"/>
      <c r="T575" s="155"/>
      <c r="AT575" s="151" t="s">
        <v>202</v>
      </c>
      <c r="AU575" s="151" t="s">
        <v>93</v>
      </c>
      <c r="AV575" s="12" t="s">
        <v>90</v>
      </c>
      <c r="AW575" s="12" t="s">
        <v>42</v>
      </c>
      <c r="AX575" s="12" t="s">
        <v>82</v>
      </c>
      <c r="AY575" s="151" t="s">
        <v>192</v>
      </c>
    </row>
    <row r="576" spans="2:65" s="13" customFormat="1" ht="11.25">
      <c r="B576" s="156"/>
      <c r="D576" s="150" t="s">
        <v>202</v>
      </c>
      <c r="E576" s="157" t="s">
        <v>44</v>
      </c>
      <c r="F576" s="158" t="s">
        <v>226</v>
      </c>
      <c r="H576" s="159">
        <v>10</v>
      </c>
      <c r="I576" s="160"/>
      <c r="L576" s="156"/>
      <c r="M576" s="161"/>
      <c r="T576" s="162"/>
      <c r="AT576" s="157" t="s">
        <v>202</v>
      </c>
      <c r="AU576" s="157" t="s">
        <v>93</v>
      </c>
      <c r="AV576" s="13" t="s">
        <v>93</v>
      </c>
      <c r="AW576" s="13" t="s">
        <v>42</v>
      </c>
      <c r="AX576" s="13" t="s">
        <v>90</v>
      </c>
      <c r="AY576" s="157" t="s">
        <v>192</v>
      </c>
    </row>
    <row r="577" spans="2:65" s="1" customFormat="1" ht="24.2" customHeight="1">
      <c r="B577" s="33"/>
      <c r="C577" s="132" t="s">
        <v>1373</v>
      </c>
      <c r="D577" s="132" t="s">
        <v>194</v>
      </c>
      <c r="E577" s="133" t="s">
        <v>1321</v>
      </c>
      <c r="F577" s="134" t="s">
        <v>1322</v>
      </c>
      <c r="G577" s="135" t="s">
        <v>747</v>
      </c>
      <c r="H577" s="136">
        <v>2</v>
      </c>
      <c r="I577" s="137"/>
      <c r="J577" s="138">
        <f>ROUND(I577*H577,2)</f>
        <v>0</v>
      </c>
      <c r="K577" s="134" t="s">
        <v>198</v>
      </c>
      <c r="L577" s="33"/>
      <c r="M577" s="139" t="s">
        <v>44</v>
      </c>
      <c r="N577" s="140" t="s">
        <v>53</v>
      </c>
      <c r="P577" s="141">
        <f>O577*H577</f>
        <v>0</v>
      </c>
      <c r="Q577" s="141">
        <v>0</v>
      </c>
      <c r="R577" s="141">
        <f>Q577*H577</f>
        <v>0</v>
      </c>
      <c r="S577" s="141">
        <v>0</v>
      </c>
      <c r="T577" s="142">
        <f>S577*H577</f>
        <v>0</v>
      </c>
      <c r="AR577" s="143" t="s">
        <v>90</v>
      </c>
      <c r="AT577" s="143" t="s">
        <v>194</v>
      </c>
      <c r="AU577" s="143" t="s">
        <v>93</v>
      </c>
      <c r="AY577" s="17" t="s">
        <v>192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7" t="s">
        <v>90</v>
      </c>
      <c r="BK577" s="144">
        <f>ROUND(I577*H577,2)</f>
        <v>0</v>
      </c>
      <c r="BL577" s="17" t="s">
        <v>90</v>
      </c>
      <c r="BM577" s="143" t="s">
        <v>2669</v>
      </c>
    </row>
    <row r="578" spans="2:65" s="1" customFormat="1" ht="11.25">
      <c r="B578" s="33"/>
      <c r="D578" s="145" t="s">
        <v>200</v>
      </c>
      <c r="F578" s="146" t="s">
        <v>1324</v>
      </c>
      <c r="I578" s="147"/>
      <c r="L578" s="33"/>
      <c r="M578" s="148"/>
      <c r="T578" s="54"/>
      <c r="AT578" s="17" t="s">
        <v>200</v>
      </c>
      <c r="AU578" s="17" t="s">
        <v>93</v>
      </c>
    </row>
    <row r="579" spans="2:65" s="12" customFormat="1" ht="11.25">
      <c r="B579" s="149"/>
      <c r="D579" s="150" t="s">
        <v>202</v>
      </c>
      <c r="E579" s="151" t="s">
        <v>44</v>
      </c>
      <c r="F579" s="152" t="s">
        <v>2468</v>
      </c>
      <c r="H579" s="151" t="s">
        <v>44</v>
      </c>
      <c r="I579" s="153"/>
      <c r="L579" s="149"/>
      <c r="M579" s="154"/>
      <c r="T579" s="155"/>
      <c r="AT579" s="151" t="s">
        <v>202</v>
      </c>
      <c r="AU579" s="151" t="s">
        <v>93</v>
      </c>
      <c r="AV579" s="12" t="s">
        <v>90</v>
      </c>
      <c r="AW579" s="12" t="s">
        <v>42</v>
      </c>
      <c r="AX579" s="12" t="s">
        <v>82</v>
      </c>
      <c r="AY579" s="151" t="s">
        <v>192</v>
      </c>
    </row>
    <row r="580" spans="2:65" s="12" customFormat="1" ht="11.25">
      <c r="B580" s="149"/>
      <c r="D580" s="150" t="s">
        <v>202</v>
      </c>
      <c r="E580" s="151" t="s">
        <v>44</v>
      </c>
      <c r="F580" s="152" t="s">
        <v>2670</v>
      </c>
      <c r="H580" s="151" t="s">
        <v>44</v>
      </c>
      <c r="I580" s="153"/>
      <c r="L580" s="149"/>
      <c r="M580" s="154"/>
      <c r="T580" s="155"/>
      <c r="AT580" s="151" t="s">
        <v>202</v>
      </c>
      <c r="AU580" s="151" t="s">
        <v>93</v>
      </c>
      <c r="AV580" s="12" t="s">
        <v>90</v>
      </c>
      <c r="AW580" s="12" t="s">
        <v>42</v>
      </c>
      <c r="AX580" s="12" t="s">
        <v>82</v>
      </c>
      <c r="AY580" s="151" t="s">
        <v>192</v>
      </c>
    </row>
    <row r="581" spans="2:65" s="13" customFormat="1" ht="11.25">
      <c r="B581" s="156"/>
      <c r="D581" s="150" t="s">
        <v>202</v>
      </c>
      <c r="E581" s="157" t="s">
        <v>44</v>
      </c>
      <c r="F581" s="158" t="s">
        <v>766</v>
      </c>
      <c r="H581" s="159">
        <v>2</v>
      </c>
      <c r="I581" s="160"/>
      <c r="L581" s="156"/>
      <c r="M581" s="161"/>
      <c r="T581" s="162"/>
      <c r="AT581" s="157" t="s">
        <v>202</v>
      </c>
      <c r="AU581" s="157" t="s">
        <v>93</v>
      </c>
      <c r="AV581" s="13" t="s">
        <v>93</v>
      </c>
      <c r="AW581" s="13" t="s">
        <v>42</v>
      </c>
      <c r="AX581" s="13" t="s">
        <v>90</v>
      </c>
      <c r="AY581" s="157" t="s">
        <v>192</v>
      </c>
    </row>
    <row r="582" spans="2:65" s="1" customFormat="1" ht="16.5" customHeight="1">
      <c r="B582" s="33"/>
      <c r="C582" s="170" t="s">
        <v>1378</v>
      </c>
      <c r="D582" s="170" t="s">
        <v>245</v>
      </c>
      <c r="E582" s="171" t="s">
        <v>1327</v>
      </c>
      <c r="F582" s="172" t="s">
        <v>1328</v>
      </c>
      <c r="G582" s="173" t="s">
        <v>747</v>
      </c>
      <c r="H582" s="174">
        <v>2</v>
      </c>
      <c r="I582" s="175"/>
      <c r="J582" s="176">
        <f>ROUND(I582*H582,2)</f>
        <v>0</v>
      </c>
      <c r="K582" s="172" t="s">
        <v>259</v>
      </c>
      <c r="L582" s="177"/>
      <c r="M582" s="178" t="s">
        <v>44</v>
      </c>
      <c r="N582" s="179" t="s">
        <v>53</v>
      </c>
      <c r="P582" s="141">
        <f>O582*H582</f>
        <v>0</v>
      </c>
      <c r="Q582" s="141">
        <v>0</v>
      </c>
      <c r="R582" s="141">
        <f>Q582*H582</f>
        <v>0</v>
      </c>
      <c r="S582" s="141">
        <v>0</v>
      </c>
      <c r="T582" s="142">
        <f>S582*H582</f>
        <v>0</v>
      </c>
      <c r="AR582" s="143" t="s">
        <v>93</v>
      </c>
      <c r="AT582" s="143" t="s">
        <v>245</v>
      </c>
      <c r="AU582" s="143" t="s">
        <v>93</v>
      </c>
      <c r="AY582" s="17" t="s">
        <v>192</v>
      </c>
      <c r="BE582" s="144">
        <f>IF(N582="základní",J582,0)</f>
        <v>0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7" t="s">
        <v>90</v>
      </c>
      <c r="BK582" s="144">
        <f>ROUND(I582*H582,2)</f>
        <v>0</v>
      </c>
      <c r="BL582" s="17" t="s">
        <v>90</v>
      </c>
      <c r="BM582" s="143" t="s">
        <v>2671</v>
      </c>
    </row>
    <row r="583" spans="2:65" s="12" customFormat="1" ht="11.25">
      <c r="B583" s="149"/>
      <c r="D583" s="150" t="s">
        <v>202</v>
      </c>
      <c r="E583" s="151" t="s">
        <v>44</v>
      </c>
      <c r="F583" s="152" t="s">
        <v>2468</v>
      </c>
      <c r="H583" s="151" t="s">
        <v>44</v>
      </c>
      <c r="I583" s="153"/>
      <c r="L583" s="149"/>
      <c r="M583" s="154"/>
      <c r="T583" s="155"/>
      <c r="AT583" s="151" t="s">
        <v>202</v>
      </c>
      <c r="AU583" s="151" t="s">
        <v>93</v>
      </c>
      <c r="AV583" s="12" t="s">
        <v>90</v>
      </c>
      <c r="AW583" s="12" t="s">
        <v>42</v>
      </c>
      <c r="AX583" s="12" t="s">
        <v>82</v>
      </c>
      <c r="AY583" s="151" t="s">
        <v>192</v>
      </c>
    </row>
    <row r="584" spans="2:65" s="12" customFormat="1" ht="11.25">
      <c r="B584" s="149"/>
      <c r="D584" s="150" t="s">
        <v>202</v>
      </c>
      <c r="E584" s="151" t="s">
        <v>44</v>
      </c>
      <c r="F584" s="152" t="s">
        <v>1330</v>
      </c>
      <c r="H584" s="151" t="s">
        <v>44</v>
      </c>
      <c r="I584" s="153"/>
      <c r="L584" s="149"/>
      <c r="M584" s="154"/>
      <c r="T584" s="155"/>
      <c r="AT584" s="151" t="s">
        <v>202</v>
      </c>
      <c r="AU584" s="151" t="s">
        <v>93</v>
      </c>
      <c r="AV584" s="12" t="s">
        <v>90</v>
      </c>
      <c r="AW584" s="12" t="s">
        <v>42</v>
      </c>
      <c r="AX584" s="12" t="s">
        <v>82</v>
      </c>
      <c r="AY584" s="151" t="s">
        <v>192</v>
      </c>
    </row>
    <row r="585" spans="2:65" s="13" customFormat="1" ht="11.25">
      <c r="B585" s="156"/>
      <c r="D585" s="150" t="s">
        <v>202</v>
      </c>
      <c r="E585" s="157" t="s">
        <v>44</v>
      </c>
      <c r="F585" s="158" t="s">
        <v>766</v>
      </c>
      <c r="H585" s="159">
        <v>2</v>
      </c>
      <c r="I585" s="160"/>
      <c r="L585" s="156"/>
      <c r="M585" s="161"/>
      <c r="T585" s="162"/>
      <c r="AT585" s="157" t="s">
        <v>202</v>
      </c>
      <c r="AU585" s="157" t="s">
        <v>93</v>
      </c>
      <c r="AV585" s="13" t="s">
        <v>93</v>
      </c>
      <c r="AW585" s="13" t="s">
        <v>42</v>
      </c>
      <c r="AX585" s="13" t="s">
        <v>90</v>
      </c>
      <c r="AY585" s="157" t="s">
        <v>192</v>
      </c>
    </row>
    <row r="586" spans="2:65" s="1" customFormat="1" ht="24.2" customHeight="1">
      <c r="B586" s="33"/>
      <c r="C586" s="132" t="s">
        <v>1384</v>
      </c>
      <c r="D586" s="132" t="s">
        <v>194</v>
      </c>
      <c r="E586" s="133" t="s">
        <v>1344</v>
      </c>
      <c r="F586" s="134" t="s">
        <v>1345</v>
      </c>
      <c r="G586" s="135" t="s">
        <v>747</v>
      </c>
      <c r="H586" s="136">
        <v>844</v>
      </c>
      <c r="I586" s="137"/>
      <c r="J586" s="138">
        <f>ROUND(I586*H586,2)</f>
        <v>0</v>
      </c>
      <c r="K586" s="134" t="s">
        <v>198</v>
      </c>
      <c r="L586" s="33"/>
      <c r="M586" s="139" t="s">
        <v>44</v>
      </c>
      <c r="N586" s="140" t="s">
        <v>53</v>
      </c>
      <c r="P586" s="141">
        <f>O586*H586</f>
        <v>0</v>
      </c>
      <c r="Q586" s="141">
        <v>0</v>
      </c>
      <c r="R586" s="141">
        <f>Q586*H586</f>
        <v>0</v>
      </c>
      <c r="S586" s="141">
        <v>0</v>
      </c>
      <c r="T586" s="142">
        <f>S586*H586</f>
        <v>0</v>
      </c>
      <c r="AR586" s="143" t="s">
        <v>90</v>
      </c>
      <c r="AT586" s="143" t="s">
        <v>194</v>
      </c>
      <c r="AU586" s="143" t="s">
        <v>93</v>
      </c>
      <c r="AY586" s="17" t="s">
        <v>192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7" t="s">
        <v>90</v>
      </c>
      <c r="BK586" s="144">
        <f>ROUND(I586*H586,2)</f>
        <v>0</v>
      </c>
      <c r="BL586" s="17" t="s">
        <v>90</v>
      </c>
      <c r="BM586" s="143" t="s">
        <v>2672</v>
      </c>
    </row>
    <row r="587" spans="2:65" s="1" customFormat="1" ht="11.25">
      <c r="B587" s="33"/>
      <c r="D587" s="145" t="s">
        <v>200</v>
      </c>
      <c r="F587" s="146" t="s">
        <v>1347</v>
      </c>
      <c r="I587" s="147"/>
      <c r="L587" s="33"/>
      <c r="M587" s="148"/>
      <c r="T587" s="54"/>
      <c r="AT587" s="17" t="s">
        <v>200</v>
      </c>
      <c r="AU587" s="17" t="s">
        <v>93</v>
      </c>
    </row>
    <row r="588" spans="2:65" s="12" customFormat="1" ht="11.25">
      <c r="B588" s="149"/>
      <c r="D588" s="150" t="s">
        <v>202</v>
      </c>
      <c r="E588" s="151" t="s">
        <v>44</v>
      </c>
      <c r="F588" s="152" t="s">
        <v>2252</v>
      </c>
      <c r="H588" s="151" t="s">
        <v>44</v>
      </c>
      <c r="I588" s="153"/>
      <c r="L588" s="149"/>
      <c r="M588" s="154"/>
      <c r="T588" s="155"/>
      <c r="AT588" s="151" t="s">
        <v>202</v>
      </c>
      <c r="AU588" s="151" t="s">
        <v>93</v>
      </c>
      <c r="AV588" s="12" t="s">
        <v>90</v>
      </c>
      <c r="AW588" s="12" t="s">
        <v>42</v>
      </c>
      <c r="AX588" s="12" t="s">
        <v>82</v>
      </c>
      <c r="AY588" s="151" t="s">
        <v>192</v>
      </c>
    </row>
    <row r="589" spans="2:65" s="12" customFormat="1" ht="11.25">
      <c r="B589" s="149"/>
      <c r="D589" s="150" t="s">
        <v>202</v>
      </c>
      <c r="E589" s="151" t="s">
        <v>44</v>
      </c>
      <c r="F589" s="152" t="s">
        <v>1110</v>
      </c>
      <c r="H589" s="151" t="s">
        <v>44</v>
      </c>
      <c r="I589" s="153"/>
      <c r="L589" s="149"/>
      <c r="M589" s="154"/>
      <c r="T589" s="155"/>
      <c r="AT589" s="151" t="s">
        <v>202</v>
      </c>
      <c r="AU589" s="151" t="s">
        <v>93</v>
      </c>
      <c r="AV589" s="12" t="s">
        <v>90</v>
      </c>
      <c r="AW589" s="12" t="s">
        <v>42</v>
      </c>
      <c r="AX589" s="12" t="s">
        <v>82</v>
      </c>
      <c r="AY589" s="151" t="s">
        <v>192</v>
      </c>
    </row>
    <row r="590" spans="2:65" s="13" customFormat="1" ht="11.25">
      <c r="B590" s="156"/>
      <c r="D590" s="150" t="s">
        <v>202</v>
      </c>
      <c r="E590" s="157" t="s">
        <v>44</v>
      </c>
      <c r="F590" s="158" t="s">
        <v>2673</v>
      </c>
      <c r="H590" s="159">
        <v>64</v>
      </c>
      <c r="I590" s="160"/>
      <c r="L590" s="156"/>
      <c r="M590" s="161"/>
      <c r="T590" s="162"/>
      <c r="AT590" s="157" t="s">
        <v>202</v>
      </c>
      <c r="AU590" s="157" t="s">
        <v>93</v>
      </c>
      <c r="AV590" s="13" t="s">
        <v>93</v>
      </c>
      <c r="AW590" s="13" t="s">
        <v>42</v>
      </c>
      <c r="AX590" s="13" t="s">
        <v>82</v>
      </c>
      <c r="AY590" s="157" t="s">
        <v>192</v>
      </c>
    </row>
    <row r="591" spans="2:65" s="12" customFormat="1" ht="11.25">
      <c r="B591" s="149"/>
      <c r="D591" s="150" t="s">
        <v>202</v>
      </c>
      <c r="E591" s="151" t="s">
        <v>44</v>
      </c>
      <c r="F591" s="152" t="s">
        <v>1112</v>
      </c>
      <c r="H591" s="151" t="s">
        <v>44</v>
      </c>
      <c r="I591" s="153"/>
      <c r="L591" s="149"/>
      <c r="M591" s="154"/>
      <c r="T591" s="155"/>
      <c r="AT591" s="151" t="s">
        <v>202</v>
      </c>
      <c r="AU591" s="151" t="s">
        <v>93</v>
      </c>
      <c r="AV591" s="12" t="s">
        <v>90</v>
      </c>
      <c r="AW591" s="12" t="s">
        <v>42</v>
      </c>
      <c r="AX591" s="12" t="s">
        <v>82</v>
      </c>
      <c r="AY591" s="151" t="s">
        <v>192</v>
      </c>
    </row>
    <row r="592" spans="2:65" s="13" customFormat="1" ht="11.25">
      <c r="B592" s="156"/>
      <c r="D592" s="150" t="s">
        <v>202</v>
      </c>
      <c r="E592" s="157" t="s">
        <v>44</v>
      </c>
      <c r="F592" s="158" t="s">
        <v>2674</v>
      </c>
      <c r="H592" s="159">
        <v>120</v>
      </c>
      <c r="I592" s="160"/>
      <c r="L592" s="156"/>
      <c r="M592" s="161"/>
      <c r="T592" s="162"/>
      <c r="AT592" s="157" t="s">
        <v>202</v>
      </c>
      <c r="AU592" s="157" t="s">
        <v>93</v>
      </c>
      <c r="AV592" s="13" t="s">
        <v>93</v>
      </c>
      <c r="AW592" s="13" t="s">
        <v>42</v>
      </c>
      <c r="AX592" s="13" t="s">
        <v>82</v>
      </c>
      <c r="AY592" s="157" t="s">
        <v>192</v>
      </c>
    </row>
    <row r="593" spans="2:51" s="12" customFormat="1" ht="11.25">
      <c r="B593" s="149"/>
      <c r="D593" s="150" t="s">
        <v>202</v>
      </c>
      <c r="E593" s="151" t="s">
        <v>44</v>
      </c>
      <c r="F593" s="152" t="s">
        <v>1114</v>
      </c>
      <c r="H593" s="151" t="s">
        <v>44</v>
      </c>
      <c r="I593" s="153"/>
      <c r="L593" s="149"/>
      <c r="M593" s="154"/>
      <c r="T593" s="155"/>
      <c r="AT593" s="151" t="s">
        <v>202</v>
      </c>
      <c r="AU593" s="151" t="s">
        <v>93</v>
      </c>
      <c r="AV593" s="12" t="s">
        <v>90</v>
      </c>
      <c r="AW593" s="12" t="s">
        <v>42</v>
      </c>
      <c r="AX593" s="12" t="s">
        <v>82</v>
      </c>
      <c r="AY593" s="151" t="s">
        <v>192</v>
      </c>
    </row>
    <row r="594" spans="2:51" s="13" customFormat="1" ht="11.25">
      <c r="B594" s="156"/>
      <c r="D594" s="150" t="s">
        <v>202</v>
      </c>
      <c r="E594" s="157" t="s">
        <v>44</v>
      </c>
      <c r="F594" s="158" t="s">
        <v>2675</v>
      </c>
      <c r="H594" s="159">
        <v>44</v>
      </c>
      <c r="I594" s="160"/>
      <c r="L594" s="156"/>
      <c r="M594" s="161"/>
      <c r="T594" s="162"/>
      <c r="AT594" s="157" t="s">
        <v>202</v>
      </c>
      <c r="AU594" s="157" t="s">
        <v>93</v>
      </c>
      <c r="AV594" s="13" t="s">
        <v>93</v>
      </c>
      <c r="AW594" s="13" t="s">
        <v>42</v>
      </c>
      <c r="AX594" s="13" t="s">
        <v>82</v>
      </c>
      <c r="AY594" s="157" t="s">
        <v>192</v>
      </c>
    </row>
    <row r="595" spans="2:51" s="12" customFormat="1" ht="11.25">
      <c r="B595" s="149"/>
      <c r="D595" s="150" t="s">
        <v>202</v>
      </c>
      <c r="E595" s="151" t="s">
        <v>44</v>
      </c>
      <c r="F595" s="152" t="s">
        <v>1116</v>
      </c>
      <c r="H595" s="151" t="s">
        <v>44</v>
      </c>
      <c r="I595" s="153"/>
      <c r="L595" s="149"/>
      <c r="M595" s="154"/>
      <c r="T595" s="155"/>
      <c r="AT595" s="151" t="s">
        <v>202</v>
      </c>
      <c r="AU595" s="151" t="s">
        <v>93</v>
      </c>
      <c r="AV595" s="12" t="s">
        <v>90</v>
      </c>
      <c r="AW595" s="12" t="s">
        <v>42</v>
      </c>
      <c r="AX595" s="12" t="s">
        <v>82</v>
      </c>
      <c r="AY595" s="151" t="s">
        <v>192</v>
      </c>
    </row>
    <row r="596" spans="2:51" s="13" customFormat="1" ht="11.25">
      <c r="B596" s="156"/>
      <c r="D596" s="150" t="s">
        <v>202</v>
      </c>
      <c r="E596" s="157" t="s">
        <v>44</v>
      </c>
      <c r="F596" s="158" t="s">
        <v>2676</v>
      </c>
      <c r="H596" s="159">
        <v>58</v>
      </c>
      <c r="I596" s="160"/>
      <c r="L596" s="156"/>
      <c r="M596" s="161"/>
      <c r="T596" s="162"/>
      <c r="AT596" s="157" t="s">
        <v>202</v>
      </c>
      <c r="AU596" s="157" t="s">
        <v>93</v>
      </c>
      <c r="AV596" s="13" t="s">
        <v>93</v>
      </c>
      <c r="AW596" s="13" t="s">
        <v>42</v>
      </c>
      <c r="AX596" s="13" t="s">
        <v>82</v>
      </c>
      <c r="AY596" s="157" t="s">
        <v>192</v>
      </c>
    </row>
    <row r="597" spans="2:51" s="12" customFormat="1" ht="11.25">
      <c r="B597" s="149"/>
      <c r="D597" s="150" t="s">
        <v>202</v>
      </c>
      <c r="E597" s="151" t="s">
        <v>44</v>
      </c>
      <c r="F597" s="152" t="s">
        <v>1118</v>
      </c>
      <c r="H597" s="151" t="s">
        <v>44</v>
      </c>
      <c r="I597" s="153"/>
      <c r="L597" s="149"/>
      <c r="M597" s="154"/>
      <c r="T597" s="155"/>
      <c r="AT597" s="151" t="s">
        <v>202</v>
      </c>
      <c r="AU597" s="151" t="s">
        <v>93</v>
      </c>
      <c r="AV597" s="12" t="s">
        <v>90</v>
      </c>
      <c r="AW597" s="12" t="s">
        <v>42</v>
      </c>
      <c r="AX597" s="12" t="s">
        <v>82</v>
      </c>
      <c r="AY597" s="151" t="s">
        <v>192</v>
      </c>
    </row>
    <row r="598" spans="2:51" s="13" customFormat="1" ht="11.25">
      <c r="B598" s="156"/>
      <c r="D598" s="150" t="s">
        <v>202</v>
      </c>
      <c r="E598" s="157" t="s">
        <v>44</v>
      </c>
      <c r="F598" s="158" t="s">
        <v>2677</v>
      </c>
      <c r="H598" s="159">
        <v>76</v>
      </c>
      <c r="I598" s="160"/>
      <c r="L598" s="156"/>
      <c r="M598" s="161"/>
      <c r="T598" s="162"/>
      <c r="AT598" s="157" t="s">
        <v>202</v>
      </c>
      <c r="AU598" s="157" t="s">
        <v>93</v>
      </c>
      <c r="AV598" s="13" t="s">
        <v>93</v>
      </c>
      <c r="AW598" s="13" t="s">
        <v>42</v>
      </c>
      <c r="AX598" s="13" t="s">
        <v>82</v>
      </c>
      <c r="AY598" s="157" t="s">
        <v>192</v>
      </c>
    </row>
    <row r="599" spans="2:51" s="12" customFormat="1" ht="11.25">
      <c r="B599" s="149"/>
      <c r="D599" s="150" t="s">
        <v>202</v>
      </c>
      <c r="E599" s="151" t="s">
        <v>44</v>
      </c>
      <c r="F599" s="152" t="s">
        <v>1120</v>
      </c>
      <c r="H599" s="151" t="s">
        <v>44</v>
      </c>
      <c r="I599" s="153"/>
      <c r="L599" s="149"/>
      <c r="M599" s="154"/>
      <c r="T599" s="155"/>
      <c r="AT599" s="151" t="s">
        <v>202</v>
      </c>
      <c r="AU599" s="151" t="s">
        <v>93</v>
      </c>
      <c r="AV599" s="12" t="s">
        <v>90</v>
      </c>
      <c r="AW599" s="12" t="s">
        <v>42</v>
      </c>
      <c r="AX599" s="12" t="s">
        <v>82</v>
      </c>
      <c r="AY599" s="151" t="s">
        <v>192</v>
      </c>
    </row>
    <row r="600" spans="2:51" s="13" customFormat="1" ht="11.25">
      <c r="B600" s="156"/>
      <c r="D600" s="150" t="s">
        <v>202</v>
      </c>
      <c r="E600" s="157" t="s">
        <v>44</v>
      </c>
      <c r="F600" s="158" t="s">
        <v>2678</v>
      </c>
      <c r="H600" s="159">
        <v>34</v>
      </c>
      <c r="I600" s="160"/>
      <c r="L600" s="156"/>
      <c r="M600" s="161"/>
      <c r="T600" s="162"/>
      <c r="AT600" s="157" t="s">
        <v>202</v>
      </c>
      <c r="AU600" s="157" t="s">
        <v>93</v>
      </c>
      <c r="AV600" s="13" t="s">
        <v>93</v>
      </c>
      <c r="AW600" s="13" t="s">
        <v>42</v>
      </c>
      <c r="AX600" s="13" t="s">
        <v>82</v>
      </c>
      <c r="AY600" s="157" t="s">
        <v>192</v>
      </c>
    </row>
    <row r="601" spans="2:51" s="12" customFormat="1" ht="11.25">
      <c r="B601" s="149"/>
      <c r="D601" s="150" t="s">
        <v>202</v>
      </c>
      <c r="E601" s="151" t="s">
        <v>44</v>
      </c>
      <c r="F601" s="152" t="s">
        <v>1122</v>
      </c>
      <c r="H601" s="151" t="s">
        <v>44</v>
      </c>
      <c r="I601" s="153"/>
      <c r="L601" s="149"/>
      <c r="M601" s="154"/>
      <c r="T601" s="155"/>
      <c r="AT601" s="151" t="s">
        <v>202</v>
      </c>
      <c r="AU601" s="151" t="s">
        <v>93</v>
      </c>
      <c r="AV601" s="12" t="s">
        <v>90</v>
      </c>
      <c r="AW601" s="12" t="s">
        <v>42</v>
      </c>
      <c r="AX601" s="12" t="s">
        <v>82</v>
      </c>
      <c r="AY601" s="151" t="s">
        <v>192</v>
      </c>
    </row>
    <row r="602" spans="2:51" s="13" customFormat="1" ht="11.25">
      <c r="B602" s="156"/>
      <c r="D602" s="150" t="s">
        <v>202</v>
      </c>
      <c r="E602" s="157" t="s">
        <v>44</v>
      </c>
      <c r="F602" s="158" t="s">
        <v>2679</v>
      </c>
      <c r="H602" s="159">
        <v>54</v>
      </c>
      <c r="I602" s="160"/>
      <c r="L602" s="156"/>
      <c r="M602" s="161"/>
      <c r="T602" s="162"/>
      <c r="AT602" s="157" t="s">
        <v>202</v>
      </c>
      <c r="AU602" s="157" t="s">
        <v>93</v>
      </c>
      <c r="AV602" s="13" t="s">
        <v>93</v>
      </c>
      <c r="AW602" s="13" t="s">
        <v>42</v>
      </c>
      <c r="AX602" s="13" t="s">
        <v>82</v>
      </c>
      <c r="AY602" s="157" t="s">
        <v>192</v>
      </c>
    </row>
    <row r="603" spans="2:51" s="12" customFormat="1" ht="11.25">
      <c r="B603" s="149"/>
      <c r="D603" s="150" t="s">
        <v>202</v>
      </c>
      <c r="E603" s="151" t="s">
        <v>44</v>
      </c>
      <c r="F603" s="152" t="s">
        <v>1123</v>
      </c>
      <c r="H603" s="151" t="s">
        <v>44</v>
      </c>
      <c r="I603" s="153"/>
      <c r="L603" s="149"/>
      <c r="M603" s="154"/>
      <c r="T603" s="155"/>
      <c r="AT603" s="151" t="s">
        <v>202</v>
      </c>
      <c r="AU603" s="151" t="s">
        <v>93</v>
      </c>
      <c r="AV603" s="12" t="s">
        <v>90</v>
      </c>
      <c r="AW603" s="12" t="s">
        <v>42</v>
      </c>
      <c r="AX603" s="12" t="s">
        <v>82</v>
      </c>
      <c r="AY603" s="151" t="s">
        <v>192</v>
      </c>
    </row>
    <row r="604" spans="2:51" s="13" customFormat="1" ht="11.25">
      <c r="B604" s="156"/>
      <c r="D604" s="150" t="s">
        <v>202</v>
      </c>
      <c r="E604" s="157" t="s">
        <v>44</v>
      </c>
      <c r="F604" s="158" t="s">
        <v>2680</v>
      </c>
      <c r="H604" s="159">
        <v>86</v>
      </c>
      <c r="I604" s="160"/>
      <c r="L604" s="156"/>
      <c r="M604" s="161"/>
      <c r="T604" s="162"/>
      <c r="AT604" s="157" t="s">
        <v>202</v>
      </c>
      <c r="AU604" s="157" t="s">
        <v>93</v>
      </c>
      <c r="AV604" s="13" t="s">
        <v>93</v>
      </c>
      <c r="AW604" s="13" t="s">
        <v>42</v>
      </c>
      <c r="AX604" s="13" t="s">
        <v>82</v>
      </c>
      <c r="AY604" s="157" t="s">
        <v>192</v>
      </c>
    </row>
    <row r="605" spans="2:51" s="12" customFormat="1" ht="11.25">
      <c r="B605" s="149"/>
      <c r="D605" s="150" t="s">
        <v>202</v>
      </c>
      <c r="E605" s="151" t="s">
        <v>44</v>
      </c>
      <c r="F605" s="152" t="s">
        <v>1124</v>
      </c>
      <c r="H605" s="151" t="s">
        <v>44</v>
      </c>
      <c r="I605" s="153"/>
      <c r="L605" s="149"/>
      <c r="M605" s="154"/>
      <c r="T605" s="155"/>
      <c r="AT605" s="151" t="s">
        <v>202</v>
      </c>
      <c r="AU605" s="151" t="s">
        <v>93</v>
      </c>
      <c r="AV605" s="12" t="s">
        <v>90</v>
      </c>
      <c r="AW605" s="12" t="s">
        <v>42</v>
      </c>
      <c r="AX605" s="12" t="s">
        <v>82</v>
      </c>
      <c r="AY605" s="151" t="s">
        <v>192</v>
      </c>
    </row>
    <row r="606" spans="2:51" s="13" customFormat="1" ht="11.25">
      <c r="B606" s="156"/>
      <c r="D606" s="150" t="s">
        <v>202</v>
      </c>
      <c r="E606" s="157" t="s">
        <v>44</v>
      </c>
      <c r="F606" s="158" t="s">
        <v>2675</v>
      </c>
      <c r="H606" s="159">
        <v>44</v>
      </c>
      <c r="I606" s="160"/>
      <c r="L606" s="156"/>
      <c r="M606" s="161"/>
      <c r="T606" s="162"/>
      <c r="AT606" s="157" t="s">
        <v>202</v>
      </c>
      <c r="AU606" s="157" t="s">
        <v>93</v>
      </c>
      <c r="AV606" s="13" t="s">
        <v>93</v>
      </c>
      <c r="AW606" s="13" t="s">
        <v>42</v>
      </c>
      <c r="AX606" s="13" t="s">
        <v>82</v>
      </c>
      <c r="AY606" s="157" t="s">
        <v>192</v>
      </c>
    </row>
    <row r="607" spans="2:51" s="12" customFormat="1" ht="11.25">
      <c r="B607" s="149"/>
      <c r="D607" s="150" t="s">
        <v>202</v>
      </c>
      <c r="E607" s="151" t="s">
        <v>44</v>
      </c>
      <c r="F607" s="152" t="s">
        <v>1125</v>
      </c>
      <c r="H607" s="151" t="s">
        <v>44</v>
      </c>
      <c r="I607" s="153"/>
      <c r="L607" s="149"/>
      <c r="M607" s="154"/>
      <c r="T607" s="155"/>
      <c r="AT607" s="151" t="s">
        <v>202</v>
      </c>
      <c r="AU607" s="151" t="s">
        <v>93</v>
      </c>
      <c r="AV607" s="12" t="s">
        <v>90</v>
      </c>
      <c r="AW607" s="12" t="s">
        <v>42</v>
      </c>
      <c r="AX607" s="12" t="s">
        <v>82</v>
      </c>
      <c r="AY607" s="151" t="s">
        <v>192</v>
      </c>
    </row>
    <row r="608" spans="2:51" s="13" customFormat="1" ht="11.25">
      <c r="B608" s="156"/>
      <c r="D608" s="150" t="s">
        <v>202</v>
      </c>
      <c r="E608" s="157" t="s">
        <v>44</v>
      </c>
      <c r="F608" s="158" t="s">
        <v>2681</v>
      </c>
      <c r="H608" s="159">
        <v>48</v>
      </c>
      <c r="I608" s="160"/>
      <c r="L608" s="156"/>
      <c r="M608" s="161"/>
      <c r="T608" s="162"/>
      <c r="AT608" s="157" t="s">
        <v>202</v>
      </c>
      <c r="AU608" s="157" t="s">
        <v>93</v>
      </c>
      <c r="AV608" s="13" t="s">
        <v>93</v>
      </c>
      <c r="AW608" s="13" t="s">
        <v>42</v>
      </c>
      <c r="AX608" s="13" t="s">
        <v>82</v>
      </c>
      <c r="AY608" s="157" t="s">
        <v>192</v>
      </c>
    </row>
    <row r="609" spans="2:65" s="12" customFormat="1" ht="11.25">
      <c r="B609" s="149"/>
      <c r="D609" s="150" t="s">
        <v>202</v>
      </c>
      <c r="E609" s="151" t="s">
        <v>44</v>
      </c>
      <c r="F609" s="152" t="s">
        <v>2532</v>
      </c>
      <c r="H609" s="151" t="s">
        <v>44</v>
      </c>
      <c r="I609" s="153"/>
      <c r="L609" s="149"/>
      <c r="M609" s="154"/>
      <c r="T609" s="155"/>
      <c r="AT609" s="151" t="s">
        <v>202</v>
      </c>
      <c r="AU609" s="151" t="s">
        <v>93</v>
      </c>
      <c r="AV609" s="12" t="s">
        <v>90</v>
      </c>
      <c r="AW609" s="12" t="s">
        <v>42</v>
      </c>
      <c r="AX609" s="12" t="s">
        <v>82</v>
      </c>
      <c r="AY609" s="151" t="s">
        <v>192</v>
      </c>
    </row>
    <row r="610" spans="2:65" s="13" customFormat="1" ht="11.25">
      <c r="B610" s="156"/>
      <c r="D610" s="150" t="s">
        <v>202</v>
      </c>
      <c r="E610" s="157" t="s">
        <v>44</v>
      </c>
      <c r="F610" s="158" t="s">
        <v>2678</v>
      </c>
      <c r="H610" s="159">
        <v>34</v>
      </c>
      <c r="I610" s="160"/>
      <c r="L610" s="156"/>
      <c r="M610" s="161"/>
      <c r="T610" s="162"/>
      <c r="AT610" s="157" t="s">
        <v>202</v>
      </c>
      <c r="AU610" s="157" t="s">
        <v>93</v>
      </c>
      <c r="AV610" s="13" t="s">
        <v>93</v>
      </c>
      <c r="AW610" s="13" t="s">
        <v>42</v>
      </c>
      <c r="AX610" s="13" t="s">
        <v>82</v>
      </c>
      <c r="AY610" s="157" t="s">
        <v>192</v>
      </c>
    </row>
    <row r="611" spans="2:65" s="12" customFormat="1" ht="11.25">
      <c r="B611" s="149"/>
      <c r="D611" s="150" t="s">
        <v>202</v>
      </c>
      <c r="E611" s="151" t="s">
        <v>44</v>
      </c>
      <c r="F611" s="152" t="s">
        <v>2533</v>
      </c>
      <c r="H611" s="151" t="s">
        <v>44</v>
      </c>
      <c r="I611" s="153"/>
      <c r="L611" s="149"/>
      <c r="M611" s="154"/>
      <c r="T611" s="155"/>
      <c r="AT611" s="151" t="s">
        <v>202</v>
      </c>
      <c r="AU611" s="151" t="s">
        <v>93</v>
      </c>
      <c r="AV611" s="12" t="s">
        <v>90</v>
      </c>
      <c r="AW611" s="12" t="s">
        <v>42</v>
      </c>
      <c r="AX611" s="12" t="s">
        <v>82</v>
      </c>
      <c r="AY611" s="151" t="s">
        <v>192</v>
      </c>
    </row>
    <row r="612" spans="2:65" s="13" customFormat="1" ht="11.25">
      <c r="B612" s="156"/>
      <c r="D612" s="150" t="s">
        <v>202</v>
      </c>
      <c r="E612" s="157" t="s">
        <v>44</v>
      </c>
      <c r="F612" s="158" t="s">
        <v>2682</v>
      </c>
      <c r="H612" s="159">
        <v>96</v>
      </c>
      <c r="I612" s="160"/>
      <c r="L612" s="156"/>
      <c r="M612" s="161"/>
      <c r="T612" s="162"/>
      <c r="AT612" s="157" t="s">
        <v>202</v>
      </c>
      <c r="AU612" s="157" t="s">
        <v>93</v>
      </c>
      <c r="AV612" s="13" t="s">
        <v>93</v>
      </c>
      <c r="AW612" s="13" t="s">
        <v>42</v>
      </c>
      <c r="AX612" s="13" t="s">
        <v>82</v>
      </c>
      <c r="AY612" s="157" t="s">
        <v>192</v>
      </c>
    </row>
    <row r="613" spans="2:65" s="12" customFormat="1" ht="11.25">
      <c r="B613" s="149"/>
      <c r="D613" s="150" t="s">
        <v>202</v>
      </c>
      <c r="E613" s="151" t="s">
        <v>44</v>
      </c>
      <c r="F613" s="152" t="s">
        <v>2534</v>
      </c>
      <c r="H613" s="151" t="s">
        <v>44</v>
      </c>
      <c r="I613" s="153"/>
      <c r="L613" s="149"/>
      <c r="M613" s="154"/>
      <c r="T613" s="155"/>
      <c r="AT613" s="151" t="s">
        <v>202</v>
      </c>
      <c r="AU613" s="151" t="s">
        <v>93</v>
      </c>
      <c r="AV613" s="12" t="s">
        <v>90</v>
      </c>
      <c r="AW613" s="12" t="s">
        <v>42</v>
      </c>
      <c r="AX613" s="12" t="s">
        <v>82</v>
      </c>
      <c r="AY613" s="151" t="s">
        <v>192</v>
      </c>
    </row>
    <row r="614" spans="2:65" s="13" customFormat="1" ht="11.25">
      <c r="B614" s="156"/>
      <c r="D614" s="150" t="s">
        <v>202</v>
      </c>
      <c r="E614" s="157" t="s">
        <v>44</v>
      </c>
      <c r="F614" s="158" t="s">
        <v>2680</v>
      </c>
      <c r="H614" s="159">
        <v>86</v>
      </c>
      <c r="I614" s="160"/>
      <c r="L614" s="156"/>
      <c r="M614" s="161"/>
      <c r="T614" s="162"/>
      <c r="AT614" s="157" t="s">
        <v>202</v>
      </c>
      <c r="AU614" s="157" t="s">
        <v>93</v>
      </c>
      <c r="AV614" s="13" t="s">
        <v>93</v>
      </c>
      <c r="AW614" s="13" t="s">
        <v>42</v>
      </c>
      <c r="AX614" s="13" t="s">
        <v>82</v>
      </c>
      <c r="AY614" s="157" t="s">
        <v>192</v>
      </c>
    </row>
    <row r="615" spans="2:65" s="14" customFormat="1" ht="11.25">
      <c r="B615" s="163"/>
      <c r="D615" s="150" t="s">
        <v>202</v>
      </c>
      <c r="E615" s="164" t="s">
        <v>44</v>
      </c>
      <c r="F615" s="165" t="s">
        <v>205</v>
      </c>
      <c r="H615" s="166">
        <v>844</v>
      </c>
      <c r="I615" s="167"/>
      <c r="L615" s="163"/>
      <c r="M615" s="168"/>
      <c r="T615" s="169"/>
      <c r="AT615" s="164" t="s">
        <v>202</v>
      </c>
      <c r="AU615" s="164" t="s">
        <v>93</v>
      </c>
      <c r="AV615" s="14" t="s">
        <v>199</v>
      </c>
      <c r="AW615" s="14" t="s">
        <v>42</v>
      </c>
      <c r="AX615" s="14" t="s">
        <v>90</v>
      </c>
      <c r="AY615" s="164" t="s">
        <v>192</v>
      </c>
    </row>
    <row r="616" spans="2:65" s="1" customFormat="1" ht="49.15" customHeight="1">
      <c r="B616" s="33"/>
      <c r="C616" s="132" t="s">
        <v>1389</v>
      </c>
      <c r="D616" s="132" t="s">
        <v>194</v>
      </c>
      <c r="E616" s="133" t="s">
        <v>1367</v>
      </c>
      <c r="F616" s="134" t="s">
        <v>1368</v>
      </c>
      <c r="G616" s="135" t="s">
        <v>747</v>
      </c>
      <c r="H616" s="136">
        <v>14</v>
      </c>
      <c r="I616" s="137"/>
      <c r="J616" s="138">
        <f>ROUND(I616*H616,2)</f>
        <v>0</v>
      </c>
      <c r="K616" s="134" t="s">
        <v>198</v>
      </c>
      <c r="L616" s="33"/>
      <c r="M616" s="139" t="s">
        <v>44</v>
      </c>
      <c r="N616" s="140" t="s">
        <v>53</v>
      </c>
      <c r="P616" s="141">
        <f>O616*H616</f>
        <v>0</v>
      </c>
      <c r="Q616" s="141">
        <v>8.0000000000000007E-5</v>
      </c>
      <c r="R616" s="141">
        <f>Q616*H616</f>
        <v>1.1200000000000001E-3</v>
      </c>
      <c r="S616" s="141">
        <v>0</v>
      </c>
      <c r="T616" s="142">
        <f>S616*H616</f>
        <v>0</v>
      </c>
      <c r="AR616" s="143" t="s">
        <v>90</v>
      </c>
      <c r="AT616" s="143" t="s">
        <v>194</v>
      </c>
      <c r="AU616" s="143" t="s">
        <v>93</v>
      </c>
      <c r="AY616" s="17" t="s">
        <v>192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7" t="s">
        <v>90</v>
      </c>
      <c r="BK616" s="144">
        <f>ROUND(I616*H616,2)</f>
        <v>0</v>
      </c>
      <c r="BL616" s="17" t="s">
        <v>90</v>
      </c>
      <c r="BM616" s="143" t="s">
        <v>2683</v>
      </c>
    </row>
    <row r="617" spans="2:65" s="1" customFormat="1" ht="11.25">
      <c r="B617" s="33"/>
      <c r="D617" s="145" t="s">
        <v>200</v>
      </c>
      <c r="F617" s="146" t="s">
        <v>1370</v>
      </c>
      <c r="I617" s="147"/>
      <c r="L617" s="33"/>
      <c r="M617" s="148"/>
      <c r="T617" s="54"/>
      <c r="AT617" s="17" t="s">
        <v>200</v>
      </c>
      <c r="AU617" s="17" t="s">
        <v>93</v>
      </c>
    </row>
    <row r="618" spans="2:65" s="12" customFormat="1" ht="11.25">
      <c r="B618" s="149"/>
      <c r="D618" s="150" t="s">
        <v>202</v>
      </c>
      <c r="E618" s="151" t="s">
        <v>44</v>
      </c>
      <c r="F618" s="152" t="s">
        <v>2468</v>
      </c>
      <c r="H618" s="151" t="s">
        <v>44</v>
      </c>
      <c r="I618" s="153"/>
      <c r="L618" s="149"/>
      <c r="M618" s="154"/>
      <c r="T618" s="155"/>
      <c r="AT618" s="151" t="s">
        <v>202</v>
      </c>
      <c r="AU618" s="151" t="s">
        <v>93</v>
      </c>
      <c r="AV618" s="12" t="s">
        <v>90</v>
      </c>
      <c r="AW618" s="12" t="s">
        <v>42</v>
      </c>
      <c r="AX618" s="12" t="s">
        <v>82</v>
      </c>
      <c r="AY618" s="151" t="s">
        <v>192</v>
      </c>
    </row>
    <row r="619" spans="2:65" s="12" customFormat="1" ht="11.25">
      <c r="B619" s="149"/>
      <c r="D619" s="150" t="s">
        <v>202</v>
      </c>
      <c r="E619" s="151" t="s">
        <v>44</v>
      </c>
      <c r="F619" s="152" t="s">
        <v>1371</v>
      </c>
      <c r="H619" s="151" t="s">
        <v>44</v>
      </c>
      <c r="I619" s="153"/>
      <c r="L619" s="149"/>
      <c r="M619" s="154"/>
      <c r="T619" s="155"/>
      <c r="AT619" s="151" t="s">
        <v>202</v>
      </c>
      <c r="AU619" s="151" t="s">
        <v>93</v>
      </c>
      <c r="AV619" s="12" t="s">
        <v>90</v>
      </c>
      <c r="AW619" s="12" t="s">
        <v>42</v>
      </c>
      <c r="AX619" s="12" t="s">
        <v>82</v>
      </c>
      <c r="AY619" s="151" t="s">
        <v>192</v>
      </c>
    </row>
    <row r="620" spans="2:65" s="13" customFormat="1" ht="11.25">
      <c r="B620" s="156"/>
      <c r="D620" s="150" t="s">
        <v>202</v>
      </c>
      <c r="E620" s="157" t="s">
        <v>44</v>
      </c>
      <c r="F620" s="158" t="s">
        <v>2684</v>
      </c>
      <c r="H620" s="159">
        <v>14</v>
      </c>
      <c r="I620" s="160"/>
      <c r="L620" s="156"/>
      <c r="M620" s="161"/>
      <c r="T620" s="162"/>
      <c r="AT620" s="157" t="s">
        <v>202</v>
      </c>
      <c r="AU620" s="157" t="s">
        <v>93</v>
      </c>
      <c r="AV620" s="13" t="s">
        <v>93</v>
      </c>
      <c r="AW620" s="13" t="s">
        <v>42</v>
      </c>
      <c r="AX620" s="13" t="s">
        <v>90</v>
      </c>
      <c r="AY620" s="157" t="s">
        <v>192</v>
      </c>
    </row>
    <row r="621" spans="2:65" s="1" customFormat="1" ht="24.2" customHeight="1">
      <c r="B621" s="33"/>
      <c r="C621" s="170" t="s">
        <v>1394</v>
      </c>
      <c r="D621" s="170" t="s">
        <v>245</v>
      </c>
      <c r="E621" s="171" t="s">
        <v>1374</v>
      </c>
      <c r="F621" s="172" t="s">
        <v>1375</v>
      </c>
      <c r="G621" s="173" t="s">
        <v>282</v>
      </c>
      <c r="H621" s="174">
        <v>1.4</v>
      </c>
      <c r="I621" s="175"/>
      <c r="J621" s="176">
        <f>ROUND(I621*H621,2)</f>
        <v>0</v>
      </c>
      <c r="K621" s="172" t="s">
        <v>198</v>
      </c>
      <c r="L621" s="177"/>
      <c r="M621" s="178" t="s">
        <v>44</v>
      </c>
      <c r="N621" s="179" t="s">
        <v>53</v>
      </c>
      <c r="P621" s="141">
        <f>O621*H621</f>
        <v>0</v>
      </c>
      <c r="Q621" s="141">
        <v>9.0000000000000006E-5</v>
      </c>
      <c r="R621" s="141">
        <f>Q621*H621</f>
        <v>1.26E-4</v>
      </c>
      <c r="S621" s="141">
        <v>0</v>
      </c>
      <c r="T621" s="142">
        <f>S621*H621</f>
        <v>0</v>
      </c>
      <c r="AR621" s="143" t="s">
        <v>93</v>
      </c>
      <c r="AT621" s="143" t="s">
        <v>245</v>
      </c>
      <c r="AU621" s="143" t="s">
        <v>93</v>
      </c>
      <c r="AY621" s="17" t="s">
        <v>192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7" t="s">
        <v>90</v>
      </c>
      <c r="BK621" s="144">
        <f>ROUND(I621*H621,2)</f>
        <v>0</v>
      </c>
      <c r="BL621" s="17" t="s">
        <v>90</v>
      </c>
      <c r="BM621" s="143" t="s">
        <v>2685</v>
      </c>
    </row>
    <row r="622" spans="2:65" s="12" customFormat="1" ht="11.25">
      <c r="B622" s="149"/>
      <c r="D622" s="150" t="s">
        <v>202</v>
      </c>
      <c r="E622" s="151" t="s">
        <v>44</v>
      </c>
      <c r="F622" s="152" t="s">
        <v>2468</v>
      </c>
      <c r="H622" s="151" t="s">
        <v>44</v>
      </c>
      <c r="I622" s="153"/>
      <c r="L622" s="149"/>
      <c r="M622" s="154"/>
      <c r="T622" s="155"/>
      <c r="AT622" s="151" t="s">
        <v>202</v>
      </c>
      <c r="AU622" s="151" t="s">
        <v>93</v>
      </c>
      <c r="AV622" s="12" t="s">
        <v>90</v>
      </c>
      <c r="AW622" s="12" t="s">
        <v>42</v>
      </c>
      <c r="AX622" s="12" t="s">
        <v>82</v>
      </c>
      <c r="AY622" s="151" t="s">
        <v>192</v>
      </c>
    </row>
    <row r="623" spans="2:65" s="12" customFormat="1" ht="11.25">
      <c r="B623" s="149"/>
      <c r="D623" s="150" t="s">
        <v>202</v>
      </c>
      <c r="E623" s="151" t="s">
        <v>44</v>
      </c>
      <c r="F623" s="152" t="s">
        <v>1371</v>
      </c>
      <c r="H623" s="151" t="s">
        <v>44</v>
      </c>
      <c r="I623" s="153"/>
      <c r="L623" s="149"/>
      <c r="M623" s="154"/>
      <c r="T623" s="155"/>
      <c r="AT623" s="151" t="s">
        <v>202</v>
      </c>
      <c r="AU623" s="151" t="s">
        <v>93</v>
      </c>
      <c r="AV623" s="12" t="s">
        <v>90</v>
      </c>
      <c r="AW623" s="12" t="s">
        <v>42</v>
      </c>
      <c r="AX623" s="12" t="s">
        <v>82</v>
      </c>
      <c r="AY623" s="151" t="s">
        <v>192</v>
      </c>
    </row>
    <row r="624" spans="2:65" s="13" customFormat="1" ht="11.25">
      <c r="B624" s="156"/>
      <c r="D624" s="150" t="s">
        <v>202</v>
      </c>
      <c r="E624" s="157" t="s">
        <v>44</v>
      </c>
      <c r="F624" s="158" t="s">
        <v>2686</v>
      </c>
      <c r="H624" s="159">
        <v>1.4</v>
      </c>
      <c r="I624" s="160"/>
      <c r="L624" s="156"/>
      <c r="M624" s="161"/>
      <c r="T624" s="162"/>
      <c r="AT624" s="157" t="s">
        <v>202</v>
      </c>
      <c r="AU624" s="157" t="s">
        <v>93</v>
      </c>
      <c r="AV624" s="13" t="s">
        <v>93</v>
      </c>
      <c r="AW624" s="13" t="s">
        <v>42</v>
      </c>
      <c r="AX624" s="13" t="s">
        <v>90</v>
      </c>
      <c r="AY624" s="157" t="s">
        <v>192</v>
      </c>
    </row>
    <row r="625" spans="2:65" s="1" customFormat="1" ht="24.2" customHeight="1">
      <c r="B625" s="33"/>
      <c r="C625" s="132" t="s">
        <v>1400</v>
      </c>
      <c r="D625" s="132" t="s">
        <v>194</v>
      </c>
      <c r="E625" s="133" t="s">
        <v>1356</v>
      </c>
      <c r="F625" s="134" t="s">
        <v>1357</v>
      </c>
      <c r="G625" s="135" t="s">
        <v>747</v>
      </c>
      <c r="H625" s="136">
        <v>144</v>
      </c>
      <c r="I625" s="137"/>
      <c r="J625" s="138">
        <f>ROUND(I625*H625,2)</f>
        <v>0</v>
      </c>
      <c r="K625" s="134" t="s">
        <v>198</v>
      </c>
      <c r="L625" s="33"/>
      <c r="M625" s="139" t="s">
        <v>44</v>
      </c>
      <c r="N625" s="140" t="s">
        <v>53</v>
      </c>
      <c r="P625" s="141">
        <f>O625*H625</f>
        <v>0</v>
      </c>
      <c r="Q625" s="141">
        <v>0</v>
      </c>
      <c r="R625" s="141">
        <f>Q625*H625</f>
        <v>0</v>
      </c>
      <c r="S625" s="141">
        <v>0</v>
      </c>
      <c r="T625" s="142">
        <f>S625*H625</f>
        <v>0</v>
      </c>
      <c r="AR625" s="143" t="s">
        <v>90</v>
      </c>
      <c r="AT625" s="143" t="s">
        <v>194</v>
      </c>
      <c r="AU625" s="143" t="s">
        <v>93</v>
      </c>
      <c r="AY625" s="17" t="s">
        <v>192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7" t="s">
        <v>90</v>
      </c>
      <c r="BK625" s="144">
        <f>ROUND(I625*H625,2)</f>
        <v>0</v>
      </c>
      <c r="BL625" s="17" t="s">
        <v>90</v>
      </c>
      <c r="BM625" s="143" t="s">
        <v>2687</v>
      </c>
    </row>
    <row r="626" spans="2:65" s="1" customFormat="1" ht="11.25">
      <c r="B626" s="33"/>
      <c r="D626" s="145" t="s">
        <v>200</v>
      </c>
      <c r="F626" s="146" t="s">
        <v>1359</v>
      </c>
      <c r="I626" s="147"/>
      <c r="L626" s="33"/>
      <c r="M626" s="148"/>
      <c r="T626" s="54"/>
      <c r="AT626" s="17" t="s">
        <v>200</v>
      </c>
      <c r="AU626" s="17" t="s">
        <v>93</v>
      </c>
    </row>
    <row r="627" spans="2:65" s="12" customFormat="1" ht="11.25">
      <c r="B627" s="149"/>
      <c r="D627" s="150" t="s">
        <v>202</v>
      </c>
      <c r="E627" s="151" t="s">
        <v>44</v>
      </c>
      <c r="F627" s="152" t="s">
        <v>2252</v>
      </c>
      <c r="H627" s="151" t="s">
        <v>44</v>
      </c>
      <c r="I627" s="153"/>
      <c r="L627" s="149"/>
      <c r="M627" s="154"/>
      <c r="T627" s="155"/>
      <c r="AT627" s="151" t="s">
        <v>202</v>
      </c>
      <c r="AU627" s="151" t="s">
        <v>93</v>
      </c>
      <c r="AV627" s="12" t="s">
        <v>90</v>
      </c>
      <c r="AW627" s="12" t="s">
        <v>42</v>
      </c>
      <c r="AX627" s="12" t="s">
        <v>82</v>
      </c>
      <c r="AY627" s="151" t="s">
        <v>192</v>
      </c>
    </row>
    <row r="628" spans="2:65" s="12" customFormat="1" ht="11.25">
      <c r="B628" s="149"/>
      <c r="D628" s="150" t="s">
        <v>202</v>
      </c>
      <c r="E628" s="151" t="s">
        <v>44</v>
      </c>
      <c r="F628" s="152" t="s">
        <v>1110</v>
      </c>
      <c r="H628" s="151" t="s">
        <v>44</v>
      </c>
      <c r="I628" s="153"/>
      <c r="L628" s="149"/>
      <c r="M628" s="154"/>
      <c r="T628" s="155"/>
      <c r="AT628" s="151" t="s">
        <v>202</v>
      </c>
      <c r="AU628" s="151" t="s">
        <v>93</v>
      </c>
      <c r="AV628" s="12" t="s">
        <v>90</v>
      </c>
      <c r="AW628" s="12" t="s">
        <v>42</v>
      </c>
      <c r="AX628" s="12" t="s">
        <v>82</v>
      </c>
      <c r="AY628" s="151" t="s">
        <v>192</v>
      </c>
    </row>
    <row r="629" spans="2:65" s="13" customFormat="1" ht="11.25">
      <c r="B629" s="156"/>
      <c r="D629" s="150" t="s">
        <v>202</v>
      </c>
      <c r="E629" s="157" t="s">
        <v>44</v>
      </c>
      <c r="F629" s="158" t="s">
        <v>2688</v>
      </c>
      <c r="H629" s="159">
        <v>12</v>
      </c>
      <c r="I629" s="160"/>
      <c r="L629" s="156"/>
      <c r="M629" s="161"/>
      <c r="T629" s="162"/>
      <c r="AT629" s="157" t="s">
        <v>202</v>
      </c>
      <c r="AU629" s="157" t="s">
        <v>93</v>
      </c>
      <c r="AV629" s="13" t="s">
        <v>93</v>
      </c>
      <c r="AW629" s="13" t="s">
        <v>42</v>
      </c>
      <c r="AX629" s="13" t="s">
        <v>82</v>
      </c>
      <c r="AY629" s="157" t="s">
        <v>192</v>
      </c>
    </row>
    <row r="630" spans="2:65" s="12" customFormat="1" ht="11.25">
      <c r="B630" s="149"/>
      <c r="D630" s="150" t="s">
        <v>202</v>
      </c>
      <c r="E630" s="151" t="s">
        <v>44</v>
      </c>
      <c r="F630" s="152" t="s">
        <v>1112</v>
      </c>
      <c r="H630" s="151" t="s">
        <v>44</v>
      </c>
      <c r="I630" s="153"/>
      <c r="L630" s="149"/>
      <c r="M630" s="154"/>
      <c r="T630" s="155"/>
      <c r="AT630" s="151" t="s">
        <v>202</v>
      </c>
      <c r="AU630" s="151" t="s">
        <v>93</v>
      </c>
      <c r="AV630" s="12" t="s">
        <v>90</v>
      </c>
      <c r="AW630" s="12" t="s">
        <v>42</v>
      </c>
      <c r="AX630" s="12" t="s">
        <v>82</v>
      </c>
      <c r="AY630" s="151" t="s">
        <v>192</v>
      </c>
    </row>
    <row r="631" spans="2:65" s="13" customFormat="1" ht="11.25">
      <c r="B631" s="156"/>
      <c r="D631" s="150" t="s">
        <v>202</v>
      </c>
      <c r="E631" s="157" t="s">
        <v>44</v>
      </c>
      <c r="F631" s="158" t="s">
        <v>2689</v>
      </c>
      <c r="H631" s="159">
        <v>20</v>
      </c>
      <c r="I631" s="160"/>
      <c r="L631" s="156"/>
      <c r="M631" s="161"/>
      <c r="T631" s="162"/>
      <c r="AT631" s="157" t="s">
        <v>202</v>
      </c>
      <c r="AU631" s="157" t="s">
        <v>93</v>
      </c>
      <c r="AV631" s="13" t="s">
        <v>93</v>
      </c>
      <c r="AW631" s="13" t="s">
        <v>42</v>
      </c>
      <c r="AX631" s="13" t="s">
        <v>82</v>
      </c>
      <c r="AY631" s="157" t="s">
        <v>192</v>
      </c>
    </row>
    <row r="632" spans="2:65" s="12" customFormat="1" ht="11.25">
      <c r="B632" s="149"/>
      <c r="D632" s="150" t="s">
        <v>202</v>
      </c>
      <c r="E632" s="151" t="s">
        <v>44</v>
      </c>
      <c r="F632" s="152" t="s">
        <v>1114</v>
      </c>
      <c r="H632" s="151" t="s">
        <v>44</v>
      </c>
      <c r="I632" s="153"/>
      <c r="L632" s="149"/>
      <c r="M632" s="154"/>
      <c r="T632" s="155"/>
      <c r="AT632" s="151" t="s">
        <v>202</v>
      </c>
      <c r="AU632" s="151" t="s">
        <v>93</v>
      </c>
      <c r="AV632" s="12" t="s">
        <v>90</v>
      </c>
      <c r="AW632" s="12" t="s">
        <v>42</v>
      </c>
      <c r="AX632" s="12" t="s">
        <v>82</v>
      </c>
      <c r="AY632" s="151" t="s">
        <v>192</v>
      </c>
    </row>
    <row r="633" spans="2:65" s="13" customFormat="1" ht="11.25">
      <c r="B633" s="156"/>
      <c r="D633" s="150" t="s">
        <v>202</v>
      </c>
      <c r="E633" s="157" t="s">
        <v>44</v>
      </c>
      <c r="F633" s="158" t="s">
        <v>2690</v>
      </c>
      <c r="H633" s="159">
        <v>8</v>
      </c>
      <c r="I633" s="160"/>
      <c r="L633" s="156"/>
      <c r="M633" s="161"/>
      <c r="T633" s="162"/>
      <c r="AT633" s="157" t="s">
        <v>202</v>
      </c>
      <c r="AU633" s="157" t="s">
        <v>93</v>
      </c>
      <c r="AV633" s="13" t="s">
        <v>93</v>
      </c>
      <c r="AW633" s="13" t="s">
        <v>42</v>
      </c>
      <c r="AX633" s="13" t="s">
        <v>82</v>
      </c>
      <c r="AY633" s="157" t="s">
        <v>192</v>
      </c>
    </row>
    <row r="634" spans="2:65" s="12" customFormat="1" ht="11.25">
      <c r="B634" s="149"/>
      <c r="D634" s="150" t="s">
        <v>202</v>
      </c>
      <c r="E634" s="151" t="s">
        <v>44</v>
      </c>
      <c r="F634" s="152" t="s">
        <v>1116</v>
      </c>
      <c r="H634" s="151" t="s">
        <v>44</v>
      </c>
      <c r="I634" s="153"/>
      <c r="L634" s="149"/>
      <c r="M634" s="154"/>
      <c r="T634" s="155"/>
      <c r="AT634" s="151" t="s">
        <v>202</v>
      </c>
      <c r="AU634" s="151" t="s">
        <v>93</v>
      </c>
      <c r="AV634" s="12" t="s">
        <v>90</v>
      </c>
      <c r="AW634" s="12" t="s">
        <v>42</v>
      </c>
      <c r="AX634" s="12" t="s">
        <v>82</v>
      </c>
      <c r="AY634" s="151" t="s">
        <v>192</v>
      </c>
    </row>
    <row r="635" spans="2:65" s="13" customFormat="1" ht="11.25">
      <c r="B635" s="156"/>
      <c r="D635" s="150" t="s">
        <v>202</v>
      </c>
      <c r="E635" s="157" t="s">
        <v>44</v>
      </c>
      <c r="F635" s="158" t="s">
        <v>2691</v>
      </c>
      <c r="H635" s="159">
        <v>10</v>
      </c>
      <c r="I635" s="160"/>
      <c r="L635" s="156"/>
      <c r="M635" s="161"/>
      <c r="T635" s="162"/>
      <c r="AT635" s="157" t="s">
        <v>202</v>
      </c>
      <c r="AU635" s="157" t="s">
        <v>93</v>
      </c>
      <c r="AV635" s="13" t="s">
        <v>93</v>
      </c>
      <c r="AW635" s="13" t="s">
        <v>42</v>
      </c>
      <c r="AX635" s="13" t="s">
        <v>82</v>
      </c>
      <c r="AY635" s="157" t="s">
        <v>192</v>
      </c>
    </row>
    <row r="636" spans="2:65" s="12" customFormat="1" ht="11.25">
      <c r="B636" s="149"/>
      <c r="D636" s="150" t="s">
        <v>202</v>
      </c>
      <c r="E636" s="151" t="s">
        <v>44</v>
      </c>
      <c r="F636" s="152" t="s">
        <v>1118</v>
      </c>
      <c r="H636" s="151" t="s">
        <v>44</v>
      </c>
      <c r="I636" s="153"/>
      <c r="L636" s="149"/>
      <c r="M636" s="154"/>
      <c r="T636" s="155"/>
      <c r="AT636" s="151" t="s">
        <v>202</v>
      </c>
      <c r="AU636" s="151" t="s">
        <v>93</v>
      </c>
      <c r="AV636" s="12" t="s">
        <v>90</v>
      </c>
      <c r="AW636" s="12" t="s">
        <v>42</v>
      </c>
      <c r="AX636" s="12" t="s">
        <v>82</v>
      </c>
      <c r="AY636" s="151" t="s">
        <v>192</v>
      </c>
    </row>
    <row r="637" spans="2:65" s="13" customFormat="1" ht="11.25">
      <c r="B637" s="156"/>
      <c r="D637" s="150" t="s">
        <v>202</v>
      </c>
      <c r="E637" s="157" t="s">
        <v>44</v>
      </c>
      <c r="F637" s="158" t="s">
        <v>2692</v>
      </c>
      <c r="H637" s="159">
        <v>12</v>
      </c>
      <c r="I637" s="160"/>
      <c r="L637" s="156"/>
      <c r="M637" s="161"/>
      <c r="T637" s="162"/>
      <c r="AT637" s="157" t="s">
        <v>202</v>
      </c>
      <c r="AU637" s="157" t="s">
        <v>93</v>
      </c>
      <c r="AV637" s="13" t="s">
        <v>93</v>
      </c>
      <c r="AW637" s="13" t="s">
        <v>42</v>
      </c>
      <c r="AX637" s="13" t="s">
        <v>82</v>
      </c>
      <c r="AY637" s="157" t="s">
        <v>192</v>
      </c>
    </row>
    <row r="638" spans="2:65" s="12" customFormat="1" ht="11.25">
      <c r="B638" s="149"/>
      <c r="D638" s="150" t="s">
        <v>202</v>
      </c>
      <c r="E638" s="151" t="s">
        <v>44</v>
      </c>
      <c r="F638" s="152" t="s">
        <v>1120</v>
      </c>
      <c r="H638" s="151" t="s">
        <v>44</v>
      </c>
      <c r="I638" s="153"/>
      <c r="L638" s="149"/>
      <c r="M638" s="154"/>
      <c r="T638" s="155"/>
      <c r="AT638" s="151" t="s">
        <v>202</v>
      </c>
      <c r="AU638" s="151" t="s">
        <v>93</v>
      </c>
      <c r="AV638" s="12" t="s">
        <v>90</v>
      </c>
      <c r="AW638" s="12" t="s">
        <v>42</v>
      </c>
      <c r="AX638" s="12" t="s">
        <v>82</v>
      </c>
      <c r="AY638" s="151" t="s">
        <v>192</v>
      </c>
    </row>
    <row r="639" spans="2:65" s="13" customFormat="1" ht="11.25">
      <c r="B639" s="156"/>
      <c r="D639" s="150" t="s">
        <v>202</v>
      </c>
      <c r="E639" s="157" t="s">
        <v>44</v>
      </c>
      <c r="F639" s="158" t="s">
        <v>2693</v>
      </c>
      <c r="H639" s="159">
        <v>6</v>
      </c>
      <c r="I639" s="160"/>
      <c r="L639" s="156"/>
      <c r="M639" s="161"/>
      <c r="T639" s="162"/>
      <c r="AT639" s="157" t="s">
        <v>202</v>
      </c>
      <c r="AU639" s="157" t="s">
        <v>93</v>
      </c>
      <c r="AV639" s="13" t="s">
        <v>93</v>
      </c>
      <c r="AW639" s="13" t="s">
        <v>42</v>
      </c>
      <c r="AX639" s="13" t="s">
        <v>82</v>
      </c>
      <c r="AY639" s="157" t="s">
        <v>192</v>
      </c>
    </row>
    <row r="640" spans="2:65" s="12" customFormat="1" ht="11.25">
      <c r="B640" s="149"/>
      <c r="D640" s="150" t="s">
        <v>202</v>
      </c>
      <c r="E640" s="151" t="s">
        <v>44</v>
      </c>
      <c r="F640" s="152" t="s">
        <v>1122</v>
      </c>
      <c r="H640" s="151" t="s">
        <v>44</v>
      </c>
      <c r="I640" s="153"/>
      <c r="L640" s="149"/>
      <c r="M640" s="154"/>
      <c r="T640" s="155"/>
      <c r="AT640" s="151" t="s">
        <v>202</v>
      </c>
      <c r="AU640" s="151" t="s">
        <v>93</v>
      </c>
      <c r="AV640" s="12" t="s">
        <v>90</v>
      </c>
      <c r="AW640" s="12" t="s">
        <v>42</v>
      </c>
      <c r="AX640" s="12" t="s">
        <v>82</v>
      </c>
      <c r="AY640" s="151" t="s">
        <v>192</v>
      </c>
    </row>
    <row r="641" spans="2:65" s="13" customFormat="1" ht="11.25">
      <c r="B641" s="156"/>
      <c r="D641" s="150" t="s">
        <v>202</v>
      </c>
      <c r="E641" s="157" t="s">
        <v>44</v>
      </c>
      <c r="F641" s="158" t="s">
        <v>2694</v>
      </c>
      <c r="H641" s="159">
        <v>10</v>
      </c>
      <c r="I641" s="160"/>
      <c r="L641" s="156"/>
      <c r="M641" s="161"/>
      <c r="T641" s="162"/>
      <c r="AT641" s="157" t="s">
        <v>202</v>
      </c>
      <c r="AU641" s="157" t="s">
        <v>93</v>
      </c>
      <c r="AV641" s="13" t="s">
        <v>93</v>
      </c>
      <c r="AW641" s="13" t="s">
        <v>42</v>
      </c>
      <c r="AX641" s="13" t="s">
        <v>82</v>
      </c>
      <c r="AY641" s="157" t="s">
        <v>192</v>
      </c>
    </row>
    <row r="642" spans="2:65" s="12" customFormat="1" ht="11.25">
      <c r="B642" s="149"/>
      <c r="D642" s="150" t="s">
        <v>202</v>
      </c>
      <c r="E642" s="151" t="s">
        <v>44</v>
      </c>
      <c r="F642" s="152" t="s">
        <v>1123</v>
      </c>
      <c r="H642" s="151" t="s">
        <v>44</v>
      </c>
      <c r="I642" s="153"/>
      <c r="L642" s="149"/>
      <c r="M642" s="154"/>
      <c r="T642" s="155"/>
      <c r="AT642" s="151" t="s">
        <v>202</v>
      </c>
      <c r="AU642" s="151" t="s">
        <v>93</v>
      </c>
      <c r="AV642" s="12" t="s">
        <v>90</v>
      </c>
      <c r="AW642" s="12" t="s">
        <v>42</v>
      </c>
      <c r="AX642" s="12" t="s">
        <v>82</v>
      </c>
      <c r="AY642" s="151" t="s">
        <v>192</v>
      </c>
    </row>
    <row r="643" spans="2:65" s="13" customFormat="1" ht="11.25">
      <c r="B643" s="156"/>
      <c r="D643" s="150" t="s">
        <v>202</v>
      </c>
      <c r="E643" s="157" t="s">
        <v>44</v>
      </c>
      <c r="F643" s="158" t="s">
        <v>2695</v>
      </c>
      <c r="H643" s="159">
        <v>14</v>
      </c>
      <c r="I643" s="160"/>
      <c r="L643" s="156"/>
      <c r="M643" s="161"/>
      <c r="T643" s="162"/>
      <c r="AT643" s="157" t="s">
        <v>202</v>
      </c>
      <c r="AU643" s="157" t="s">
        <v>93</v>
      </c>
      <c r="AV643" s="13" t="s">
        <v>93</v>
      </c>
      <c r="AW643" s="13" t="s">
        <v>42</v>
      </c>
      <c r="AX643" s="13" t="s">
        <v>82</v>
      </c>
      <c r="AY643" s="157" t="s">
        <v>192</v>
      </c>
    </row>
    <row r="644" spans="2:65" s="12" customFormat="1" ht="11.25">
      <c r="B644" s="149"/>
      <c r="D644" s="150" t="s">
        <v>202</v>
      </c>
      <c r="E644" s="151" t="s">
        <v>44</v>
      </c>
      <c r="F644" s="152" t="s">
        <v>1124</v>
      </c>
      <c r="H644" s="151" t="s">
        <v>44</v>
      </c>
      <c r="I644" s="153"/>
      <c r="L644" s="149"/>
      <c r="M644" s="154"/>
      <c r="T644" s="155"/>
      <c r="AT644" s="151" t="s">
        <v>202</v>
      </c>
      <c r="AU644" s="151" t="s">
        <v>93</v>
      </c>
      <c r="AV644" s="12" t="s">
        <v>90</v>
      </c>
      <c r="AW644" s="12" t="s">
        <v>42</v>
      </c>
      <c r="AX644" s="12" t="s">
        <v>82</v>
      </c>
      <c r="AY644" s="151" t="s">
        <v>192</v>
      </c>
    </row>
    <row r="645" spans="2:65" s="13" customFormat="1" ht="11.25">
      <c r="B645" s="156"/>
      <c r="D645" s="150" t="s">
        <v>202</v>
      </c>
      <c r="E645" s="157" t="s">
        <v>44</v>
      </c>
      <c r="F645" s="158" t="s">
        <v>2690</v>
      </c>
      <c r="H645" s="159">
        <v>8</v>
      </c>
      <c r="I645" s="160"/>
      <c r="L645" s="156"/>
      <c r="M645" s="161"/>
      <c r="T645" s="162"/>
      <c r="AT645" s="157" t="s">
        <v>202</v>
      </c>
      <c r="AU645" s="157" t="s">
        <v>93</v>
      </c>
      <c r="AV645" s="13" t="s">
        <v>93</v>
      </c>
      <c r="AW645" s="13" t="s">
        <v>42</v>
      </c>
      <c r="AX645" s="13" t="s">
        <v>82</v>
      </c>
      <c r="AY645" s="157" t="s">
        <v>192</v>
      </c>
    </row>
    <row r="646" spans="2:65" s="12" customFormat="1" ht="11.25">
      <c r="B646" s="149"/>
      <c r="D646" s="150" t="s">
        <v>202</v>
      </c>
      <c r="E646" s="151" t="s">
        <v>44</v>
      </c>
      <c r="F646" s="152" t="s">
        <v>1125</v>
      </c>
      <c r="H646" s="151" t="s">
        <v>44</v>
      </c>
      <c r="I646" s="153"/>
      <c r="L646" s="149"/>
      <c r="M646" s="154"/>
      <c r="T646" s="155"/>
      <c r="AT646" s="151" t="s">
        <v>202</v>
      </c>
      <c r="AU646" s="151" t="s">
        <v>93</v>
      </c>
      <c r="AV646" s="12" t="s">
        <v>90</v>
      </c>
      <c r="AW646" s="12" t="s">
        <v>42</v>
      </c>
      <c r="AX646" s="12" t="s">
        <v>82</v>
      </c>
      <c r="AY646" s="151" t="s">
        <v>192</v>
      </c>
    </row>
    <row r="647" spans="2:65" s="13" customFormat="1" ht="11.25">
      <c r="B647" s="156"/>
      <c r="D647" s="150" t="s">
        <v>202</v>
      </c>
      <c r="E647" s="157" t="s">
        <v>44</v>
      </c>
      <c r="F647" s="158" t="s">
        <v>2696</v>
      </c>
      <c r="H647" s="159">
        <v>8</v>
      </c>
      <c r="I647" s="160"/>
      <c r="L647" s="156"/>
      <c r="M647" s="161"/>
      <c r="T647" s="162"/>
      <c r="AT647" s="157" t="s">
        <v>202</v>
      </c>
      <c r="AU647" s="157" t="s">
        <v>93</v>
      </c>
      <c r="AV647" s="13" t="s">
        <v>93</v>
      </c>
      <c r="AW647" s="13" t="s">
        <v>42</v>
      </c>
      <c r="AX647" s="13" t="s">
        <v>82</v>
      </c>
      <c r="AY647" s="157" t="s">
        <v>192</v>
      </c>
    </row>
    <row r="648" spans="2:65" s="12" customFormat="1" ht="11.25">
      <c r="B648" s="149"/>
      <c r="D648" s="150" t="s">
        <v>202</v>
      </c>
      <c r="E648" s="151" t="s">
        <v>44</v>
      </c>
      <c r="F648" s="152" t="s">
        <v>2532</v>
      </c>
      <c r="H648" s="151" t="s">
        <v>44</v>
      </c>
      <c r="I648" s="153"/>
      <c r="L648" s="149"/>
      <c r="M648" s="154"/>
      <c r="T648" s="155"/>
      <c r="AT648" s="151" t="s">
        <v>202</v>
      </c>
      <c r="AU648" s="151" t="s">
        <v>93</v>
      </c>
      <c r="AV648" s="12" t="s">
        <v>90</v>
      </c>
      <c r="AW648" s="12" t="s">
        <v>42</v>
      </c>
      <c r="AX648" s="12" t="s">
        <v>82</v>
      </c>
      <c r="AY648" s="151" t="s">
        <v>192</v>
      </c>
    </row>
    <row r="649" spans="2:65" s="13" customFormat="1" ht="11.25">
      <c r="B649" s="156"/>
      <c r="D649" s="150" t="s">
        <v>202</v>
      </c>
      <c r="E649" s="157" t="s">
        <v>44</v>
      </c>
      <c r="F649" s="158" t="s">
        <v>2693</v>
      </c>
      <c r="H649" s="159">
        <v>6</v>
      </c>
      <c r="I649" s="160"/>
      <c r="L649" s="156"/>
      <c r="M649" s="161"/>
      <c r="T649" s="162"/>
      <c r="AT649" s="157" t="s">
        <v>202</v>
      </c>
      <c r="AU649" s="157" t="s">
        <v>93</v>
      </c>
      <c r="AV649" s="13" t="s">
        <v>93</v>
      </c>
      <c r="AW649" s="13" t="s">
        <v>42</v>
      </c>
      <c r="AX649" s="13" t="s">
        <v>82</v>
      </c>
      <c r="AY649" s="157" t="s">
        <v>192</v>
      </c>
    </row>
    <row r="650" spans="2:65" s="12" customFormat="1" ht="11.25">
      <c r="B650" s="149"/>
      <c r="D650" s="150" t="s">
        <v>202</v>
      </c>
      <c r="E650" s="151" t="s">
        <v>44</v>
      </c>
      <c r="F650" s="152" t="s">
        <v>2533</v>
      </c>
      <c r="H650" s="151" t="s">
        <v>44</v>
      </c>
      <c r="I650" s="153"/>
      <c r="L650" s="149"/>
      <c r="M650" s="154"/>
      <c r="T650" s="155"/>
      <c r="AT650" s="151" t="s">
        <v>202</v>
      </c>
      <c r="AU650" s="151" t="s">
        <v>93</v>
      </c>
      <c r="AV650" s="12" t="s">
        <v>90</v>
      </c>
      <c r="AW650" s="12" t="s">
        <v>42</v>
      </c>
      <c r="AX650" s="12" t="s">
        <v>82</v>
      </c>
      <c r="AY650" s="151" t="s">
        <v>192</v>
      </c>
    </row>
    <row r="651" spans="2:65" s="13" customFormat="1" ht="11.25">
      <c r="B651" s="156"/>
      <c r="D651" s="150" t="s">
        <v>202</v>
      </c>
      <c r="E651" s="157" t="s">
        <v>44</v>
      </c>
      <c r="F651" s="158" t="s">
        <v>2697</v>
      </c>
      <c r="H651" s="159">
        <v>16</v>
      </c>
      <c r="I651" s="160"/>
      <c r="L651" s="156"/>
      <c r="M651" s="161"/>
      <c r="T651" s="162"/>
      <c r="AT651" s="157" t="s">
        <v>202</v>
      </c>
      <c r="AU651" s="157" t="s">
        <v>93</v>
      </c>
      <c r="AV651" s="13" t="s">
        <v>93</v>
      </c>
      <c r="AW651" s="13" t="s">
        <v>42</v>
      </c>
      <c r="AX651" s="13" t="s">
        <v>82</v>
      </c>
      <c r="AY651" s="157" t="s">
        <v>192</v>
      </c>
    </row>
    <row r="652" spans="2:65" s="12" customFormat="1" ht="11.25">
      <c r="B652" s="149"/>
      <c r="D652" s="150" t="s">
        <v>202</v>
      </c>
      <c r="E652" s="151" t="s">
        <v>44</v>
      </c>
      <c r="F652" s="152" t="s">
        <v>2534</v>
      </c>
      <c r="H652" s="151" t="s">
        <v>44</v>
      </c>
      <c r="I652" s="153"/>
      <c r="L652" s="149"/>
      <c r="M652" s="154"/>
      <c r="T652" s="155"/>
      <c r="AT652" s="151" t="s">
        <v>202</v>
      </c>
      <c r="AU652" s="151" t="s">
        <v>93</v>
      </c>
      <c r="AV652" s="12" t="s">
        <v>90</v>
      </c>
      <c r="AW652" s="12" t="s">
        <v>42</v>
      </c>
      <c r="AX652" s="12" t="s">
        <v>82</v>
      </c>
      <c r="AY652" s="151" t="s">
        <v>192</v>
      </c>
    </row>
    <row r="653" spans="2:65" s="13" customFormat="1" ht="11.25">
      <c r="B653" s="156"/>
      <c r="D653" s="150" t="s">
        <v>202</v>
      </c>
      <c r="E653" s="157" t="s">
        <v>44</v>
      </c>
      <c r="F653" s="158" t="s">
        <v>2695</v>
      </c>
      <c r="H653" s="159">
        <v>14</v>
      </c>
      <c r="I653" s="160"/>
      <c r="L653" s="156"/>
      <c r="M653" s="161"/>
      <c r="T653" s="162"/>
      <c r="AT653" s="157" t="s">
        <v>202</v>
      </c>
      <c r="AU653" s="157" t="s">
        <v>93</v>
      </c>
      <c r="AV653" s="13" t="s">
        <v>93</v>
      </c>
      <c r="AW653" s="13" t="s">
        <v>42</v>
      </c>
      <c r="AX653" s="13" t="s">
        <v>82</v>
      </c>
      <c r="AY653" s="157" t="s">
        <v>192</v>
      </c>
    </row>
    <row r="654" spans="2:65" s="14" customFormat="1" ht="11.25">
      <c r="B654" s="163"/>
      <c r="D654" s="150" t="s">
        <v>202</v>
      </c>
      <c r="E654" s="164" t="s">
        <v>44</v>
      </c>
      <c r="F654" s="165" t="s">
        <v>205</v>
      </c>
      <c r="H654" s="166">
        <v>144</v>
      </c>
      <c r="I654" s="167"/>
      <c r="L654" s="163"/>
      <c r="M654" s="168"/>
      <c r="T654" s="169"/>
      <c r="AT654" s="164" t="s">
        <v>202</v>
      </c>
      <c r="AU654" s="164" t="s">
        <v>93</v>
      </c>
      <c r="AV654" s="14" t="s">
        <v>199</v>
      </c>
      <c r="AW654" s="14" t="s">
        <v>42</v>
      </c>
      <c r="AX654" s="14" t="s">
        <v>90</v>
      </c>
      <c r="AY654" s="164" t="s">
        <v>192</v>
      </c>
    </row>
    <row r="655" spans="2:65" s="1" customFormat="1" ht="44.25" customHeight="1">
      <c r="B655" s="33"/>
      <c r="C655" s="132" t="s">
        <v>1402</v>
      </c>
      <c r="D655" s="132" t="s">
        <v>194</v>
      </c>
      <c r="E655" s="133" t="s">
        <v>1405</v>
      </c>
      <c r="F655" s="134" t="s">
        <v>1406</v>
      </c>
      <c r="G655" s="135" t="s">
        <v>747</v>
      </c>
      <c r="H655" s="136">
        <v>2</v>
      </c>
      <c r="I655" s="137"/>
      <c r="J655" s="138">
        <f>ROUND(I655*H655,2)</f>
        <v>0</v>
      </c>
      <c r="K655" s="134" t="s">
        <v>198</v>
      </c>
      <c r="L655" s="33"/>
      <c r="M655" s="139" t="s">
        <v>44</v>
      </c>
      <c r="N655" s="140" t="s">
        <v>53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90</v>
      </c>
      <c r="AT655" s="143" t="s">
        <v>194</v>
      </c>
      <c r="AU655" s="143" t="s">
        <v>93</v>
      </c>
      <c r="AY655" s="17" t="s">
        <v>192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90</v>
      </c>
      <c r="BK655" s="144">
        <f>ROUND(I655*H655,2)</f>
        <v>0</v>
      </c>
      <c r="BL655" s="17" t="s">
        <v>90</v>
      </c>
      <c r="BM655" s="143" t="s">
        <v>2698</v>
      </c>
    </row>
    <row r="656" spans="2:65" s="1" customFormat="1" ht="11.25">
      <c r="B656" s="33"/>
      <c r="D656" s="145" t="s">
        <v>200</v>
      </c>
      <c r="F656" s="146" t="s">
        <v>1408</v>
      </c>
      <c r="I656" s="147"/>
      <c r="L656" s="33"/>
      <c r="M656" s="148"/>
      <c r="T656" s="54"/>
      <c r="AT656" s="17" t="s">
        <v>200</v>
      </c>
      <c r="AU656" s="17" t="s">
        <v>93</v>
      </c>
    </row>
    <row r="657" spans="2:65" s="12" customFormat="1" ht="11.25">
      <c r="B657" s="149"/>
      <c r="D657" s="150" t="s">
        <v>202</v>
      </c>
      <c r="E657" s="151" t="s">
        <v>44</v>
      </c>
      <c r="F657" s="152" t="s">
        <v>2468</v>
      </c>
      <c r="H657" s="151" t="s">
        <v>44</v>
      </c>
      <c r="I657" s="153"/>
      <c r="L657" s="149"/>
      <c r="M657" s="154"/>
      <c r="T657" s="155"/>
      <c r="AT657" s="151" t="s">
        <v>202</v>
      </c>
      <c r="AU657" s="151" t="s">
        <v>93</v>
      </c>
      <c r="AV657" s="12" t="s">
        <v>90</v>
      </c>
      <c r="AW657" s="12" t="s">
        <v>42</v>
      </c>
      <c r="AX657" s="12" t="s">
        <v>82</v>
      </c>
      <c r="AY657" s="151" t="s">
        <v>192</v>
      </c>
    </row>
    <row r="658" spans="2:65" s="12" customFormat="1" ht="11.25">
      <c r="B658" s="149"/>
      <c r="D658" s="150" t="s">
        <v>202</v>
      </c>
      <c r="E658" s="151" t="s">
        <v>44</v>
      </c>
      <c r="F658" s="152" t="s">
        <v>2699</v>
      </c>
      <c r="H658" s="151" t="s">
        <v>44</v>
      </c>
      <c r="I658" s="153"/>
      <c r="L658" s="149"/>
      <c r="M658" s="154"/>
      <c r="T658" s="155"/>
      <c r="AT658" s="151" t="s">
        <v>202</v>
      </c>
      <c r="AU658" s="151" t="s">
        <v>93</v>
      </c>
      <c r="AV658" s="12" t="s">
        <v>90</v>
      </c>
      <c r="AW658" s="12" t="s">
        <v>42</v>
      </c>
      <c r="AX658" s="12" t="s">
        <v>82</v>
      </c>
      <c r="AY658" s="151" t="s">
        <v>192</v>
      </c>
    </row>
    <row r="659" spans="2:65" s="13" customFormat="1" ht="11.25">
      <c r="B659" s="156"/>
      <c r="D659" s="150" t="s">
        <v>202</v>
      </c>
      <c r="E659" s="157" t="s">
        <v>44</v>
      </c>
      <c r="F659" s="158" t="s">
        <v>766</v>
      </c>
      <c r="H659" s="159">
        <v>2</v>
      </c>
      <c r="I659" s="160"/>
      <c r="L659" s="156"/>
      <c r="M659" s="161"/>
      <c r="T659" s="162"/>
      <c r="AT659" s="157" t="s">
        <v>202</v>
      </c>
      <c r="AU659" s="157" t="s">
        <v>93</v>
      </c>
      <c r="AV659" s="13" t="s">
        <v>93</v>
      </c>
      <c r="AW659" s="13" t="s">
        <v>42</v>
      </c>
      <c r="AX659" s="13" t="s">
        <v>90</v>
      </c>
      <c r="AY659" s="157" t="s">
        <v>192</v>
      </c>
    </row>
    <row r="660" spans="2:65" s="1" customFormat="1" ht="66.75" customHeight="1">
      <c r="B660" s="33"/>
      <c r="C660" s="132" t="s">
        <v>1404</v>
      </c>
      <c r="D660" s="132" t="s">
        <v>194</v>
      </c>
      <c r="E660" s="133" t="s">
        <v>1411</v>
      </c>
      <c r="F660" s="134" t="s">
        <v>1412</v>
      </c>
      <c r="G660" s="135" t="s">
        <v>747</v>
      </c>
      <c r="H660" s="136">
        <v>2</v>
      </c>
      <c r="I660" s="137"/>
      <c r="J660" s="138">
        <f>ROUND(I660*H660,2)</f>
        <v>0</v>
      </c>
      <c r="K660" s="134" t="s">
        <v>198</v>
      </c>
      <c r="L660" s="33"/>
      <c r="M660" s="139" t="s">
        <v>44</v>
      </c>
      <c r="N660" s="140" t="s">
        <v>53</v>
      </c>
      <c r="P660" s="141">
        <f>O660*H660</f>
        <v>0</v>
      </c>
      <c r="Q660" s="141">
        <v>0</v>
      </c>
      <c r="R660" s="141">
        <f>Q660*H660</f>
        <v>0</v>
      </c>
      <c r="S660" s="141">
        <v>0</v>
      </c>
      <c r="T660" s="142">
        <f>S660*H660</f>
        <v>0</v>
      </c>
      <c r="AR660" s="143" t="s">
        <v>90</v>
      </c>
      <c r="AT660" s="143" t="s">
        <v>194</v>
      </c>
      <c r="AU660" s="143" t="s">
        <v>93</v>
      </c>
      <c r="AY660" s="17" t="s">
        <v>192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90</v>
      </c>
      <c r="BK660" s="144">
        <f>ROUND(I660*H660,2)</f>
        <v>0</v>
      </c>
      <c r="BL660" s="17" t="s">
        <v>90</v>
      </c>
      <c r="BM660" s="143" t="s">
        <v>2700</v>
      </c>
    </row>
    <row r="661" spans="2:65" s="1" customFormat="1" ht="11.25">
      <c r="B661" s="33"/>
      <c r="D661" s="145" t="s">
        <v>200</v>
      </c>
      <c r="F661" s="146" t="s">
        <v>1414</v>
      </c>
      <c r="I661" s="147"/>
      <c r="L661" s="33"/>
      <c r="M661" s="148"/>
      <c r="T661" s="54"/>
      <c r="AT661" s="17" t="s">
        <v>200</v>
      </c>
      <c r="AU661" s="17" t="s">
        <v>93</v>
      </c>
    </row>
    <row r="662" spans="2:65" s="12" customFormat="1" ht="11.25">
      <c r="B662" s="149"/>
      <c r="D662" s="150" t="s">
        <v>202</v>
      </c>
      <c r="E662" s="151" t="s">
        <v>44</v>
      </c>
      <c r="F662" s="152" t="s">
        <v>2468</v>
      </c>
      <c r="H662" s="151" t="s">
        <v>44</v>
      </c>
      <c r="I662" s="153"/>
      <c r="L662" s="149"/>
      <c r="M662" s="154"/>
      <c r="T662" s="155"/>
      <c r="AT662" s="151" t="s">
        <v>202</v>
      </c>
      <c r="AU662" s="151" t="s">
        <v>93</v>
      </c>
      <c r="AV662" s="12" t="s">
        <v>90</v>
      </c>
      <c r="AW662" s="12" t="s">
        <v>42</v>
      </c>
      <c r="AX662" s="12" t="s">
        <v>82</v>
      </c>
      <c r="AY662" s="151" t="s">
        <v>192</v>
      </c>
    </row>
    <row r="663" spans="2:65" s="12" customFormat="1" ht="11.25">
      <c r="B663" s="149"/>
      <c r="D663" s="150" t="s">
        <v>202</v>
      </c>
      <c r="E663" s="151" t="s">
        <v>44</v>
      </c>
      <c r="F663" s="152" t="s">
        <v>2699</v>
      </c>
      <c r="H663" s="151" t="s">
        <v>44</v>
      </c>
      <c r="I663" s="153"/>
      <c r="L663" s="149"/>
      <c r="M663" s="154"/>
      <c r="T663" s="155"/>
      <c r="AT663" s="151" t="s">
        <v>202</v>
      </c>
      <c r="AU663" s="151" t="s">
        <v>93</v>
      </c>
      <c r="AV663" s="12" t="s">
        <v>90</v>
      </c>
      <c r="AW663" s="12" t="s">
        <v>42</v>
      </c>
      <c r="AX663" s="12" t="s">
        <v>82</v>
      </c>
      <c r="AY663" s="151" t="s">
        <v>192</v>
      </c>
    </row>
    <row r="664" spans="2:65" s="13" customFormat="1" ht="11.25">
      <c r="B664" s="156"/>
      <c r="D664" s="150" t="s">
        <v>202</v>
      </c>
      <c r="E664" s="157" t="s">
        <v>44</v>
      </c>
      <c r="F664" s="158" t="s">
        <v>766</v>
      </c>
      <c r="H664" s="159">
        <v>2</v>
      </c>
      <c r="I664" s="160"/>
      <c r="L664" s="156"/>
      <c r="M664" s="161"/>
      <c r="T664" s="162"/>
      <c r="AT664" s="157" t="s">
        <v>202</v>
      </c>
      <c r="AU664" s="157" t="s">
        <v>93</v>
      </c>
      <c r="AV664" s="13" t="s">
        <v>93</v>
      </c>
      <c r="AW664" s="13" t="s">
        <v>42</v>
      </c>
      <c r="AX664" s="13" t="s">
        <v>90</v>
      </c>
      <c r="AY664" s="157" t="s">
        <v>192</v>
      </c>
    </row>
    <row r="665" spans="2:65" s="1" customFormat="1" ht="24.2" customHeight="1">
      <c r="B665" s="33"/>
      <c r="C665" s="170" t="s">
        <v>1410</v>
      </c>
      <c r="D665" s="170" t="s">
        <v>245</v>
      </c>
      <c r="E665" s="171" t="s">
        <v>1374</v>
      </c>
      <c r="F665" s="172" t="s">
        <v>1375</v>
      </c>
      <c r="G665" s="173" t="s">
        <v>282</v>
      </c>
      <c r="H665" s="174">
        <v>0.2</v>
      </c>
      <c r="I665" s="175"/>
      <c r="J665" s="176">
        <f>ROUND(I665*H665,2)</f>
        <v>0</v>
      </c>
      <c r="K665" s="172" t="s">
        <v>198</v>
      </c>
      <c r="L665" s="177"/>
      <c r="M665" s="178" t="s">
        <v>44</v>
      </c>
      <c r="N665" s="179" t="s">
        <v>53</v>
      </c>
      <c r="P665" s="141">
        <f>O665*H665</f>
        <v>0</v>
      </c>
      <c r="Q665" s="141">
        <v>9.0000000000000006E-5</v>
      </c>
      <c r="R665" s="141">
        <f>Q665*H665</f>
        <v>1.8E-5</v>
      </c>
      <c r="S665" s="141">
        <v>0</v>
      </c>
      <c r="T665" s="142">
        <f>S665*H665</f>
        <v>0</v>
      </c>
      <c r="AR665" s="143" t="s">
        <v>93</v>
      </c>
      <c r="AT665" s="143" t="s">
        <v>245</v>
      </c>
      <c r="AU665" s="143" t="s">
        <v>93</v>
      </c>
      <c r="AY665" s="17" t="s">
        <v>192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7" t="s">
        <v>90</v>
      </c>
      <c r="BK665" s="144">
        <f>ROUND(I665*H665,2)</f>
        <v>0</v>
      </c>
      <c r="BL665" s="17" t="s">
        <v>90</v>
      </c>
      <c r="BM665" s="143" t="s">
        <v>2701</v>
      </c>
    </row>
    <row r="666" spans="2:65" s="12" customFormat="1" ht="11.25">
      <c r="B666" s="149"/>
      <c r="D666" s="150" t="s">
        <v>202</v>
      </c>
      <c r="E666" s="151" t="s">
        <v>44</v>
      </c>
      <c r="F666" s="152" t="s">
        <v>2468</v>
      </c>
      <c r="H666" s="151" t="s">
        <v>44</v>
      </c>
      <c r="I666" s="153"/>
      <c r="L666" s="149"/>
      <c r="M666" s="154"/>
      <c r="T666" s="155"/>
      <c r="AT666" s="151" t="s">
        <v>202</v>
      </c>
      <c r="AU666" s="151" t="s">
        <v>93</v>
      </c>
      <c r="AV666" s="12" t="s">
        <v>90</v>
      </c>
      <c r="AW666" s="12" t="s">
        <v>42</v>
      </c>
      <c r="AX666" s="12" t="s">
        <v>82</v>
      </c>
      <c r="AY666" s="151" t="s">
        <v>192</v>
      </c>
    </row>
    <row r="667" spans="2:65" s="12" customFormat="1" ht="11.25">
      <c r="B667" s="149"/>
      <c r="D667" s="150" t="s">
        <v>202</v>
      </c>
      <c r="E667" s="151" t="s">
        <v>44</v>
      </c>
      <c r="F667" s="152" t="s">
        <v>2699</v>
      </c>
      <c r="H667" s="151" t="s">
        <v>44</v>
      </c>
      <c r="I667" s="153"/>
      <c r="L667" s="149"/>
      <c r="M667" s="154"/>
      <c r="T667" s="155"/>
      <c r="AT667" s="151" t="s">
        <v>202</v>
      </c>
      <c r="AU667" s="151" t="s">
        <v>93</v>
      </c>
      <c r="AV667" s="12" t="s">
        <v>90</v>
      </c>
      <c r="AW667" s="12" t="s">
        <v>42</v>
      </c>
      <c r="AX667" s="12" t="s">
        <v>82</v>
      </c>
      <c r="AY667" s="151" t="s">
        <v>192</v>
      </c>
    </row>
    <row r="668" spans="2:65" s="13" customFormat="1" ht="11.25">
      <c r="B668" s="156"/>
      <c r="D668" s="150" t="s">
        <v>202</v>
      </c>
      <c r="E668" s="157" t="s">
        <v>44</v>
      </c>
      <c r="F668" s="158" t="s">
        <v>1393</v>
      </c>
      <c r="H668" s="159">
        <v>0.2</v>
      </c>
      <c r="I668" s="160"/>
      <c r="L668" s="156"/>
      <c r="M668" s="161"/>
      <c r="T668" s="162"/>
      <c r="AT668" s="157" t="s">
        <v>202</v>
      </c>
      <c r="AU668" s="157" t="s">
        <v>93</v>
      </c>
      <c r="AV668" s="13" t="s">
        <v>93</v>
      </c>
      <c r="AW668" s="13" t="s">
        <v>42</v>
      </c>
      <c r="AX668" s="13" t="s">
        <v>90</v>
      </c>
      <c r="AY668" s="157" t="s">
        <v>192</v>
      </c>
    </row>
    <row r="669" spans="2:65" s="1" customFormat="1" ht="66.75" customHeight="1">
      <c r="B669" s="33"/>
      <c r="C669" s="132" t="s">
        <v>1415</v>
      </c>
      <c r="D669" s="132" t="s">
        <v>194</v>
      </c>
      <c r="E669" s="133" t="s">
        <v>1411</v>
      </c>
      <c r="F669" s="134" t="s">
        <v>1412</v>
      </c>
      <c r="G669" s="135" t="s">
        <v>747</v>
      </c>
      <c r="H669" s="136">
        <v>2</v>
      </c>
      <c r="I669" s="137"/>
      <c r="J669" s="138">
        <f>ROUND(I669*H669,2)</f>
        <v>0</v>
      </c>
      <c r="K669" s="134" t="s">
        <v>198</v>
      </c>
      <c r="L669" s="33"/>
      <c r="M669" s="139" t="s">
        <v>44</v>
      </c>
      <c r="N669" s="140" t="s">
        <v>53</v>
      </c>
      <c r="P669" s="141">
        <f>O669*H669</f>
        <v>0</v>
      </c>
      <c r="Q669" s="141">
        <v>0</v>
      </c>
      <c r="R669" s="141">
        <f>Q669*H669</f>
        <v>0</v>
      </c>
      <c r="S669" s="141">
        <v>0</v>
      </c>
      <c r="T669" s="142">
        <f>S669*H669</f>
        <v>0</v>
      </c>
      <c r="AR669" s="143" t="s">
        <v>90</v>
      </c>
      <c r="AT669" s="143" t="s">
        <v>194</v>
      </c>
      <c r="AU669" s="143" t="s">
        <v>93</v>
      </c>
      <c r="AY669" s="17" t="s">
        <v>192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7" t="s">
        <v>90</v>
      </c>
      <c r="BK669" s="144">
        <f>ROUND(I669*H669,2)</f>
        <v>0</v>
      </c>
      <c r="BL669" s="17" t="s">
        <v>90</v>
      </c>
      <c r="BM669" s="143" t="s">
        <v>2702</v>
      </c>
    </row>
    <row r="670" spans="2:65" s="1" customFormat="1" ht="11.25">
      <c r="B670" s="33"/>
      <c r="D670" s="145" t="s">
        <v>200</v>
      </c>
      <c r="F670" s="146" t="s">
        <v>1414</v>
      </c>
      <c r="I670" s="147"/>
      <c r="L670" s="33"/>
      <c r="M670" s="148"/>
      <c r="T670" s="54"/>
      <c r="AT670" s="17" t="s">
        <v>200</v>
      </c>
      <c r="AU670" s="17" t="s">
        <v>93</v>
      </c>
    </row>
    <row r="671" spans="2:65" s="12" customFormat="1" ht="11.25">
      <c r="B671" s="149"/>
      <c r="D671" s="150" t="s">
        <v>202</v>
      </c>
      <c r="E671" s="151" t="s">
        <v>44</v>
      </c>
      <c r="F671" s="152" t="s">
        <v>2468</v>
      </c>
      <c r="H671" s="151" t="s">
        <v>44</v>
      </c>
      <c r="I671" s="153"/>
      <c r="L671" s="149"/>
      <c r="M671" s="154"/>
      <c r="T671" s="155"/>
      <c r="AT671" s="151" t="s">
        <v>202</v>
      </c>
      <c r="AU671" s="151" t="s">
        <v>93</v>
      </c>
      <c r="AV671" s="12" t="s">
        <v>90</v>
      </c>
      <c r="AW671" s="12" t="s">
        <v>42</v>
      </c>
      <c r="AX671" s="12" t="s">
        <v>82</v>
      </c>
      <c r="AY671" s="151" t="s">
        <v>192</v>
      </c>
    </row>
    <row r="672" spans="2:65" s="12" customFormat="1" ht="11.25">
      <c r="B672" s="149"/>
      <c r="D672" s="150" t="s">
        <v>202</v>
      </c>
      <c r="E672" s="151" t="s">
        <v>44</v>
      </c>
      <c r="F672" s="152" t="s">
        <v>2703</v>
      </c>
      <c r="H672" s="151" t="s">
        <v>44</v>
      </c>
      <c r="I672" s="153"/>
      <c r="L672" s="149"/>
      <c r="M672" s="154"/>
      <c r="T672" s="155"/>
      <c r="AT672" s="151" t="s">
        <v>202</v>
      </c>
      <c r="AU672" s="151" t="s">
        <v>93</v>
      </c>
      <c r="AV672" s="12" t="s">
        <v>90</v>
      </c>
      <c r="AW672" s="12" t="s">
        <v>42</v>
      </c>
      <c r="AX672" s="12" t="s">
        <v>82</v>
      </c>
      <c r="AY672" s="151" t="s">
        <v>192</v>
      </c>
    </row>
    <row r="673" spans="2:65" s="13" customFormat="1" ht="11.25">
      <c r="B673" s="156"/>
      <c r="D673" s="150" t="s">
        <v>202</v>
      </c>
      <c r="E673" s="157" t="s">
        <v>44</v>
      </c>
      <c r="F673" s="158" t="s">
        <v>766</v>
      </c>
      <c r="H673" s="159">
        <v>2</v>
      </c>
      <c r="I673" s="160"/>
      <c r="L673" s="156"/>
      <c r="M673" s="161"/>
      <c r="T673" s="162"/>
      <c r="AT673" s="157" t="s">
        <v>202</v>
      </c>
      <c r="AU673" s="157" t="s">
        <v>93</v>
      </c>
      <c r="AV673" s="13" t="s">
        <v>93</v>
      </c>
      <c r="AW673" s="13" t="s">
        <v>42</v>
      </c>
      <c r="AX673" s="13" t="s">
        <v>90</v>
      </c>
      <c r="AY673" s="157" t="s">
        <v>192</v>
      </c>
    </row>
    <row r="674" spans="2:65" s="1" customFormat="1" ht="44.25" customHeight="1">
      <c r="B674" s="33"/>
      <c r="C674" s="132" t="s">
        <v>1418</v>
      </c>
      <c r="D674" s="132" t="s">
        <v>194</v>
      </c>
      <c r="E674" s="133" t="s">
        <v>2704</v>
      </c>
      <c r="F674" s="134" t="s">
        <v>2705</v>
      </c>
      <c r="G674" s="135" t="s">
        <v>747</v>
      </c>
      <c r="H674" s="136">
        <v>2</v>
      </c>
      <c r="I674" s="137"/>
      <c r="J674" s="138">
        <f>ROUND(I674*H674,2)</f>
        <v>0</v>
      </c>
      <c r="K674" s="134" t="s">
        <v>198</v>
      </c>
      <c r="L674" s="33"/>
      <c r="M674" s="139" t="s">
        <v>44</v>
      </c>
      <c r="N674" s="140" t="s">
        <v>53</v>
      </c>
      <c r="P674" s="141">
        <f>O674*H674</f>
        <v>0</v>
      </c>
      <c r="Q674" s="141">
        <v>0</v>
      </c>
      <c r="R674" s="141">
        <f>Q674*H674</f>
        <v>0</v>
      </c>
      <c r="S674" s="141">
        <v>0</v>
      </c>
      <c r="T674" s="142">
        <f>S674*H674</f>
        <v>0</v>
      </c>
      <c r="AR674" s="143" t="s">
        <v>90</v>
      </c>
      <c r="AT674" s="143" t="s">
        <v>194</v>
      </c>
      <c r="AU674" s="143" t="s">
        <v>93</v>
      </c>
      <c r="AY674" s="17" t="s">
        <v>192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7" t="s">
        <v>90</v>
      </c>
      <c r="BK674" s="144">
        <f>ROUND(I674*H674,2)</f>
        <v>0</v>
      </c>
      <c r="BL674" s="17" t="s">
        <v>90</v>
      </c>
      <c r="BM674" s="143" t="s">
        <v>2706</v>
      </c>
    </row>
    <row r="675" spans="2:65" s="1" customFormat="1" ht="11.25">
      <c r="B675" s="33"/>
      <c r="D675" s="145" t="s">
        <v>200</v>
      </c>
      <c r="F675" s="146" t="s">
        <v>2707</v>
      </c>
      <c r="I675" s="147"/>
      <c r="L675" s="33"/>
      <c r="M675" s="148"/>
      <c r="T675" s="54"/>
      <c r="AT675" s="17" t="s">
        <v>200</v>
      </c>
      <c r="AU675" s="17" t="s">
        <v>93</v>
      </c>
    </row>
    <row r="676" spans="2:65" s="12" customFormat="1" ht="11.25">
      <c r="B676" s="149"/>
      <c r="D676" s="150" t="s">
        <v>202</v>
      </c>
      <c r="E676" s="151" t="s">
        <v>44</v>
      </c>
      <c r="F676" s="152" t="s">
        <v>2468</v>
      </c>
      <c r="H676" s="151" t="s">
        <v>44</v>
      </c>
      <c r="I676" s="153"/>
      <c r="L676" s="149"/>
      <c r="M676" s="154"/>
      <c r="T676" s="155"/>
      <c r="AT676" s="151" t="s">
        <v>202</v>
      </c>
      <c r="AU676" s="151" t="s">
        <v>93</v>
      </c>
      <c r="AV676" s="12" t="s">
        <v>90</v>
      </c>
      <c r="AW676" s="12" t="s">
        <v>42</v>
      </c>
      <c r="AX676" s="12" t="s">
        <v>82</v>
      </c>
      <c r="AY676" s="151" t="s">
        <v>192</v>
      </c>
    </row>
    <row r="677" spans="2:65" s="12" customFormat="1" ht="11.25">
      <c r="B677" s="149"/>
      <c r="D677" s="150" t="s">
        <v>202</v>
      </c>
      <c r="E677" s="151" t="s">
        <v>44</v>
      </c>
      <c r="F677" s="152" t="s">
        <v>2703</v>
      </c>
      <c r="H677" s="151" t="s">
        <v>44</v>
      </c>
      <c r="I677" s="153"/>
      <c r="L677" s="149"/>
      <c r="M677" s="154"/>
      <c r="T677" s="155"/>
      <c r="AT677" s="151" t="s">
        <v>202</v>
      </c>
      <c r="AU677" s="151" t="s">
        <v>93</v>
      </c>
      <c r="AV677" s="12" t="s">
        <v>90</v>
      </c>
      <c r="AW677" s="12" t="s">
        <v>42</v>
      </c>
      <c r="AX677" s="12" t="s">
        <v>82</v>
      </c>
      <c r="AY677" s="151" t="s">
        <v>192</v>
      </c>
    </row>
    <row r="678" spans="2:65" s="13" customFormat="1" ht="11.25">
      <c r="B678" s="156"/>
      <c r="D678" s="150" t="s">
        <v>202</v>
      </c>
      <c r="E678" s="157" t="s">
        <v>44</v>
      </c>
      <c r="F678" s="158" t="s">
        <v>766</v>
      </c>
      <c r="H678" s="159">
        <v>2</v>
      </c>
      <c r="I678" s="160"/>
      <c r="L678" s="156"/>
      <c r="M678" s="161"/>
      <c r="T678" s="162"/>
      <c r="AT678" s="157" t="s">
        <v>202</v>
      </c>
      <c r="AU678" s="157" t="s">
        <v>93</v>
      </c>
      <c r="AV678" s="13" t="s">
        <v>93</v>
      </c>
      <c r="AW678" s="13" t="s">
        <v>42</v>
      </c>
      <c r="AX678" s="13" t="s">
        <v>90</v>
      </c>
      <c r="AY678" s="157" t="s">
        <v>192</v>
      </c>
    </row>
    <row r="679" spans="2:65" s="1" customFormat="1" ht="24.2" customHeight="1">
      <c r="B679" s="33"/>
      <c r="C679" s="170" t="s">
        <v>1424</v>
      </c>
      <c r="D679" s="170" t="s">
        <v>245</v>
      </c>
      <c r="E679" s="171" t="s">
        <v>1374</v>
      </c>
      <c r="F679" s="172" t="s">
        <v>1375</v>
      </c>
      <c r="G679" s="173" t="s">
        <v>282</v>
      </c>
      <c r="H679" s="174">
        <v>0.2</v>
      </c>
      <c r="I679" s="175"/>
      <c r="J679" s="176">
        <f>ROUND(I679*H679,2)</f>
        <v>0</v>
      </c>
      <c r="K679" s="172" t="s">
        <v>198</v>
      </c>
      <c r="L679" s="177"/>
      <c r="M679" s="178" t="s">
        <v>44</v>
      </c>
      <c r="N679" s="179" t="s">
        <v>53</v>
      </c>
      <c r="P679" s="141">
        <f>O679*H679</f>
        <v>0</v>
      </c>
      <c r="Q679" s="141">
        <v>9.0000000000000006E-5</v>
      </c>
      <c r="R679" s="141">
        <f>Q679*H679</f>
        <v>1.8E-5</v>
      </c>
      <c r="S679" s="141">
        <v>0</v>
      </c>
      <c r="T679" s="142">
        <f>S679*H679</f>
        <v>0</v>
      </c>
      <c r="AR679" s="143" t="s">
        <v>93</v>
      </c>
      <c r="AT679" s="143" t="s">
        <v>245</v>
      </c>
      <c r="AU679" s="143" t="s">
        <v>93</v>
      </c>
      <c r="AY679" s="17" t="s">
        <v>192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7" t="s">
        <v>90</v>
      </c>
      <c r="BK679" s="144">
        <f>ROUND(I679*H679,2)</f>
        <v>0</v>
      </c>
      <c r="BL679" s="17" t="s">
        <v>90</v>
      </c>
      <c r="BM679" s="143" t="s">
        <v>2708</v>
      </c>
    </row>
    <row r="680" spans="2:65" s="12" customFormat="1" ht="11.25">
      <c r="B680" s="149"/>
      <c r="D680" s="150" t="s">
        <v>202</v>
      </c>
      <c r="E680" s="151" t="s">
        <v>44</v>
      </c>
      <c r="F680" s="152" t="s">
        <v>2468</v>
      </c>
      <c r="H680" s="151" t="s">
        <v>44</v>
      </c>
      <c r="I680" s="153"/>
      <c r="L680" s="149"/>
      <c r="M680" s="154"/>
      <c r="T680" s="155"/>
      <c r="AT680" s="151" t="s">
        <v>202</v>
      </c>
      <c r="AU680" s="151" t="s">
        <v>93</v>
      </c>
      <c r="AV680" s="12" t="s">
        <v>90</v>
      </c>
      <c r="AW680" s="12" t="s">
        <v>42</v>
      </c>
      <c r="AX680" s="12" t="s">
        <v>82</v>
      </c>
      <c r="AY680" s="151" t="s">
        <v>192</v>
      </c>
    </row>
    <row r="681" spans="2:65" s="12" customFormat="1" ht="11.25">
      <c r="B681" s="149"/>
      <c r="D681" s="150" t="s">
        <v>202</v>
      </c>
      <c r="E681" s="151" t="s">
        <v>44</v>
      </c>
      <c r="F681" s="152" t="s">
        <v>2703</v>
      </c>
      <c r="H681" s="151" t="s">
        <v>44</v>
      </c>
      <c r="I681" s="153"/>
      <c r="L681" s="149"/>
      <c r="M681" s="154"/>
      <c r="T681" s="155"/>
      <c r="AT681" s="151" t="s">
        <v>202</v>
      </c>
      <c r="AU681" s="151" t="s">
        <v>93</v>
      </c>
      <c r="AV681" s="12" t="s">
        <v>90</v>
      </c>
      <c r="AW681" s="12" t="s">
        <v>42</v>
      </c>
      <c r="AX681" s="12" t="s">
        <v>82</v>
      </c>
      <c r="AY681" s="151" t="s">
        <v>192</v>
      </c>
    </row>
    <row r="682" spans="2:65" s="13" customFormat="1" ht="11.25">
      <c r="B682" s="156"/>
      <c r="D682" s="150" t="s">
        <v>202</v>
      </c>
      <c r="E682" s="157" t="s">
        <v>44</v>
      </c>
      <c r="F682" s="158" t="s">
        <v>1393</v>
      </c>
      <c r="H682" s="159">
        <v>0.2</v>
      </c>
      <c r="I682" s="160"/>
      <c r="L682" s="156"/>
      <c r="M682" s="161"/>
      <c r="T682" s="162"/>
      <c r="AT682" s="157" t="s">
        <v>202</v>
      </c>
      <c r="AU682" s="157" t="s">
        <v>93</v>
      </c>
      <c r="AV682" s="13" t="s">
        <v>93</v>
      </c>
      <c r="AW682" s="13" t="s">
        <v>42</v>
      </c>
      <c r="AX682" s="13" t="s">
        <v>90</v>
      </c>
      <c r="AY682" s="157" t="s">
        <v>192</v>
      </c>
    </row>
    <row r="683" spans="2:65" s="1" customFormat="1" ht="44.25" customHeight="1">
      <c r="B683" s="33"/>
      <c r="C683" s="132" t="s">
        <v>1429</v>
      </c>
      <c r="D683" s="132" t="s">
        <v>194</v>
      </c>
      <c r="E683" s="133" t="s">
        <v>1419</v>
      </c>
      <c r="F683" s="134" t="s">
        <v>1420</v>
      </c>
      <c r="G683" s="135" t="s">
        <v>747</v>
      </c>
      <c r="H683" s="136">
        <v>8</v>
      </c>
      <c r="I683" s="137"/>
      <c r="J683" s="138">
        <f>ROUND(I683*H683,2)</f>
        <v>0</v>
      </c>
      <c r="K683" s="134" t="s">
        <v>198</v>
      </c>
      <c r="L683" s="33"/>
      <c r="M683" s="139" t="s">
        <v>44</v>
      </c>
      <c r="N683" s="140" t="s">
        <v>53</v>
      </c>
      <c r="P683" s="141">
        <f>O683*H683</f>
        <v>0</v>
      </c>
      <c r="Q683" s="141">
        <v>0</v>
      </c>
      <c r="R683" s="141">
        <f>Q683*H683</f>
        <v>0</v>
      </c>
      <c r="S683" s="141">
        <v>0</v>
      </c>
      <c r="T683" s="142">
        <f>S683*H683</f>
        <v>0</v>
      </c>
      <c r="AR683" s="143" t="s">
        <v>90</v>
      </c>
      <c r="AT683" s="143" t="s">
        <v>194</v>
      </c>
      <c r="AU683" s="143" t="s">
        <v>93</v>
      </c>
      <c r="AY683" s="17" t="s">
        <v>192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7" t="s">
        <v>90</v>
      </c>
      <c r="BK683" s="144">
        <f>ROUND(I683*H683,2)</f>
        <v>0</v>
      </c>
      <c r="BL683" s="17" t="s">
        <v>90</v>
      </c>
      <c r="BM683" s="143" t="s">
        <v>2709</v>
      </c>
    </row>
    <row r="684" spans="2:65" s="1" customFormat="1" ht="11.25">
      <c r="B684" s="33"/>
      <c r="D684" s="145" t="s">
        <v>200</v>
      </c>
      <c r="F684" s="146" t="s">
        <v>1422</v>
      </c>
      <c r="I684" s="147"/>
      <c r="L684" s="33"/>
      <c r="M684" s="148"/>
      <c r="T684" s="54"/>
      <c r="AT684" s="17" t="s">
        <v>200</v>
      </c>
      <c r="AU684" s="17" t="s">
        <v>93</v>
      </c>
    </row>
    <row r="685" spans="2:65" s="12" customFormat="1" ht="11.25">
      <c r="B685" s="149"/>
      <c r="D685" s="150" t="s">
        <v>202</v>
      </c>
      <c r="E685" s="151" t="s">
        <v>44</v>
      </c>
      <c r="F685" s="152" t="s">
        <v>968</v>
      </c>
      <c r="H685" s="151" t="s">
        <v>44</v>
      </c>
      <c r="I685" s="153"/>
      <c r="L685" s="149"/>
      <c r="M685" s="154"/>
      <c r="T685" s="155"/>
      <c r="AT685" s="151" t="s">
        <v>202</v>
      </c>
      <c r="AU685" s="151" t="s">
        <v>93</v>
      </c>
      <c r="AV685" s="12" t="s">
        <v>90</v>
      </c>
      <c r="AW685" s="12" t="s">
        <v>42</v>
      </c>
      <c r="AX685" s="12" t="s">
        <v>82</v>
      </c>
      <c r="AY685" s="151" t="s">
        <v>192</v>
      </c>
    </row>
    <row r="686" spans="2:65" s="12" customFormat="1" ht="11.25">
      <c r="B686" s="149"/>
      <c r="D686" s="150" t="s">
        <v>202</v>
      </c>
      <c r="E686" s="151" t="s">
        <v>44</v>
      </c>
      <c r="F686" s="152" t="s">
        <v>1423</v>
      </c>
      <c r="H686" s="151" t="s">
        <v>44</v>
      </c>
      <c r="I686" s="153"/>
      <c r="L686" s="149"/>
      <c r="M686" s="154"/>
      <c r="T686" s="155"/>
      <c r="AT686" s="151" t="s">
        <v>202</v>
      </c>
      <c r="AU686" s="151" t="s">
        <v>93</v>
      </c>
      <c r="AV686" s="12" t="s">
        <v>90</v>
      </c>
      <c r="AW686" s="12" t="s">
        <v>42</v>
      </c>
      <c r="AX686" s="12" t="s">
        <v>82</v>
      </c>
      <c r="AY686" s="151" t="s">
        <v>192</v>
      </c>
    </row>
    <row r="687" spans="2:65" s="13" customFormat="1" ht="11.25">
      <c r="B687" s="156"/>
      <c r="D687" s="150" t="s">
        <v>202</v>
      </c>
      <c r="E687" s="157" t="s">
        <v>44</v>
      </c>
      <c r="F687" s="158" t="s">
        <v>1204</v>
      </c>
      <c r="H687" s="159">
        <v>8</v>
      </c>
      <c r="I687" s="160"/>
      <c r="L687" s="156"/>
      <c r="M687" s="161"/>
      <c r="T687" s="162"/>
      <c r="AT687" s="157" t="s">
        <v>202</v>
      </c>
      <c r="AU687" s="157" t="s">
        <v>93</v>
      </c>
      <c r="AV687" s="13" t="s">
        <v>93</v>
      </c>
      <c r="AW687" s="13" t="s">
        <v>42</v>
      </c>
      <c r="AX687" s="13" t="s">
        <v>90</v>
      </c>
      <c r="AY687" s="157" t="s">
        <v>192</v>
      </c>
    </row>
    <row r="688" spans="2:65" s="1" customFormat="1" ht="66.75" customHeight="1">
      <c r="B688" s="33"/>
      <c r="C688" s="132" t="s">
        <v>1433</v>
      </c>
      <c r="D688" s="132" t="s">
        <v>194</v>
      </c>
      <c r="E688" s="133" t="s">
        <v>1425</v>
      </c>
      <c r="F688" s="134" t="s">
        <v>1426</v>
      </c>
      <c r="G688" s="135" t="s">
        <v>747</v>
      </c>
      <c r="H688" s="136">
        <v>8</v>
      </c>
      <c r="I688" s="137"/>
      <c r="J688" s="138">
        <f>ROUND(I688*H688,2)</f>
        <v>0</v>
      </c>
      <c r="K688" s="134" t="s">
        <v>198</v>
      </c>
      <c r="L688" s="33"/>
      <c r="M688" s="139" t="s">
        <v>44</v>
      </c>
      <c r="N688" s="140" t="s">
        <v>53</v>
      </c>
      <c r="P688" s="141">
        <f>O688*H688</f>
        <v>0</v>
      </c>
      <c r="Q688" s="141">
        <v>0</v>
      </c>
      <c r="R688" s="141">
        <f>Q688*H688</f>
        <v>0</v>
      </c>
      <c r="S688" s="141">
        <v>0</v>
      </c>
      <c r="T688" s="142">
        <f>S688*H688</f>
        <v>0</v>
      </c>
      <c r="AR688" s="143" t="s">
        <v>90</v>
      </c>
      <c r="AT688" s="143" t="s">
        <v>194</v>
      </c>
      <c r="AU688" s="143" t="s">
        <v>93</v>
      </c>
      <c r="AY688" s="17" t="s">
        <v>192</v>
      </c>
      <c r="BE688" s="144">
        <f>IF(N688="základní",J688,0)</f>
        <v>0</v>
      </c>
      <c r="BF688" s="144">
        <f>IF(N688="snížená",J688,0)</f>
        <v>0</v>
      </c>
      <c r="BG688" s="144">
        <f>IF(N688="zákl. přenesená",J688,0)</f>
        <v>0</v>
      </c>
      <c r="BH688" s="144">
        <f>IF(N688="sníž. přenesená",J688,0)</f>
        <v>0</v>
      </c>
      <c r="BI688" s="144">
        <f>IF(N688="nulová",J688,0)</f>
        <v>0</v>
      </c>
      <c r="BJ688" s="17" t="s">
        <v>90</v>
      </c>
      <c r="BK688" s="144">
        <f>ROUND(I688*H688,2)</f>
        <v>0</v>
      </c>
      <c r="BL688" s="17" t="s">
        <v>90</v>
      </c>
      <c r="BM688" s="143" t="s">
        <v>2710</v>
      </c>
    </row>
    <row r="689" spans="2:65" s="1" customFormat="1" ht="11.25">
      <c r="B689" s="33"/>
      <c r="D689" s="145" t="s">
        <v>200</v>
      </c>
      <c r="F689" s="146" t="s">
        <v>1428</v>
      </c>
      <c r="I689" s="147"/>
      <c r="L689" s="33"/>
      <c r="M689" s="148"/>
      <c r="T689" s="54"/>
      <c r="AT689" s="17" t="s">
        <v>200</v>
      </c>
      <c r="AU689" s="17" t="s">
        <v>93</v>
      </c>
    </row>
    <row r="690" spans="2:65" s="12" customFormat="1" ht="11.25">
      <c r="B690" s="149"/>
      <c r="D690" s="150" t="s">
        <v>202</v>
      </c>
      <c r="E690" s="151" t="s">
        <v>44</v>
      </c>
      <c r="F690" s="152" t="s">
        <v>968</v>
      </c>
      <c r="H690" s="151" t="s">
        <v>44</v>
      </c>
      <c r="I690" s="153"/>
      <c r="L690" s="149"/>
      <c r="M690" s="154"/>
      <c r="T690" s="155"/>
      <c r="AT690" s="151" t="s">
        <v>202</v>
      </c>
      <c r="AU690" s="151" t="s">
        <v>93</v>
      </c>
      <c r="AV690" s="12" t="s">
        <v>90</v>
      </c>
      <c r="AW690" s="12" t="s">
        <v>42</v>
      </c>
      <c r="AX690" s="12" t="s">
        <v>82</v>
      </c>
      <c r="AY690" s="151" t="s">
        <v>192</v>
      </c>
    </row>
    <row r="691" spans="2:65" s="12" customFormat="1" ht="11.25">
      <c r="B691" s="149"/>
      <c r="D691" s="150" t="s">
        <v>202</v>
      </c>
      <c r="E691" s="151" t="s">
        <v>44</v>
      </c>
      <c r="F691" s="152" t="s">
        <v>1423</v>
      </c>
      <c r="H691" s="151" t="s">
        <v>44</v>
      </c>
      <c r="I691" s="153"/>
      <c r="L691" s="149"/>
      <c r="M691" s="154"/>
      <c r="T691" s="155"/>
      <c r="AT691" s="151" t="s">
        <v>202</v>
      </c>
      <c r="AU691" s="151" t="s">
        <v>93</v>
      </c>
      <c r="AV691" s="12" t="s">
        <v>90</v>
      </c>
      <c r="AW691" s="12" t="s">
        <v>42</v>
      </c>
      <c r="AX691" s="12" t="s">
        <v>82</v>
      </c>
      <c r="AY691" s="151" t="s">
        <v>192</v>
      </c>
    </row>
    <row r="692" spans="2:65" s="13" customFormat="1" ht="11.25">
      <c r="B692" s="156"/>
      <c r="D692" s="150" t="s">
        <v>202</v>
      </c>
      <c r="E692" s="157" t="s">
        <v>44</v>
      </c>
      <c r="F692" s="158" t="s">
        <v>1204</v>
      </c>
      <c r="H692" s="159">
        <v>8</v>
      </c>
      <c r="I692" s="160"/>
      <c r="L692" s="156"/>
      <c r="M692" s="161"/>
      <c r="T692" s="162"/>
      <c r="AT692" s="157" t="s">
        <v>202</v>
      </c>
      <c r="AU692" s="157" t="s">
        <v>93</v>
      </c>
      <c r="AV692" s="13" t="s">
        <v>93</v>
      </c>
      <c r="AW692" s="13" t="s">
        <v>42</v>
      </c>
      <c r="AX692" s="13" t="s">
        <v>90</v>
      </c>
      <c r="AY692" s="157" t="s">
        <v>192</v>
      </c>
    </row>
    <row r="693" spans="2:65" s="1" customFormat="1" ht="16.5" customHeight="1">
      <c r="B693" s="33"/>
      <c r="C693" s="170" t="s">
        <v>1439</v>
      </c>
      <c r="D693" s="170" t="s">
        <v>245</v>
      </c>
      <c r="E693" s="171" t="s">
        <v>1430</v>
      </c>
      <c r="F693" s="172" t="s">
        <v>1431</v>
      </c>
      <c r="G693" s="173" t="s">
        <v>282</v>
      </c>
      <c r="H693" s="174">
        <v>0.8</v>
      </c>
      <c r="I693" s="175"/>
      <c r="J693" s="176">
        <f>ROUND(I693*H693,2)</f>
        <v>0</v>
      </c>
      <c r="K693" s="172" t="s">
        <v>198</v>
      </c>
      <c r="L693" s="177"/>
      <c r="M693" s="178" t="s">
        <v>44</v>
      </c>
      <c r="N693" s="179" t="s">
        <v>53</v>
      </c>
      <c r="P693" s="141">
        <f>O693*H693</f>
        <v>0</v>
      </c>
      <c r="Q693" s="141">
        <v>1E-4</v>
      </c>
      <c r="R693" s="141">
        <f>Q693*H693</f>
        <v>8.0000000000000007E-5</v>
      </c>
      <c r="S693" s="141">
        <v>0</v>
      </c>
      <c r="T693" s="142">
        <f>S693*H693</f>
        <v>0</v>
      </c>
      <c r="AR693" s="143" t="s">
        <v>93</v>
      </c>
      <c r="AT693" s="143" t="s">
        <v>245</v>
      </c>
      <c r="AU693" s="143" t="s">
        <v>93</v>
      </c>
      <c r="AY693" s="17" t="s">
        <v>192</v>
      </c>
      <c r="BE693" s="144">
        <f>IF(N693="základní",J693,0)</f>
        <v>0</v>
      </c>
      <c r="BF693" s="144">
        <f>IF(N693="snížená",J693,0)</f>
        <v>0</v>
      </c>
      <c r="BG693" s="144">
        <f>IF(N693="zákl. přenesená",J693,0)</f>
        <v>0</v>
      </c>
      <c r="BH693" s="144">
        <f>IF(N693="sníž. přenesená",J693,0)</f>
        <v>0</v>
      </c>
      <c r="BI693" s="144">
        <f>IF(N693="nulová",J693,0)</f>
        <v>0</v>
      </c>
      <c r="BJ693" s="17" t="s">
        <v>90</v>
      </c>
      <c r="BK693" s="144">
        <f>ROUND(I693*H693,2)</f>
        <v>0</v>
      </c>
      <c r="BL693" s="17" t="s">
        <v>90</v>
      </c>
      <c r="BM693" s="143" t="s">
        <v>2711</v>
      </c>
    </row>
    <row r="694" spans="2:65" s="12" customFormat="1" ht="11.25">
      <c r="B694" s="149"/>
      <c r="D694" s="150" t="s">
        <v>202</v>
      </c>
      <c r="E694" s="151" t="s">
        <v>44</v>
      </c>
      <c r="F694" s="152" t="s">
        <v>968</v>
      </c>
      <c r="H694" s="151" t="s">
        <v>44</v>
      </c>
      <c r="I694" s="153"/>
      <c r="L694" s="149"/>
      <c r="M694" s="154"/>
      <c r="T694" s="155"/>
      <c r="AT694" s="151" t="s">
        <v>202</v>
      </c>
      <c r="AU694" s="151" t="s">
        <v>93</v>
      </c>
      <c r="AV694" s="12" t="s">
        <v>90</v>
      </c>
      <c r="AW694" s="12" t="s">
        <v>42</v>
      </c>
      <c r="AX694" s="12" t="s">
        <v>82</v>
      </c>
      <c r="AY694" s="151" t="s">
        <v>192</v>
      </c>
    </row>
    <row r="695" spans="2:65" s="12" customFormat="1" ht="11.25">
      <c r="B695" s="149"/>
      <c r="D695" s="150" t="s">
        <v>202</v>
      </c>
      <c r="E695" s="151" t="s">
        <v>44</v>
      </c>
      <c r="F695" s="152" t="s">
        <v>1423</v>
      </c>
      <c r="H695" s="151" t="s">
        <v>44</v>
      </c>
      <c r="I695" s="153"/>
      <c r="L695" s="149"/>
      <c r="M695" s="154"/>
      <c r="T695" s="155"/>
      <c r="AT695" s="151" t="s">
        <v>202</v>
      </c>
      <c r="AU695" s="151" t="s">
        <v>93</v>
      </c>
      <c r="AV695" s="12" t="s">
        <v>90</v>
      </c>
      <c r="AW695" s="12" t="s">
        <v>42</v>
      </c>
      <c r="AX695" s="12" t="s">
        <v>82</v>
      </c>
      <c r="AY695" s="151" t="s">
        <v>192</v>
      </c>
    </row>
    <row r="696" spans="2:65" s="13" customFormat="1" ht="11.25">
      <c r="B696" s="156"/>
      <c r="D696" s="150" t="s">
        <v>202</v>
      </c>
      <c r="E696" s="157" t="s">
        <v>44</v>
      </c>
      <c r="F696" s="158" t="s">
        <v>1417</v>
      </c>
      <c r="H696" s="159">
        <v>0.8</v>
      </c>
      <c r="I696" s="160"/>
      <c r="L696" s="156"/>
      <c r="M696" s="161"/>
      <c r="T696" s="162"/>
      <c r="AT696" s="157" t="s">
        <v>202</v>
      </c>
      <c r="AU696" s="157" t="s">
        <v>93</v>
      </c>
      <c r="AV696" s="13" t="s">
        <v>93</v>
      </c>
      <c r="AW696" s="13" t="s">
        <v>42</v>
      </c>
      <c r="AX696" s="13" t="s">
        <v>90</v>
      </c>
      <c r="AY696" s="157" t="s">
        <v>192</v>
      </c>
    </row>
    <row r="697" spans="2:65" s="1" customFormat="1" ht="44.25" customHeight="1">
      <c r="B697" s="33"/>
      <c r="C697" s="132" t="s">
        <v>1441</v>
      </c>
      <c r="D697" s="132" t="s">
        <v>194</v>
      </c>
      <c r="E697" s="133" t="s">
        <v>1434</v>
      </c>
      <c r="F697" s="134" t="s">
        <v>1435</v>
      </c>
      <c r="G697" s="135" t="s">
        <v>747</v>
      </c>
      <c r="H697" s="136">
        <v>10</v>
      </c>
      <c r="I697" s="137"/>
      <c r="J697" s="138">
        <f>ROUND(I697*H697,2)</f>
        <v>0</v>
      </c>
      <c r="K697" s="134" t="s">
        <v>198</v>
      </c>
      <c r="L697" s="33"/>
      <c r="M697" s="139" t="s">
        <v>44</v>
      </c>
      <c r="N697" s="140" t="s">
        <v>53</v>
      </c>
      <c r="P697" s="141">
        <f>O697*H697</f>
        <v>0</v>
      </c>
      <c r="Q697" s="141">
        <v>0</v>
      </c>
      <c r="R697" s="141">
        <f>Q697*H697</f>
        <v>0</v>
      </c>
      <c r="S697" s="141">
        <v>0</v>
      </c>
      <c r="T697" s="142">
        <f>S697*H697</f>
        <v>0</v>
      </c>
      <c r="AR697" s="143" t="s">
        <v>90</v>
      </c>
      <c r="AT697" s="143" t="s">
        <v>194</v>
      </c>
      <c r="AU697" s="143" t="s">
        <v>93</v>
      </c>
      <c r="AY697" s="17" t="s">
        <v>192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7" t="s">
        <v>90</v>
      </c>
      <c r="BK697" s="144">
        <f>ROUND(I697*H697,2)</f>
        <v>0</v>
      </c>
      <c r="BL697" s="17" t="s">
        <v>90</v>
      </c>
      <c r="BM697" s="143" t="s">
        <v>2712</v>
      </c>
    </row>
    <row r="698" spans="2:65" s="1" customFormat="1" ht="11.25">
      <c r="B698" s="33"/>
      <c r="D698" s="145" t="s">
        <v>200</v>
      </c>
      <c r="F698" s="146" t="s">
        <v>1437</v>
      </c>
      <c r="I698" s="147"/>
      <c r="L698" s="33"/>
      <c r="M698" s="148"/>
      <c r="T698" s="54"/>
      <c r="AT698" s="17" t="s">
        <v>200</v>
      </c>
      <c r="AU698" s="17" t="s">
        <v>93</v>
      </c>
    </row>
    <row r="699" spans="2:65" s="12" customFormat="1" ht="11.25">
      <c r="B699" s="149"/>
      <c r="D699" s="150" t="s">
        <v>202</v>
      </c>
      <c r="E699" s="151" t="s">
        <v>44</v>
      </c>
      <c r="F699" s="152" t="s">
        <v>968</v>
      </c>
      <c r="H699" s="151" t="s">
        <v>44</v>
      </c>
      <c r="I699" s="153"/>
      <c r="L699" s="149"/>
      <c r="M699" s="154"/>
      <c r="T699" s="155"/>
      <c r="AT699" s="151" t="s">
        <v>202</v>
      </c>
      <c r="AU699" s="151" t="s">
        <v>93</v>
      </c>
      <c r="AV699" s="12" t="s">
        <v>90</v>
      </c>
      <c r="AW699" s="12" t="s">
        <v>42</v>
      </c>
      <c r="AX699" s="12" t="s">
        <v>82</v>
      </c>
      <c r="AY699" s="151" t="s">
        <v>192</v>
      </c>
    </row>
    <row r="700" spans="2:65" s="12" customFormat="1" ht="11.25">
      <c r="B700" s="149"/>
      <c r="D700" s="150" t="s">
        <v>202</v>
      </c>
      <c r="E700" s="151" t="s">
        <v>44</v>
      </c>
      <c r="F700" s="152" t="s">
        <v>1438</v>
      </c>
      <c r="H700" s="151" t="s">
        <v>44</v>
      </c>
      <c r="I700" s="153"/>
      <c r="L700" s="149"/>
      <c r="M700" s="154"/>
      <c r="T700" s="155"/>
      <c r="AT700" s="151" t="s">
        <v>202</v>
      </c>
      <c r="AU700" s="151" t="s">
        <v>93</v>
      </c>
      <c r="AV700" s="12" t="s">
        <v>90</v>
      </c>
      <c r="AW700" s="12" t="s">
        <v>42</v>
      </c>
      <c r="AX700" s="12" t="s">
        <v>82</v>
      </c>
      <c r="AY700" s="151" t="s">
        <v>192</v>
      </c>
    </row>
    <row r="701" spans="2:65" s="13" customFormat="1" ht="11.25">
      <c r="B701" s="156"/>
      <c r="D701" s="150" t="s">
        <v>202</v>
      </c>
      <c r="E701" s="157" t="s">
        <v>44</v>
      </c>
      <c r="F701" s="158" t="s">
        <v>970</v>
      </c>
      <c r="H701" s="159">
        <v>10</v>
      </c>
      <c r="I701" s="160"/>
      <c r="L701" s="156"/>
      <c r="M701" s="161"/>
      <c r="T701" s="162"/>
      <c r="AT701" s="157" t="s">
        <v>202</v>
      </c>
      <c r="AU701" s="157" t="s">
        <v>93</v>
      </c>
      <c r="AV701" s="13" t="s">
        <v>93</v>
      </c>
      <c r="AW701" s="13" t="s">
        <v>42</v>
      </c>
      <c r="AX701" s="13" t="s">
        <v>90</v>
      </c>
      <c r="AY701" s="157" t="s">
        <v>192</v>
      </c>
    </row>
    <row r="702" spans="2:65" s="1" customFormat="1" ht="66.75" customHeight="1">
      <c r="B702" s="33"/>
      <c r="C702" s="132" t="s">
        <v>1445</v>
      </c>
      <c r="D702" s="132" t="s">
        <v>194</v>
      </c>
      <c r="E702" s="133" t="s">
        <v>1425</v>
      </c>
      <c r="F702" s="134" t="s">
        <v>1426</v>
      </c>
      <c r="G702" s="135" t="s">
        <v>747</v>
      </c>
      <c r="H702" s="136">
        <v>10</v>
      </c>
      <c r="I702" s="137"/>
      <c r="J702" s="138">
        <f>ROUND(I702*H702,2)</f>
        <v>0</v>
      </c>
      <c r="K702" s="134" t="s">
        <v>198</v>
      </c>
      <c r="L702" s="33"/>
      <c r="M702" s="139" t="s">
        <v>44</v>
      </c>
      <c r="N702" s="140" t="s">
        <v>53</v>
      </c>
      <c r="P702" s="141">
        <f>O702*H702</f>
        <v>0</v>
      </c>
      <c r="Q702" s="141">
        <v>0</v>
      </c>
      <c r="R702" s="141">
        <f>Q702*H702</f>
        <v>0</v>
      </c>
      <c r="S702" s="141">
        <v>0</v>
      </c>
      <c r="T702" s="142">
        <f>S702*H702</f>
        <v>0</v>
      </c>
      <c r="AR702" s="143" t="s">
        <v>90</v>
      </c>
      <c r="AT702" s="143" t="s">
        <v>194</v>
      </c>
      <c r="AU702" s="143" t="s">
        <v>93</v>
      </c>
      <c r="AY702" s="17" t="s">
        <v>192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7" t="s">
        <v>90</v>
      </c>
      <c r="BK702" s="144">
        <f>ROUND(I702*H702,2)</f>
        <v>0</v>
      </c>
      <c r="BL702" s="17" t="s">
        <v>90</v>
      </c>
      <c r="BM702" s="143" t="s">
        <v>2713</v>
      </c>
    </row>
    <row r="703" spans="2:65" s="1" customFormat="1" ht="11.25">
      <c r="B703" s="33"/>
      <c r="D703" s="145" t="s">
        <v>200</v>
      </c>
      <c r="F703" s="146" t="s">
        <v>1428</v>
      </c>
      <c r="I703" s="147"/>
      <c r="L703" s="33"/>
      <c r="M703" s="148"/>
      <c r="T703" s="54"/>
      <c r="AT703" s="17" t="s">
        <v>200</v>
      </c>
      <c r="AU703" s="17" t="s">
        <v>93</v>
      </c>
    </row>
    <row r="704" spans="2:65" s="12" customFormat="1" ht="11.25">
      <c r="B704" s="149"/>
      <c r="D704" s="150" t="s">
        <v>202</v>
      </c>
      <c r="E704" s="151" t="s">
        <v>44</v>
      </c>
      <c r="F704" s="152" t="s">
        <v>968</v>
      </c>
      <c r="H704" s="151" t="s">
        <v>44</v>
      </c>
      <c r="I704" s="153"/>
      <c r="L704" s="149"/>
      <c r="M704" s="154"/>
      <c r="T704" s="155"/>
      <c r="AT704" s="151" t="s">
        <v>202</v>
      </c>
      <c r="AU704" s="151" t="s">
        <v>93</v>
      </c>
      <c r="AV704" s="12" t="s">
        <v>90</v>
      </c>
      <c r="AW704" s="12" t="s">
        <v>42</v>
      </c>
      <c r="AX704" s="12" t="s">
        <v>82</v>
      </c>
      <c r="AY704" s="151" t="s">
        <v>192</v>
      </c>
    </row>
    <row r="705" spans="2:65" s="12" customFormat="1" ht="11.25">
      <c r="B705" s="149"/>
      <c r="D705" s="150" t="s">
        <v>202</v>
      </c>
      <c r="E705" s="151" t="s">
        <v>44</v>
      </c>
      <c r="F705" s="152" t="s">
        <v>1438</v>
      </c>
      <c r="H705" s="151" t="s">
        <v>44</v>
      </c>
      <c r="I705" s="153"/>
      <c r="L705" s="149"/>
      <c r="M705" s="154"/>
      <c r="T705" s="155"/>
      <c r="AT705" s="151" t="s">
        <v>202</v>
      </c>
      <c r="AU705" s="151" t="s">
        <v>93</v>
      </c>
      <c r="AV705" s="12" t="s">
        <v>90</v>
      </c>
      <c r="AW705" s="12" t="s">
        <v>42</v>
      </c>
      <c r="AX705" s="12" t="s">
        <v>82</v>
      </c>
      <c r="AY705" s="151" t="s">
        <v>192</v>
      </c>
    </row>
    <row r="706" spans="2:65" s="13" customFormat="1" ht="11.25">
      <c r="B706" s="156"/>
      <c r="D706" s="150" t="s">
        <v>202</v>
      </c>
      <c r="E706" s="157" t="s">
        <v>44</v>
      </c>
      <c r="F706" s="158" t="s">
        <v>970</v>
      </c>
      <c r="H706" s="159">
        <v>10</v>
      </c>
      <c r="I706" s="160"/>
      <c r="L706" s="156"/>
      <c r="M706" s="161"/>
      <c r="T706" s="162"/>
      <c r="AT706" s="157" t="s">
        <v>202</v>
      </c>
      <c r="AU706" s="157" t="s">
        <v>93</v>
      </c>
      <c r="AV706" s="13" t="s">
        <v>93</v>
      </c>
      <c r="AW706" s="13" t="s">
        <v>42</v>
      </c>
      <c r="AX706" s="13" t="s">
        <v>90</v>
      </c>
      <c r="AY706" s="157" t="s">
        <v>192</v>
      </c>
    </row>
    <row r="707" spans="2:65" s="1" customFormat="1" ht="24.2" customHeight="1">
      <c r="B707" s="33"/>
      <c r="C707" s="170" t="s">
        <v>1451</v>
      </c>
      <c r="D707" s="170" t="s">
        <v>245</v>
      </c>
      <c r="E707" s="171" t="s">
        <v>1442</v>
      </c>
      <c r="F707" s="172" t="s">
        <v>1443</v>
      </c>
      <c r="G707" s="173" t="s">
        <v>282</v>
      </c>
      <c r="H707" s="174">
        <v>1</v>
      </c>
      <c r="I707" s="175"/>
      <c r="J707" s="176">
        <f>ROUND(I707*H707,2)</f>
        <v>0</v>
      </c>
      <c r="K707" s="172" t="s">
        <v>198</v>
      </c>
      <c r="L707" s="177"/>
      <c r="M707" s="178" t="s">
        <v>44</v>
      </c>
      <c r="N707" s="179" t="s">
        <v>53</v>
      </c>
      <c r="P707" s="141">
        <f>O707*H707</f>
        <v>0</v>
      </c>
      <c r="Q707" s="141">
        <v>1.2E-4</v>
      </c>
      <c r="R707" s="141">
        <f>Q707*H707</f>
        <v>1.2E-4</v>
      </c>
      <c r="S707" s="141">
        <v>0</v>
      </c>
      <c r="T707" s="142">
        <f>S707*H707</f>
        <v>0</v>
      </c>
      <c r="AR707" s="143" t="s">
        <v>93</v>
      </c>
      <c r="AT707" s="143" t="s">
        <v>245</v>
      </c>
      <c r="AU707" s="143" t="s">
        <v>93</v>
      </c>
      <c r="AY707" s="17" t="s">
        <v>192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7" t="s">
        <v>90</v>
      </c>
      <c r="BK707" s="144">
        <f>ROUND(I707*H707,2)</f>
        <v>0</v>
      </c>
      <c r="BL707" s="17" t="s">
        <v>90</v>
      </c>
      <c r="BM707" s="143" t="s">
        <v>2714</v>
      </c>
    </row>
    <row r="708" spans="2:65" s="12" customFormat="1" ht="11.25">
      <c r="B708" s="149"/>
      <c r="D708" s="150" t="s">
        <v>202</v>
      </c>
      <c r="E708" s="151" t="s">
        <v>44</v>
      </c>
      <c r="F708" s="152" t="s">
        <v>968</v>
      </c>
      <c r="H708" s="151" t="s">
        <v>44</v>
      </c>
      <c r="I708" s="153"/>
      <c r="L708" s="149"/>
      <c r="M708" s="154"/>
      <c r="T708" s="155"/>
      <c r="AT708" s="151" t="s">
        <v>202</v>
      </c>
      <c r="AU708" s="151" t="s">
        <v>93</v>
      </c>
      <c r="AV708" s="12" t="s">
        <v>90</v>
      </c>
      <c r="AW708" s="12" t="s">
        <v>42</v>
      </c>
      <c r="AX708" s="12" t="s">
        <v>82</v>
      </c>
      <c r="AY708" s="151" t="s">
        <v>192</v>
      </c>
    </row>
    <row r="709" spans="2:65" s="12" customFormat="1" ht="11.25">
      <c r="B709" s="149"/>
      <c r="D709" s="150" t="s">
        <v>202</v>
      </c>
      <c r="E709" s="151" t="s">
        <v>44</v>
      </c>
      <c r="F709" s="152" t="s">
        <v>1438</v>
      </c>
      <c r="H709" s="151" t="s">
        <v>44</v>
      </c>
      <c r="I709" s="153"/>
      <c r="L709" s="149"/>
      <c r="M709" s="154"/>
      <c r="T709" s="155"/>
      <c r="AT709" s="151" t="s">
        <v>202</v>
      </c>
      <c r="AU709" s="151" t="s">
        <v>93</v>
      </c>
      <c r="AV709" s="12" t="s">
        <v>90</v>
      </c>
      <c r="AW709" s="12" t="s">
        <v>42</v>
      </c>
      <c r="AX709" s="12" t="s">
        <v>82</v>
      </c>
      <c r="AY709" s="151" t="s">
        <v>192</v>
      </c>
    </row>
    <row r="710" spans="2:65" s="13" customFormat="1" ht="11.25">
      <c r="B710" s="156"/>
      <c r="D710" s="150" t="s">
        <v>202</v>
      </c>
      <c r="E710" s="157" t="s">
        <v>44</v>
      </c>
      <c r="F710" s="158" t="s">
        <v>2715</v>
      </c>
      <c r="H710" s="159">
        <v>1</v>
      </c>
      <c r="I710" s="160"/>
      <c r="L710" s="156"/>
      <c r="M710" s="161"/>
      <c r="T710" s="162"/>
      <c r="AT710" s="157" t="s">
        <v>202</v>
      </c>
      <c r="AU710" s="157" t="s">
        <v>93</v>
      </c>
      <c r="AV710" s="13" t="s">
        <v>93</v>
      </c>
      <c r="AW710" s="13" t="s">
        <v>42</v>
      </c>
      <c r="AX710" s="13" t="s">
        <v>90</v>
      </c>
      <c r="AY710" s="157" t="s">
        <v>192</v>
      </c>
    </row>
    <row r="711" spans="2:65" s="1" customFormat="1" ht="44.25" customHeight="1">
      <c r="B711" s="33"/>
      <c r="C711" s="132" t="s">
        <v>1453</v>
      </c>
      <c r="D711" s="132" t="s">
        <v>194</v>
      </c>
      <c r="E711" s="133" t="s">
        <v>1446</v>
      </c>
      <c r="F711" s="134" t="s">
        <v>1447</v>
      </c>
      <c r="G711" s="135" t="s">
        <v>747</v>
      </c>
      <c r="H711" s="136">
        <v>8</v>
      </c>
      <c r="I711" s="137"/>
      <c r="J711" s="138">
        <f>ROUND(I711*H711,2)</f>
        <v>0</v>
      </c>
      <c r="K711" s="134" t="s">
        <v>198</v>
      </c>
      <c r="L711" s="33"/>
      <c r="M711" s="139" t="s">
        <v>44</v>
      </c>
      <c r="N711" s="140" t="s">
        <v>53</v>
      </c>
      <c r="P711" s="141">
        <f>O711*H711</f>
        <v>0</v>
      </c>
      <c r="Q711" s="141">
        <v>0</v>
      </c>
      <c r="R711" s="141">
        <f>Q711*H711</f>
        <v>0</v>
      </c>
      <c r="S711" s="141">
        <v>0</v>
      </c>
      <c r="T711" s="142">
        <f>S711*H711</f>
        <v>0</v>
      </c>
      <c r="AR711" s="143" t="s">
        <v>90</v>
      </c>
      <c r="AT711" s="143" t="s">
        <v>194</v>
      </c>
      <c r="AU711" s="143" t="s">
        <v>93</v>
      </c>
      <c r="AY711" s="17" t="s">
        <v>192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7" t="s">
        <v>90</v>
      </c>
      <c r="BK711" s="144">
        <f>ROUND(I711*H711,2)</f>
        <v>0</v>
      </c>
      <c r="BL711" s="17" t="s">
        <v>90</v>
      </c>
      <c r="BM711" s="143" t="s">
        <v>2716</v>
      </c>
    </row>
    <row r="712" spans="2:65" s="1" customFormat="1" ht="11.25">
      <c r="B712" s="33"/>
      <c r="D712" s="145" t="s">
        <v>200</v>
      </c>
      <c r="F712" s="146" t="s">
        <v>1449</v>
      </c>
      <c r="I712" s="147"/>
      <c r="L712" s="33"/>
      <c r="M712" s="148"/>
      <c r="T712" s="54"/>
      <c r="AT712" s="17" t="s">
        <v>200</v>
      </c>
      <c r="AU712" s="17" t="s">
        <v>93</v>
      </c>
    </row>
    <row r="713" spans="2:65" s="12" customFormat="1" ht="11.25">
      <c r="B713" s="149"/>
      <c r="D713" s="150" t="s">
        <v>202</v>
      </c>
      <c r="E713" s="151" t="s">
        <v>44</v>
      </c>
      <c r="F713" s="152" t="s">
        <v>968</v>
      </c>
      <c r="H713" s="151" t="s">
        <v>44</v>
      </c>
      <c r="I713" s="153"/>
      <c r="L713" s="149"/>
      <c r="M713" s="154"/>
      <c r="T713" s="155"/>
      <c r="AT713" s="151" t="s">
        <v>202</v>
      </c>
      <c r="AU713" s="151" t="s">
        <v>93</v>
      </c>
      <c r="AV713" s="12" t="s">
        <v>90</v>
      </c>
      <c r="AW713" s="12" t="s">
        <v>42</v>
      </c>
      <c r="AX713" s="12" t="s">
        <v>82</v>
      </c>
      <c r="AY713" s="151" t="s">
        <v>192</v>
      </c>
    </row>
    <row r="714" spans="2:65" s="12" customFormat="1" ht="11.25">
      <c r="B714" s="149"/>
      <c r="D714" s="150" t="s">
        <v>202</v>
      </c>
      <c r="E714" s="151" t="s">
        <v>44</v>
      </c>
      <c r="F714" s="152" t="s">
        <v>1450</v>
      </c>
      <c r="H714" s="151" t="s">
        <v>44</v>
      </c>
      <c r="I714" s="153"/>
      <c r="L714" s="149"/>
      <c r="M714" s="154"/>
      <c r="T714" s="155"/>
      <c r="AT714" s="151" t="s">
        <v>202</v>
      </c>
      <c r="AU714" s="151" t="s">
        <v>93</v>
      </c>
      <c r="AV714" s="12" t="s">
        <v>90</v>
      </c>
      <c r="AW714" s="12" t="s">
        <v>42</v>
      </c>
      <c r="AX714" s="12" t="s">
        <v>82</v>
      </c>
      <c r="AY714" s="151" t="s">
        <v>192</v>
      </c>
    </row>
    <row r="715" spans="2:65" s="13" customFormat="1" ht="11.25">
      <c r="B715" s="156"/>
      <c r="D715" s="150" t="s">
        <v>202</v>
      </c>
      <c r="E715" s="157" t="s">
        <v>44</v>
      </c>
      <c r="F715" s="158" t="s">
        <v>1204</v>
      </c>
      <c r="H715" s="159">
        <v>8</v>
      </c>
      <c r="I715" s="160"/>
      <c r="L715" s="156"/>
      <c r="M715" s="161"/>
      <c r="T715" s="162"/>
      <c r="AT715" s="157" t="s">
        <v>202</v>
      </c>
      <c r="AU715" s="157" t="s">
        <v>93</v>
      </c>
      <c r="AV715" s="13" t="s">
        <v>93</v>
      </c>
      <c r="AW715" s="13" t="s">
        <v>42</v>
      </c>
      <c r="AX715" s="13" t="s">
        <v>90</v>
      </c>
      <c r="AY715" s="157" t="s">
        <v>192</v>
      </c>
    </row>
    <row r="716" spans="2:65" s="1" customFormat="1" ht="66.75" customHeight="1">
      <c r="B716" s="33"/>
      <c r="C716" s="132" t="s">
        <v>1149</v>
      </c>
      <c r="D716" s="132" t="s">
        <v>194</v>
      </c>
      <c r="E716" s="133" t="s">
        <v>1425</v>
      </c>
      <c r="F716" s="134" t="s">
        <v>1426</v>
      </c>
      <c r="G716" s="135" t="s">
        <v>747</v>
      </c>
      <c r="H716" s="136">
        <v>8</v>
      </c>
      <c r="I716" s="137"/>
      <c r="J716" s="138">
        <f>ROUND(I716*H716,2)</f>
        <v>0</v>
      </c>
      <c r="K716" s="134" t="s">
        <v>198</v>
      </c>
      <c r="L716" s="33"/>
      <c r="M716" s="139" t="s">
        <v>44</v>
      </c>
      <c r="N716" s="140" t="s">
        <v>53</v>
      </c>
      <c r="P716" s="141">
        <f>O716*H716</f>
        <v>0</v>
      </c>
      <c r="Q716" s="141">
        <v>0</v>
      </c>
      <c r="R716" s="141">
        <f>Q716*H716</f>
        <v>0</v>
      </c>
      <c r="S716" s="141">
        <v>0</v>
      </c>
      <c r="T716" s="142">
        <f>S716*H716</f>
        <v>0</v>
      </c>
      <c r="AR716" s="143" t="s">
        <v>90</v>
      </c>
      <c r="AT716" s="143" t="s">
        <v>194</v>
      </c>
      <c r="AU716" s="143" t="s">
        <v>93</v>
      </c>
      <c r="AY716" s="17" t="s">
        <v>192</v>
      </c>
      <c r="BE716" s="144">
        <f>IF(N716="základní",J716,0)</f>
        <v>0</v>
      </c>
      <c r="BF716" s="144">
        <f>IF(N716="snížená",J716,0)</f>
        <v>0</v>
      </c>
      <c r="BG716" s="144">
        <f>IF(N716="zákl. přenesená",J716,0)</f>
        <v>0</v>
      </c>
      <c r="BH716" s="144">
        <f>IF(N716="sníž. přenesená",J716,0)</f>
        <v>0</v>
      </c>
      <c r="BI716" s="144">
        <f>IF(N716="nulová",J716,0)</f>
        <v>0</v>
      </c>
      <c r="BJ716" s="17" t="s">
        <v>90</v>
      </c>
      <c r="BK716" s="144">
        <f>ROUND(I716*H716,2)</f>
        <v>0</v>
      </c>
      <c r="BL716" s="17" t="s">
        <v>90</v>
      </c>
      <c r="BM716" s="143" t="s">
        <v>2717</v>
      </c>
    </row>
    <row r="717" spans="2:65" s="1" customFormat="1" ht="11.25">
      <c r="B717" s="33"/>
      <c r="D717" s="145" t="s">
        <v>200</v>
      </c>
      <c r="F717" s="146" t="s">
        <v>1428</v>
      </c>
      <c r="I717" s="147"/>
      <c r="L717" s="33"/>
      <c r="M717" s="148"/>
      <c r="T717" s="54"/>
      <c r="AT717" s="17" t="s">
        <v>200</v>
      </c>
      <c r="AU717" s="17" t="s">
        <v>93</v>
      </c>
    </row>
    <row r="718" spans="2:65" s="12" customFormat="1" ht="11.25">
      <c r="B718" s="149"/>
      <c r="D718" s="150" t="s">
        <v>202</v>
      </c>
      <c r="E718" s="151" t="s">
        <v>44</v>
      </c>
      <c r="F718" s="152" t="s">
        <v>968</v>
      </c>
      <c r="H718" s="151" t="s">
        <v>44</v>
      </c>
      <c r="I718" s="153"/>
      <c r="L718" s="149"/>
      <c r="M718" s="154"/>
      <c r="T718" s="155"/>
      <c r="AT718" s="151" t="s">
        <v>202</v>
      </c>
      <c r="AU718" s="151" t="s">
        <v>93</v>
      </c>
      <c r="AV718" s="12" t="s">
        <v>90</v>
      </c>
      <c r="AW718" s="12" t="s">
        <v>42</v>
      </c>
      <c r="AX718" s="12" t="s">
        <v>82</v>
      </c>
      <c r="AY718" s="151" t="s">
        <v>192</v>
      </c>
    </row>
    <row r="719" spans="2:65" s="12" customFormat="1" ht="11.25">
      <c r="B719" s="149"/>
      <c r="D719" s="150" t="s">
        <v>202</v>
      </c>
      <c r="E719" s="151" t="s">
        <v>44</v>
      </c>
      <c r="F719" s="152" t="s">
        <v>1450</v>
      </c>
      <c r="H719" s="151" t="s">
        <v>44</v>
      </c>
      <c r="I719" s="153"/>
      <c r="L719" s="149"/>
      <c r="M719" s="154"/>
      <c r="T719" s="155"/>
      <c r="AT719" s="151" t="s">
        <v>202</v>
      </c>
      <c r="AU719" s="151" t="s">
        <v>93</v>
      </c>
      <c r="AV719" s="12" t="s">
        <v>90</v>
      </c>
      <c r="AW719" s="12" t="s">
        <v>42</v>
      </c>
      <c r="AX719" s="12" t="s">
        <v>82</v>
      </c>
      <c r="AY719" s="151" t="s">
        <v>192</v>
      </c>
    </row>
    <row r="720" spans="2:65" s="13" customFormat="1" ht="11.25">
      <c r="B720" s="156"/>
      <c r="D720" s="150" t="s">
        <v>202</v>
      </c>
      <c r="E720" s="157" t="s">
        <v>44</v>
      </c>
      <c r="F720" s="158" t="s">
        <v>1204</v>
      </c>
      <c r="H720" s="159">
        <v>8</v>
      </c>
      <c r="I720" s="160"/>
      <c r="L720" s="156"/>
      <c r="M720" s="161"/>
      <c r="T720" s="162"/>
      <c r="AT720" s="157" t="s">
        <v>202</v>
      </c>
      <c r="AU720" s="157" t="s">
        <v>93</v>
      </c>
      <c r="AV720" s="13" t="s">
        <v>93</v>
      </c>
      <c r="AW720" s="13" t="s">
        <v>42</v>
      </c>
      <c r="AX720" s="13" t="s">
        <v>90</v>
      </c>
      <c r="AY720" s="157" t="s">
        <v>192</v>
      </c>
    </row>
    <row r="721" spans="2:65" s="1" customFormat="1" ht="24.2" customHeight="1">
      <c r="B721" s="33"/>
      <c r="C721" s="170" t="s">
        <v>289</v>
      </c>
      <c r="D721" s="170" t="s">
        <v>245</v>
      </c>
      <c r="E721" s="171" t="s">
        <v>1454</v>
      </c>
      <c r="F721" s="172" t="s">
        <v>1455</v>
      </c>
      <c r="G721" s="173" t="s">
        <v>282</v>
      </c>
      <c r="H721" s="174">
        <v>0.8</v>
      </c>
      <c r="I721" s="175"/>
      <c r="J721" s="176">
        <f>ROUND(I721*H721,2)</f>
        <v>0</v>
      </c>
      <c r="K721" s="172" t="s">
        <v>198</v>
      </c>
      <c r="L721" s="177"/>
      <c r="M721" s="178" t="s">
        <v>44</v>
      </c>
      <c r="N721" s="179" t="s">
        <v>53</v>
      </c>
      <c r="P721" s="141">
        <f>O721*H721</f>
        <v>0</v>
      </c>
      <c r="Q721" s="141">
        <v>1.2999999999999999E-4</v>
      </c>
      <c r="R721" s="141">
        <f>Q721*H721</f>
        <v>1.0399999999999999E-4</v>
      </c>
      <c r="S721" s="141">
        <v>0</v>
      </c>
      <c r="T721" s="142">
        <f>S721*H721</f>
        <v>0</v>
      </c>
      <c r="AR721" s="143" t="s">
        <v>93</v>
      </c>
      <c r="AT721" s="143" t="s">
        <v>245</v>
      </c>
      <c r="AU721" s="143" t="s">
        <v>93</v>
      </c>
      <c r="AY721" s="17" t="s">
        <v>192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7" t="s">
        <v>90</v>
      </c>
      <c r="BK721" s="144">
        <f>ROUND(I721*H721,2)</f>
        <v>0</v>
      </c>
      <c r="BL721" s="17" t="s">
        <v>90</v>
      </c>
      <c r="BM721" s="143" t="s">
        <v>2718</v>
      </c>
    </row>
    <row r="722" spans="2:65" s="12" customFormat="1" ht="11.25">
      <c r="B722" s="149"/>
      <c r="D722" s="150" t="s">
        <v>202</v>
      </c>
      <c r="E722" s="151" t="s">
        <v>44</v>
      </c>
      <c r="F722" s="152" t="s">
        <v>968</v>
      </c>
      <c r="H722" s="151" t="s">
        <v>44</v>
      </c>
      <c r="I722" s="153"/>
      <c r="L722" s="149"/>
      <c r="M722" s="154"/>
      <c r="T722" s="155"/>
      <c r="AT722" s="151" t="s">
        <v>202</v>
      </c>
      <c r="AU722" s="151" t="s">
        <v>93</v>
      </c>
      <c r="AV722" s="12" t="s">
        <v>90</v>
      </c>
      <c r="AW722" s="12" t="s">
        <v>42</v>
      </c>
      <c r="AX722" s="12" t="s">
        <v>82</v>
      </c>
      <c r="AY722" s="151" t="s">
        <v>192</v>
      </c>
    </row>
    <row r="723" spans="2:65" s="12" customFormat="1" ht="11.25">
      <c r="B723" s="149"/>
      <c r="D723" s="150" t="s">
        <v>202</v>
      </c>
      <c r="E723" s="151" t="s">
        <v>44</v>
      </c>
      <c r="F723" s="152" t="s">
        <v>1450</v>
      </c>
      <c r="H723" s="151" t="s">
        <v>44</v>
      </c>
      <c r="I723" s="153"/>
      <c r="L723" s="149"/>
      <c r="M723" s="154"/>
      <c r="T723" s="155"/>
      <c r="AT723" s="151" t="s">
        <v>202</v>
      </c>
      <c r="AU723" s="151" t="s">
        <v>93</v>
      </c>
      <c r="AV723" s="12" t="s">
        <v>90</v>
      </c>
      <c r="AW723" s="12" t="s">
        <v>42</v>
      </c>
      <c r="AX723" s="12" t="s">
        <v>82</v>
      </c>
      <c r="AY723" s="151" t="s">
        <v>192</v>
      </c>
    </row>
    <row r="724" spans="2:65" s="13" customFormat="1" ht="11.25">
      <c r="B724" s="156"/>
      <c r="D724" s="150" t="s">
        <v>202</v>
      </c>
      <c r="E724" s="157" t="s">
        <v>44</v>
      </c>
      <c r="F724" s="158" t="s">
        <v>1417</v>
      </c>
      <c r="H724" s="159">
        <v>0.8</v>
      </c>
      <c r="I724" s="160"/>
      <c r="L724" s="156"/>
      <c r="M724" s="161"/>
      <c r="T724" s="162"/>
      <c r="AT724" s="157" t="s">
        <v>202</v>
      </c>
      <c r="AU724" s="157" t="s">
        <v>93</v>
      </c>
      <c r="AV724" s="13" t="s">
        <v>93</v>
      </c>
      <c r="AW724" s="13" t="s">
        <v>42</v>
      </c>
      <c r="AX724" s="13" t="s">
        <v>90</v>
      </c>
      <c r="AY724" s="157" t="s">
        <v>192</v>
      </c>
    </row>
    <row r="725" spans="2:65" s="1" customFormat="1" ht="16.5" customHeight="1">
      <c r="B725" s="33"/>
      <c r="C725" s="132" t="s">
        <v>1466</v>
      </c>
      <c r="D725" s="132" t="s">
        <v>194</v>
      </c>
      <c r="E725" s="133" t="s">
        <v>1457</v>
      </c>
      <c r="F725" s="134" t="s">
        <v>1458</v>
      </c>
      <c r="G725" s="135" t="s">
        <v>747</v>
      </c>
      <c r="H725" s="136">
        <v>1</v>
      </c>
      <c r="I725" s="137"/>
      <c r="J725" s="138">
        <f>ROUND(I725*H725,2)</f>
        <v>0</v>
      </c>
      <c r="K725" s="134" t="s">
        <v>198</v>
      </c>
      <c r="L725" s="33"/>
      <c r="M725" s="139" t="s">
        <v>44</v>
      </c>
      <c r="N725" s="140" t="s">
        <v>53</v>
      </c>
      <c r="P725" s="141">
        <f>O725*H725</f>
        <v>0</v>
      </c>
      <c r="Q725" s="141">
        <v>0</v>
      </c>
      <c r="R725" s="141">
        <f>Q725*H725</f>
        <v>0</v>
      </c>
      <c r="S725" s="141">
        <v>0</v>
      </c>
      <c r="T725" s="142">
        <f>S725*H725</f>
        <v>0</v>
      </c>
      <c r="AR725" s="143" t="s">
        <v>90</v>
      </c>
      <c r="AT725" s="143" t="s">
        <v>194</v>
      </c>
      <c r="AU725" s="143" t="s">
        <v>93</v>
      </c>
      <c r="AY725" s="17" t="s">
        <v>192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7" t="s">
        <v>90</v>
      </c>
      <c r="BK725" s="144">
        <f>ROUND(I725*H725,2)</f>
        <v>0</v>
      </c>
      <c r="BL725" s="17" t="s">
        <v>90</v>
      </c>
      <c r="BM725" s="143" t="s">
        <v>2719</v>
      </c>
    </row>
    <row r="726" spans="2:65" s="1" customFormat="1" ht="11.25">
      <c r="B726" s="33"/>
      <c r="D726" s="145" t="s">
        <v>200</v>
      </c>
      <c r="F726" s="146" t="s">
        <v>1460</v>
      </c>
      <c r="I726" s="147"/>
      <c r="L726" s="33"/>
      <c r="M726" s="148"/>
      <c r="T726" s="54"/>
      <c r="AT726" s="17" t="s">
        <v>200</v>
      </c>
      <c r="AU726" s="17" t="s">
        <v>93</v>
      </c>
    </row>
    <row r="727" spans="2:65" s="12" customFormat="1" ht="11.25">
      <c r="B727" s="149"/>
      <c r="D727" s="150" t="s">
        <v>202</v>
      </c>
      <c r="E727" s="151" t="s">
        <v>44</v>
      </c>
      <c r="F727" s="152" t="s">
        <v>2252</v>
      </c>
      <c r="H727" s="151" t="s">
        <v>44</v>
      </c>
      <c r="I727" s="153"/>
      <c r="L727" s="149"/>
      <c r="M727" s="154"/>
      <c r="T727" s="155"/>
      <c r="AT727" s="151" t="s">
        <v>202</v>
      </c>
      <c r="AU727" s="151" t="s">
        <v>93</v>
      </c>
      <c r="AV727" s="12" t="s">
        <v>90</v>
      </c>
      <c r="AW727" s="12" t="s">
        <v>42</v>
      </c>
      <c r="AX727" s="12" t="s">
        <v>82</v>
      </c>
      <c r="AY727" s="151" t="s">
        <v>192</v>
      </c>
    </row>
    <row r="728" spans="2:65" s="12" customFormat="1" ht="11.25">
      <c r="B728" s="149"/>
      <c r="D728" s="150" t="s">
        <v>202</v>
      </c>
      <c r="E728" s="151" t="s">
        <v>44</v>
      </c>
      <c r="F728" s="152" t="s">
        <v>2720</v>
      </c>
      <c r="H728" s="151" t="s">
        <v>44</v>
      </c>
      <c r="I728" s="153"/>
      <c r="L728" s="149"/>
      <c r="M728" s="154"/>
      <c r="T728" s="155"/>
      <c r="AT728" s="151" t="s">
        <v>202</v>
      </c>
      <c r="AU728" s="151" t="s">
        <v>93</v>
      </c>
      <c r="AV728" s="12" t="s">
        <v>90</v>
      </c>
      <c r="AW728" s="12" t="s">
        <v>42</v>
      </c>
      <c r="AX728" s="12" t="s">
        <v>82</v>
      </c>
      <c r="AY728" s="151" t="s">
        <v>192</v>
      </c>
    </row>
    <row r="729" spans="2:65" s="13" customFormat="1" ht="11.25">
      <c r="B729" s="156"/>
      <c r="D729" s="150" t="s">
        <v>202</v>
      </c>
      <c r="E729" s="157" t="s">
        <v>44</v>
      </c>
      <c r="F729" s="158" t="s">
        <v>90</v>
      </c>
      <c r="H729" s="159">
        <v>1</v>
      </c>
      <c r="I729" s="160"/>
      <c r="L729" s="156"/>
      <c r="M729" s="161"/>
      <c r="T729" s="162"/>
      <c r="AT729" s="157" t="s">
        <v>202</v>
      </c>
      <c r="AU729" s="157" t="s">
        <v>93</v>
      </c>
      <c r="AV729" s="13" t="s">
        <v>93</v>
      </c>
      <c r="AW729" s="13" t="s">
        <v>42</v>
      </c>
      <c r="AX729" s="13" t="s">
        <v>90</v>
      </c>
      <c r="AY729" s="157" t="s">
        <v>192</v>
      </c>
    </row>
    <row r="730" spans="2:65" s="1" customFormat="1" ht="33" customHeight="1">
      <c r="B730" s="33"/>
      <c r="C730" s="170" t="s">
        <v>244</v>
      </c>
      <c r="D730" s="170" t="s">
        <v>245</v>
      </c>
      <c r="E730" s="171" t="s">
        <v>1462</v>
      </c>
      <c r="F730" s="172" t="s">
        <v>1463</v>
      </c>
      <c r="G730" s="173" t="s">
        <v>747</v>
      </c>
      <c r="H730" s="174">
        <v>1</v>
      </c>
      <c r="I730" s="175"/>
      <c r="J730" s="176">
        <f>ROUND(I730*H730,2)</f>
        <v>0</v>
      </c>
      <c r="K730" s="172" t="s">
        <v>259</v>
      </c>
      <c r="L730" s="177"/>
      <c r="M730" s="178" t="s">
        <v>44</v>
      </c>
      <c r="N730" s="179" t="s">
        <v>53</v>
      </c>
      <c r="P730" s="141">
        <f>O730*H730</f>
        <v>0</v>
      </c>
      <c r="Q730" s="141">
        <v>0</v>
      </c>
      <c r="R730" s="141">
        <f>Q730*H730</f>
        <v>0</v>
      </c>
      <c r="S730" s="141">
        <v>0</v>
      </c>
      <c r="T730" s="142">
        <f>S730*H730</f>
        <v>0</v>
      </c>
      <c r="AR730" s="143" t="s">
        <v>93</v>
      </c>
      <c r="AT730" s="143" t="s">
        <v>245</v>
      </c>
      <c r="AU730" s="143" t="s">
        <v>93</v>
      </c>
      <c r="AY730" s="17" t="s">
        <v>192</v>
      </c>
      <c r="BE730" s="144">
        <f>IF(N730="základní",J730,0)</f>
        <v>0</v>
      </c>
      <c r="BF730" s="144">
        <f>IF(N730="snížená",J730,0)</f>
        <v>0</v>
      </c>
      <c r="BG730" s="144">
        <f>IF(N730="zákl. přenesená",J730,0)</f>
        <v>0</v>
      </c>
      <c r="BH730" s="144">
        <f>IF(N730="sníž. přenesená",J730,0)</f>
        <v>0</v>
      </c>
      <c r="BI730" s="144">
        <f>IF(N730="nulová",J730,0)</f>
        <v>0</v>
      </c>
      <c r="BJ730" s="17" t="s">
        <v>90</v>
      </c>
      <c r="BK730" s="144">
        <f>ROUND(I730*H730,2)</f>
        <v>0</v>
      </c>
      <c r="BL730" s="17" t="s">
        <v>90</v>
      </c>
      <c r="BM730" s="143" t="s">
        <v>2721</v>
      </c>
    </row>
    <row r="731" spans="2:65" s="12" customFormat="1" ht="11.25">
      <c r="B731" s="149"/>
      <c r="D731" s="150" t="s">
        <v>202</v>
      </c>
      <c r="E731" s="151" t="s">
        <v>44</v>
      </c>
      <c r="F731" s="152" t="s">
        <v>2468</v>
      </c>
      <c r="H731" s="151" t="s">
        <v>44</v>
      </c>
      <c r="I731" s="153"/>
      <c r="L731" s="149"/>
      <c r="M731" s="154"/>
      <c r="T731" s="155"/>
      <c r="AT731" s="151" t="s">
        <v>202</v>
      </c>
      <c r="AU731" s="151" t="s">
        <v>93</v>
      </c>
      <c r="AV731" s="12" t="s">
        <v>90</v>
      </c>
      <c r="AW731" s="12" t="s">
        <v>42</v>
      </c>
      <c r="AX731" s="12" t="s">
        <v>82</v>
      </c>
      <c r="AY731" s="151" t="s">
        <v>192</v>
      </c>
    </row>
    <row r="732" spans="2:65" s="12" customFormat="1" ht="11.25">
      <c r="B732" s="149"/>
      <c r="D732" s="150" t="s">
        <v>202</v>
      </c>
      <c r="E732" s="151" t="s">
        <v>44</v>
      </c>
      <c r="F732" s="152" t="s">
        <v>2252</v>
      </c>
      <c r="H732" s="151" t="s">
        <v>44</v>
      </c>
      <c r="I732" s="153"/>
      <c r="L732" s="149"/>
      <c r="M732" s="154"/>
      <c r="T732" s="155"/>
      <c r="AT732" s="151" t="s">
        <v>202</v>
      </c>
      <c r="AU732" s="151" t="s">
        <v>93</v>
      </c>
      <c r="AV732" s="12" t="s">
        <v>90</v>
      </c>
      <c r="AW732" s="12" t="s">
        <v>42</v>
      </c>
      <c r="AX732" s="12" t="s">
        <v>82</v>
      </c>
      <c r="AY732" s="151" t="s">
        <v>192</v>
      </c>
    </row>
    <row r="733" spans="2:65" s="12" customFormat="1" ht="11.25">
      <c r="B733" s="149"/>
      <c r="D733" s="150" t="s">
        <v>202</v>
      </c>
      <c r="E733" s="151" t="s">
        <v>44</v>
      </c>
      <c r="F733" s="152" t="s">
        <v>2720</v>
      </c>
      <c r="H733" s="151" t="s">
        <v>44</v>
      </c>
      <c r="I733" s="153"/>
      <c r="L733" s="149"/>
      <c r="M733" s="154"/>
      <c r="T733" s="155"/>
      <c r="AT733" s="151" t="s">
        <v>202</v>
      </c>
      <c r="AU733" s="151" t="s">
        <v>93</v>
      </c>
      <c r="AV733" s="12" t="s">
        <v>90</v>
      </c>
      <c r="AW733" s="12" t="s">
        <v>42</v>
      </c>
      <c r="AX733" s="12" t="s">
        <v>82</v>
      </c>
      <c r="AY733" s="151" t="s">
        <v>192</v>
      </c>
    </row>
    <row r="734" spans="2:65" s="12" customFormat="1" ht="11.25">
      <c r="B734" s="149"/>
      <c r="D734" s="150" t="s">
        <v>202</v>
      </c>
      <c r="E734" s="151" t="s">
        <v>44</v>
      </c>
      <c r="F734" s="152" t="s">
        <v>2722</v>
      </c>
      <c r="H734" s="151" t="s">
        <v>44</v>
      </c>
      <c r="I734" s="153"/>
      <c r="L734" s="149"/>
      <c r="M734" s="154"/>
      <c r="T734" s="155"/>
      <c r="AT734" s="151" t="s">
        <v>202</v>
      </c>
      <c r="AU734" s="151" t="s">
        <v>93</v>
      </c>
      <c r="AV734" s="12" t="s">
        <v>90</v>
      </c>
      <c r="AW734" s="12" t="s">
        <v>42</v>
      </c>
      <c r="AX734" s="12" t="s">
        <v>82</v>
      </c>
      <c r="AY734" s="151" t="s">
        <v>192</v>
      </c>
    </row>
    <row r="735" spans="2:65" s="13" customFormat="1" ht="11.25">
      <c r="B735" s="156"/>
      <c r="D735" s="150" t="s">
        <v>202</v>
      </c>
      <c r="E735" s="157" t="s">
        <v>44</v>
      </c>
      <c r="F735" s="158" t="s">
        <v>90</v>
      </c>
      <c r="H735" s="159">
        <v>1</v>
      </c>
      <c r="I735" s="160"/>
      <c r="L735" s="156"/>
      <c r="M735" s="161"/>
      <c r="T735" s="162"/>
      <c r="AT735" s="157" t="s">
        <v>202</v>
      </c>
      <c r="AU735" s="157" t="s">
        <v>93</v>
      </c>
      <c r="AV735" s="13" t="s">
        <v>93</v>
      </c>
      <c r="AW735" s="13" t="s">
        <v>42</v>
      </c>
      <c r="AX735" s="13" t="s">
        <v>90</v>
      </c>
      <c r="AY735" s="157" t="s">
        <v>192</v>
      </c>
    </row>
    <row r="736" spans="2:65" s="1" customFormat="1" ht="16.5" customHeight="1">
      <c r="B736" s="33"/>
      <c r="C736" s="132" t="s">
        <v>1475</v>
      </c>
      <c r="D736" s="132" t="s">
        <v>194</v>
      </c>
      <c r="E736" s="133" t="s">
        <v>1467</v>
      </c>
      <c r="F736" s="134" t="s">
        <v>1468</v>
      </c>
      <c r="G736" s="135" t="s">
        <v>282</v>
      </c>
      <c r="H736" s="136">
        <v>25</v>
      </c>
      <c r="I736" s="137"/>
      <c r="J736" s="138">
        <f>ROUND(I736*H736,2)</f>
        <v>0</v>
      </c>
      <c r="K736" s="134" t="s">
        <v>198</v>
      </c>
      <c r="L736" s="33"/>
      <c r="M736" s="139" t="s">
        <v>44</v>
      </c>
      <c r="N736" s="140" t="s">
        <v>53</v>
      </c>
      <c r="P736" s="141">
        <f>O736*H736</f>
        <v>0</v>
      </c>
      <c r="Q736" s="141">
        <v>0</v>
      </c>
      <c r="R736" s="141">
        <f>Q736*H736</f>
        <v>0</v>
      </c>
      <c r="S736" s="141">
        <v>0</v>
      </c>
      <c r="T736" s="142">
        <f>S736*H736</f>
        <v>0</v>
      </c>
      <c r="AR736" s="143" t="s">
        <v>90</v>
      </c>
      <c r="AT736" s="143" t="s">
        <v>194</v>
      </c>
      <c r="AU736" s="143" t="s">
        <v>93</v>
      </c>
      <c r="AY736" s="17" t="s">
        <v>192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7" t="s">
        <v>90</v>
      </c>
      <c r="BK736" s="144">
        <f>ROUND(I736*H736,2)</f>
        <v>0</v>
      </c>
      <c r="BL736" s="17" t="s">
        <v>90</v>
      </c>
      <c r="BM736" s="143" t="s">
        <v>2723</v>
      </c>
    </row>
    <row r="737" spans="2:65" s="1" customFormat="1" ht="11.25">
      <c r="B737" s="33"/>
      <c r="D737" s="145" t="s">
        <v>200</v>
      </c>
      <c r="F737" s="146" t="s">
        <v>1470</v>
      </c>
      <c r="I737" s="147"/>
      <c r="L737" s="33"/>
      <c r="M737" s="148"/>
      <c r="T737" s="54"/>
      <c r="AT737" s="17" t="s">
        <v>200</v>
      </c>
      <c r="AU737" s="17" t="s">
        <v>93</v>
      </c>
    </row>
    <row r="738" spans="2:65" s="12" customFormat="1" ht="11.25">
      <c r="B738" s="149"/>
      <c r="D738" s="150" t="s">
        <v>202</v>
      </c>
      <c r="E738" s="151" t="s">
        <v>44</v>
      </c>
      <c r="F738" s="152" t="s">
        <v>2468</v>
      </c>
      <c r="H738" s="151" t="s">
        <v>44</v>
      </c>
      <c r="I738" s="153"/>
      <c r="L738" s="149"/>
      <c r="M738" s="154"/>
      <c r="T738" s="155"/>
      <c r="AT738" s="151" t="s">
        <v>202</v>
      </c>
      <c r="AU738" s="151" t="s">
        <v>93</v>
      </c>
      <c r="AV738" s="12" t="s">
        <v>90</v>
      </c>
      <c r="AW738" s="12" t="s">
        <v>42</v>
      </c>
      <c r="AX738" s="12" t="s">
        <v>82</v>
      </c>
      <c r="AY738" s="151" t="s">
        <v>192</v>
      </c>
    </row>
    <row r="739" spans="2:65" s="12" customFormat="1" ht="11.25">
      <c r="B739" s="149"/>
      <c r="D739" s="150" t="s">
        <v>202</v>
      </c>
      <c r="E739" s="151" t="s">
        <v>44</v>
      </c>
      <c r="F739" s="152" t="s">
        <v>2252</v>
      </c>
      <c r="H739" s="151" t="s">
        <v>44</v>
      </c>
      <c r="I739" s="153"/>
      <c r="L739" s="149"/>
      <c r="M739" s="154"/>
      <c r="T739" s="155"/>
      <c r="AT739" s="151" t="s">
        <v>202</v>
      </c>
      <c r="AU739" s="151" t="s">
        <v>93</v>
      </c>
      <c r="AV739" s="12" t="s">
        <v>90</v>
      </c>
      <c r="AW739" s="12" t="s">
        <v>42</v>
      </c>
      <c r="AX739" s="12" t="s">
        <v>82</v>
      </c>
      <c r="AY739" s="151" t="s">
        <v>192</v>
      </c>
    </row>
    <row r="740" spans="2:65" s="12" customFormat="1" ht="11.25">
      <c r="B740" s="149"/>
      <c r="D740" s="150" t="s">
        <v>202</v>
      </c>
      <c r="E740" s="151" t="s">
        <v>44</v>
      </c>
      <c r="F740" s="152" t="s">
        <v>2720</v>
      </c>
      <c r="H740" s="151" t="s">
        <v>44</v>
      </c>
      <c r="I740" s="153"/>
      <c r="L740" s="149"/>
      <c r="M740" s="154"/>
      <c r="T740" s="155"/>
      <c r="AT740" s="151" t="s">
        <v>202</v>
      </c>
      <c r="AU740" s="151" t="s">
        <v>93</v>
      </c>
      <c r="AV740" s="12" t="s">
        <v>90</v>
      </c>
      <c r="AW740" s="12" t="s">
        <v>42</v>
      </c>
      <c r="AX740" s="12" t="s">
        <v>82</v>
      </c>
      <c r="AY740" s="151" t="s">
        <v>192</v>
      </c>
    </row>
    <row r="741" spans="2:65" s="12" customFormat="1" ht="11.25">
      <c r="B741" s="149"/>
      <c r="D741" s="150" t="s">
        <v>202</v>
      </c>
      <c r="E741" s="151" t="s">
        <v>44</v>
      </c>
      <c r="F741" s="152" t="s">
        <v>2722</v>
      </c>
      <c r="H741" s="151" t="s">
        <v>44</v>
      </c>
      <c r="I741" s="153"/>
      <c r="L741" s="149"/>
      <c r="M741" s="154"/>
      <c r="T741" s="155"/>
      <c r="AT741" s="151" t="s">
        <v>202</v>
      </c>
      <c r="AU741" s="151" t="s">
        <v>93</v>
      </c>
      <c r="AV741" s="12" t="s">
        <v>90</v>
      </c>
      <c r="AW741" s="12" t="s">
        <v>42</v>
      </c>
      <c r="AX741" s="12" t="s">
        <v>82</v>
      </c>
      <c r="AY741" s="151" t="s">
        <v>192</v>
      </c>
    </row>
    <row r="742" spans="2:65" s="13" customFormat="1" ht="11.25">
      <c r="B742" s="156"/>
      <c r="D742" s="150" t="s">
        <v>202</v>
      </c>
      <c r="E742" s="157" t="s">
        <v>44</v>
      </c>
      <c r="F742" s="158" t="s">
        <v>357</v>
      </c>
      <c r="H742" s="159">
        <v>25</v>
      </c>
      <c r="I742" s="160"/>
      <c r="L742" s="156"/>
      <c r="M742" s="161"/>
      <c r="T742" s="162"/>
      <c r="AT742" s="157" t="s">
        <v>202</v>
      </c>
      <c r="AU742" s="157" t="s">
        <v>93</v>
      </c>
      <c r="AV742" s="13" t="s">
        <v>93</v>
      </c>
      <c r="AW742" s="13" t="s">
        <v>42</v>
      </c>
      <c r="AX742" s="13" t="s">
        <v>90</v>
      </c>
      <c r="AY742" s="157" t="s">
        <v>192</v>
      </c>
    </row>
    <row r="743" spans="2:65" s="1" customFormat="1" ht="24.2" customHeight="1">
      <c r="B743" s="33"/>
      <c r="C743" s="132" t="s">
        <v>1479</v>
      </c>
      <c r="D743" s="132" t="s">
        <v>194</v>
      </c>
      <c r="E743" s="133" t="s">
        <v>2724</v>
      </c>
      <c r="F743" s="134" t="s">
        <v>2725</v>
      </c>
      <c r="G743" s="135" t="s">
        <v>747</v>
      </c>
      <c r="H743" s="136">
        <v>2</v>
      </c>
      <c r="I743" s="137"/>
      <c r="J743" s="138">
        <f>ROUND(I743*H743,2)</f>
        <v>0</v>
      </c>
      <c r="K743" s="134" t="s">
        <v>259</v>
      </c>
      <c r="L743" s="33"/>
      <c r="M743" s="139" t="s">
        <v>44</v>
      </c>
      <c r="N743" s="140" t="s">
        <v>53</v>
      </c>
      <c r="P743" s="141">
        <f>O743*H743</f>
        <v>0</v>
      </c>
      <c r="Q743" s="141">
        <v>2E-3</v>
      </c>
      <c r="R743" s="141">
        <f>Q743*H743</f>
        <v>4.0000000000000001E-3</v>
      </c>
      <c r="S743" s="141">
        <v>0</v>
      </c>
      <c r="T743" s="142">
        <f>S743*H743</f>
        <v>0</v>
      </c>
      <c r="AR743" s="143" t="s">
        <v>90</v>
      </c>
      <c r="AT743" s="143" t="s">
        <v>194</v>
      </c>
      <c r="AU743" s="143" t="s">
        <v>93</v>
      </c>
      <c r="AY743" s="17" t="s">
        <v>192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7" t="s">
        <v>90</v>
      </c>
      <c r="BK743" s="144">
        <f>ROUND(I743*H743,2)</f>
        <v>0</v>
      </c>
      <c r="BL743" s="17" t="s">
        <v>90</v>
      </c>
      <c r="BM743" s="143" t="s">
        <v>2726</v>
      </c>
    </row>
    <row r="744" spans="2:65" s="12" customFormat="1" ht="11.25">
      <c r="B744" s="149"/>
      <c r="D744" s="150" t="s">
        <v>202</v>
      </c>
      <c r="E744" s="151" t="s">
        <v>44</v>
      </c>
      <c r="F744" s="152" t="s">
        <v>2195</v>
      </c>
      <c r="H744" s="151" t="s">
        <v>44</v>
      </c>
      <c r="I744" s="153"/>
      <c r="L744" s="149"/>
      <c r="M744" s="154"/>
      <c r="T744" s="155"/>
      <c r="AT744" s="151" t="s">
        <v>202</v>
      </c>
      <c r="AU744" s="151" t="s">
        <v>93</v>
      </c>
      <c r="AV744" s="12" t="s">
        <v>90</v>
      </c>
      <c r="AW744" s="12" t="s">
        <v>42</v>
      </c>
      <c r="AX744" s="12" t="s">
        <v>82</v>
      </c>
      <c r="AY744" s="151" t="s">
        <v>192</v>
      </c>
    </row>
    <row r="745" spans="2:65" s="12" customFormat="1" ht="11.25">
      <c r="B745" s="149"/>
      <c r="D745" s="150" t="s">
        <v>202</v>
      </c>
      <c r="E745" s="151" t="s">
        <v>44</v>
      </c>
      <c r="F745" s="152" t="s">
        <v>2468</v>
      </c>
      <c r="H745" s="151" t="s">
        <v>44</v>
      </c>
      <c r="I745" s="153"/>
      <c r="L745" s="149"/>
      <c r="M745" s="154"/>
      <c r="T745" s="155"/>
      <c r="AT745" s="151" t="s">
        <v>202</v>
      </c>
      <c r="AU745" s="151" t="s">
        <v>93</v>
      </c>
      <c r="AV745" s="12" t="s">
        <v>90</v>
      </c>
      <c r="AW745" s="12" t="s">
        <v>42</v>
      </c>
      <c r="AX745" s="12" t="s">
        <v>82</v>
      </c>
      <c r="AY745" s="151" t="s">
        <v>192</v>
      </c>
    </row>
    <row r="746" spans="2:65" s="12" customFormat="1" ht="11.25">
      <c r="B746" s="149"/>
      <c r="D746" s="150" t="s">
        <v>202</v>
      </c>
      <c r="E746" s="151" t="s">
        <v>44</v>
      </c>
      <c r="F746" s="152" t="s">
        <v>2727</v>
      </c>
      <c r="H746" s="151" t="s">
        <v>44</v>
      </c>
      <c r="I746" s="153"/>
      <c r="L746" s="149"/>
      <c r="M746" s="154"/>
      <c r="T746" s="155"/>
      <c r="AT746" s="151" t="s">
        <v>202</v>
      </c>
      <c r="AU746" s="151" t="s">
        <v>93</v>
      </c>
      <c r="AV746" s="12" t="s">
        <v>90</v>
      </c>
      <c r="AW746" s="12" t="s">
        <v>42</v>
      </c>
      <c r="AX746" s="12" t="s">
        <v>82</v>
      </c>
      <c r="AY746" s="151" t="s">
        <v>192</v>
      </c>
    </row>
    <row r="747" spans="2:65" s="13" customFormat="1" ht="11.25">
      <c r="B747" s="156"/>
      <c r="D747" s="150" t="s">
        <v>202</v>
      </c>
      <c r="E747" s="157" t="s">
        <v>44</v>
      </c>
      <c r="F747" s="158" t="s">
        <v>93</v>
      </c>
      <c r="H747" s="159">
        <v>2</v>
      </c>
      <c r="I747" s="160"/>
      <c r="L747" s="156"/>
      <c r="M747" s="161"/>
      <c r="T747" s="162"/>
      <c r="AT747" s="157" t="s">
        <v>202</v>
      </c>
      <c r="AU747" s="157" t="s">
        <v>93</v>
      </c>
      <c r="AV747" s="13" t="s">
        <v>93</v>
      </c>
      <c r="AW747" s="13" t="s">
        <v>42</v>
      </c>
      <c r="AX747" s="13" t="s">
        <v>90</v>
      </c>
      <c r="AY747" s="157" t="s">
        <v>192</v>
      </c>
    </row>
    <row r="748" spans="2:65" s="1" customFormat="1" ht="24.2" customHeight="1">
      <c r="B748" s="33"/>
      <c r="C748" s="170" t="s">
        <v>322</v>
      </c>
      <c r="D748" s="170" t="s">
        <v>245</v>
      </c>
      <c r="E748" s="171" t="s">
        <v>2728</v>
      </c>
      <c r="F748" s="172" t="s">
        <v>2729</v>
      </c>
      <c r="G748" s="173" t="s">
        <v>747</v>
      </c>
      <c r="H748" s="174">
        <v>2</v>
      </c>
      <c r="I748" s="175"/>
      <c r="J748" s="176">
        <f>ROUND(I748*H748,2)</f>
        <v>0</v>
      </c>
      <c r="K748" s="172" t="s">
        <v>259</v>
      </c>
      <c r="L748" s="177"/>
      <c r="M748" s="178" t="s">
        <v>44</v>
      </c>
      <c r="N748" s="179" t="s">
        <v>53</v>
      </c>
      <c r="P748" s="141">
        <f>O748*H748</f>
        <v>0</v>
      </c>
      <c r="Q748" s="141">
        <v>0</v>
      </c>
      <c r="R748" s="141">
        <f>Q748*H748</f>
        <v>0</v>
      </c>
      <c r="S748" s="141">
        <v>0</v>
      </c>
      <c r="T748" s="142">
        <f>S748*H748</f>
        <v>0</v>
      </c>
      <c r="AR748" s="143" t="s">
        <v>93</v>
      </c>
      <c r="AT748" s="143" t="s">
        <v>245</v>
      </c>
      <c r="AU748" s="143" t="s">
        <v>93</v>
      </c>
      <c r="AY748" s="17" t="s">
        <v>192</v>
      </c>
      <c r="BE748" s="144">
        <f>IF(N748="základní",J748,0)</f>
        <v>0</v>
      </c>
      <c r="BF748" s="144">
        <f>IF(N748="snížená",J748,0)</f>
        <v>0</v>
      </c>
      <c r="BG748" s="144">
        <f>IF(N748="zákl. přenesená",J748,0)</f>
        <v>0</v>
      </c>
      <c r="BH748" s="144">
        <f>IF(N748="sníž. přenesená",J748,0)</f>
        <v>0</v>
      </c>
      <c r="BI748" s="144">
        <f>IF(N748="nulová",J748,0)</f>
        <v>0</v>
      </c>
      <c r="BJ748" s="17" t="s">
        <v>90</v>
      </c>
      <c r="BK748" s="144">
        <f>ROUND(I748*H748,2)</f>
        <v>0</v>
      </c>
      <c r="BL748" s="17" t="s">
        <v>90</v>
      </c>
      <c r="BM748" s="143" t="s">
        <v>2730</v>
      </c>
    </row>
    <row r="749" spans="2:65" s="12" customFormat="1" ht="11.25">
      <c r="B749" s="149"/>
      <c r="D749" s="150" t="s">
        <v>202</v>
      </c>
      <c r="E749" s="151" t="s">
        <v>44</v>
      </c>
      <c r="F749" s="152" t="s">
        <v>2195</v>
      </c>
      <c r="H749" s="151" t="s">
        <v>44</v>
      </c>
      <c r="I749" s="153"/>
      <c r="L749" s="149"/>
      <c r="M749" s="154"/>
      <c r="T749" s="155"/>
      <c r="AT749" s="151" t="s">
        <v>202</v>
      </c>
      <c r="AU749" s="151" t="s">
        <v>93</v>
      </c>
      <c r="AV749" s="12" t="s">
        <v>90</v>
      </c>
      <c r="AW749" s="12" t="s">
        <v>42</v>
      </c>
      <c r="AX749" s="12" t="s">
        <v>82</v>
      </c>
      <c r="AY749" s="151" t="s">
        <v>192</v>
      </c>
    </row>
    <row r="750" spans="2:65" s="12" customFormat="1" ht="11.25">
      <c r="B750" s="149"/>
      <c r="D750" s="150" t="s">
        <v>202</v>
      </c>
      <c r="E750" s="151" t="s">
        <v>44</v>
      </c>
      <c r="F750" s="152" t="s">
        <v>2468</v>
      </c>
      <c r="H750" s="151" t="s">
        <v>44</v>
      </c>
      <c r="I750" s="153"/>
      <c r="L750" s="149"/>
      <c r="M750" s="154"/>
      <c r="T750" s="155"/>
      <c r="AT750" s="151" t="s">
        <v>202</v>
      </c>
      <c r="AU750" s="151" t="s">
        <v>93</v>
      </c>
      <c r="AV750" s="12" t="s">
        <v>90</v>
      </c>
      <c r="AW750" s="12" t="s">
        <v>42</v>
      </c>
      <c r="AX750" s="12" t="s">
        <v>82</v>
      </c>
      <c r="AY750" s="151" t="s">
        <v>192</v>
      </c>
    </row>
    <row r="751" spans="2:65" s="12" customFormat="1" ht="11.25">
      <c r="B751" s="149"/>
      <c r="D751" s="150" t="s">
        <v>202</v>
      </c>
      <c r="E751" s="151" t="s">
        <v>44</v>
      </c>
      <c r="F751" s="152" t="s">
        <v>2727</v>
      </c>
      <c r="H751" s="151" t="s">
        <v>44</v>
      </c>
      <c r="I751" s="153"/>
      <c r="L751" s="149"/>
      <c r="M751" s="154"/>
      <c r="T751" s="155"/>
      <c r="AT751" s="151" t="s">
        <v>202</v>
      </c>
      <c r="AU751" s="151" t="s">
        <v>93</v>
      </c>
      <c r="AV751" s="12" t="s">
        <v>90</v>
      </c>
      <c r="AW751" s="12" t="s">
        <v>42</v>
      </c>
      <c r="AX751" s="12" t="s">
        <v>82</v>
      </c>
      <c r="AY751" s="151" t="s">
        <v>192</v>
      </c>
    </row>
    <row r="752" spans="2:65" s="13" customFormat="1" ht="11.25">
      <c r="B752" s="156"/>
      <c r="D752" s="150" t="s">
        <v>202</v>
      </c>
      <c r="E752" s="157" t="s">
        <v>44</v>
      </c>
      <c r="F752" s="158" t="s">
        <v>93</v>
      </c>
      <c r="H752" s="159">
        <v>2</v>
      </c>
      <c r="I752" s="160"/>
      <c r="L752" s="156"/>
      <c r="M752" s="161"/>
      <c r="T752" s="162"/>
      <c r="AT752" s="157" t="s">
        <v>202</v>
      </c>
      <c r="AU752" s="157" t="s">
        <v>93</v>
      </c>
      <c r="AV752" s="13" t="s">
        <v>93</v>
      </c>
      <c r="AW752" s="13" t="s">
        <v>42</v>
      </c>
      <c r="AX752" s="13" t="s">
        <v>90</v>
      </c>
      <c r="AY752" s="157" t="s">
        <v>192</v>
      </c>
    </row>
    <row r="753" spans="2:65" s="1" customFormat="1" ht="49.15" customHeight="1">
      <c r="B753" s="33"/>
      <c r="C753" s="132" t="s">
        <v>1487</v>
      </c>
      <c r="D753" s="132" t="s">
        <v>194</v>
      </c>
      <c r="E753" s="133" t="s">
        <v>1471</v>
      </c>
      <c r="F753" s="134" t="s">
        <v>1472</v>
      </c>
      <c r="G753" s="135" t="s">
        <v>747</v>
      </c>
      <c r="H753" s="136">
        <v>2</v>
      </c>
      <c r="I753" s="137"/>
      <c r="J753" s="138">
        <f>ROUND(I753*H753,2)</f>
        <v>0</v>
      </c>
      <c r="K753" s="134" t="s">
        <v>198</v>
      </c>
      <c r="L753" s="33"/>
      <c r="M753" s="139" t="s">
        <v>44</v>
      </c>
      <c r="N753" s="140" t="s">
        <v>53</v>
      </c>
      <c r="P753" s="141">
        <f>O753*H753</f>
        <v>0</v>
      </c>
      <c r="Q753" s="141">
        <v>0.89027000000000001</v>
      </c>
      <c r="R753" s="141">
        <f>Q753*H753</f>
        <v>1.78054</v>
      </c>
      <c r="S753" s="141">
        <v>0</v>
      </c>
      <c r="T753" s="142">
        <f>S753*H753</f>
        <v>0</v>
      </c>
      <c r="AR753" s="143" t="s">
        <v>90</v>
      </c>
      <c r="AT753" s="143" t="s">
        <v>194</v>
      </c>
      <c r="AU753" s="143" t="s">
        <v>93</v>
      </c>
      <c r="AY753" s="17" t="s">
        <v>192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7" t="s">
        <v>90</v>
      </c>
      <c r="BK753" s="144">
        <f>ROUND(I753*H753,2)</f>
        <v>0</v>
      </c>
      <c r="BL753" s="17" t="s">
        <v>90</v>
      </c>
      <c r="BM753" s="143" t="s">
        <v>2731</v>
      </c>
    </row>
    <row r="754" spans="2:65" s="1" customFormat="1" ht="11.25">
      <c r="B754" s="33"/>
      <c r="D754" s="145" t="s">
        <v>200</v>
      </c>
      <c r="F754" s="146" t="s">
        <v>1474</v>
      </c>
      <c r="I754" s="147"/>
      <c r="L754" s="33"/>
      <c r="M754" s="148"/>
      <c r="T754" s="54"/>
      <c r="AT754" s="17" t="s">
        <v>200</v>
      </c>
      <c r="AU754" s="17" t="s">
        <v>93</v>
      </c>
    </row>
    <row r="755" spans="2:65" s="12" customFormat="1" ht="11.25">
      <c r="B755" s="149"/>
      <c r="D755" s="150" t="s">
        <v>202</v>
      </c>
      <c r="E755" s="151" t="s">
        <v>44</v>
      </c>
      <c r="F755" s="152" t="s">
        <v>2252</v>
      </c>
      <c r="H755" s="151" t="s">
        <v>44</v>
      </c>
      <c r="I755" s="153"/>
      <c r="L755" s="149"/>
      <c r="M755" s="154"/>
      <c r="T755" s="155"/>
      <c r="AT755" s="151" t="s">
        <v>202</v>
      </c>
      <c r="AU755" s="151" t="s">
        <v>93</v>
      </c>
      <c r="AV755" s="12" t="s">
        <v>90</v>
      </c>
      <c r="AW755" s="12" t="s">
        <v>42</v>
      </c>
      <c r="AX755" s="12" t="s">
        <v>82</v>
      </c>
      <c r="AY755" s="151" t="s">
        <v>192</v>
      </c>
    </row>
    <row r="756" spans="2:65" s="12" customFormat="1" ht="11.25">
      <c r="B756" s="149"/>
      <c r="D756" s="150" t="s">
        <v>202</v>
      </c>
      <c r="E756" s="151" t="s">
        <v>44</v>
      </c>
      <c r="F756" s="152" t="s">
        <v>1123</v>
      </c>
      <c r="H756" s="151" t="s">
        <v>44</v>
      </c>
      <c r="I756" s="153"/>
      <c r="L756" s="149"/>
      <c r="M756" s="154"/>
      <c r="T756" s="155"/>
      <c r="AT756" s="151" t="s">
        <v>202</v>
      </c>
      <c r="AU756" s="151" t="s">
        <v>93</v>
      </c>
      <c r="AV756" s="12" t="s">
        <v>90</v>
      </c>
      <c r="AW756" s="12" t="s">
        <v>42</v>
      </c>
      <c r="AX756" s="12" t="s">
        <v>82</v>
      </c>
      <c r="AY756" s="151" t="s">
        <v>192</v>
      </c>
    </row>
    <row r="757" spans="2:65" s="13" customFormat="1" ht="11.25">
      <c r="B757" s="156"/>
      <c r="D757" s="150" t="s">
        <v>202</v>
      </c>
      <c r="E757" s="157" t="s">
        <v>44</v>
      </c>
      <c r="F757" s="158" t="s">
        <v>90</v>
      </c>
      <c r="H757" s="159">
        <v>1</v>
      </c>
      <c r="I757" s="160"/>
      <c r="L757" s="156"/>
      <c r="M757" s="161"/>
      <c r="T757" s="162"/>
      <c r="AT757" s="157" t="s">
        <v>202</v>
      </c>
      <c r="AU757" s="157" t="s">
        <v>93</v>
      </c>
      <c r="AV757" s="13" t="s">
        <v>93</v>
      </c>
      <c r="AW757" s="13" t="s">
        <v>42</v>
      </c>
      <c r="AX757" s="13" t="s">
        <v>82</v>
      </c>
      <c r="AY757" s="157" t="s">
        <v>192</v>
      </c>
    </row>
    <row r="758" spans="2:65" s="12" customFormat="1" ht="11.25">
      <c r="B758" s="149"/>
      <c r="D758" s="150" t="s">
        <v>202</v>
      </c>
      <c r="E758" s="151" t="s">
        <v>44</v>
      </c>
      <c r="F758" s="152" t="s">
        <v>1125</v>
      </c>
      <c r="H758" s="151" t="s">
        <v>44</v>
      </c>
      <c r="I758" s="153"/>
      <c r="L758" s="149"/>
      <c r="M758" s="154"/>
      <c r="T758" s="155"/>
      <c r="AT758" s="151" t="s">
        <v>202</v>
      </c>
      <c r="AU758" s="151" t="s">
        <v>93</v>
      </c>
      <c r="AV758" s="12" t="s">
        <v>90</v>
      </c>
      <c r="AW758" s="12" t="s">
        <v>42</v>
      </c>
      <c r="AX758" s="12" t="s">
        <v>82</v>
      </c>
      <c r="AY758" s="151" t="s">
        <v>192</v>
      </c>
    </row>
    <row r="759" spans="2:65" s="13" customFormat="1" ht="11.25">
      <c r="B759" s="156"/>
      <c r="D759" s="150" t="s">
        <v>202</v>
      </c>
      <c r="E759" s="157" t="s">
        <v>44</v>
      </c>
      <c r="F759" s="158" t="s">
        <v>90</v>
      </c>
      <c r="H759" s="159">
        <v>1</v>
      </c>
      <c r="I759" s="160"/>
      <c r="L759" s="156"/>
      <c r="M759" s="161"/>
      <c r="T759" s="162"/>
      <c r="AT759" s="157" t="s">
        <v>202</v>
      </c>
      <c r="AU759" s="157" t="s">
        <v>93</v>
      </c>
      <c r="AV759" s="13" t="s">
        <v>93</v>
      </c>
      <c r="AW759" s="13" t="s">
        <v>42</v>
      </c>
      <c r="AX759" s="13" t="s">
        <v>82</v>
      </c>
      <c r="AY759" s="157" t="s">
        <v>192</v>
      </c>
    </row>
    <row r="760" spans="2:65" s="14" customFormat="1" ht="11.25">
      <c r="B760" s="163"/>
      <c r="D760" s="150" t="s">
        <v>202</v>
      </c>
      <c r="E760" s="164" t="s">
        <v>44</v>
      </c>
      <c r="F760" s="165" t="s">
        <v>205</v>
      </c>
      <c r="H760" s="166">
        <v>2</v>
      </c>
      <c r="I760" s="167"/>
      <c r="L760" s="163"/>
      <c r="M760" s="168"/>
      <c r="T760" s="169"/>
      <c r="AT760" s="164" t="s">
        <v>202</v>
      </c>
      <c r="AU760" s="164" t="s">
        <v>93</v>
      </c>
      <c r="AV760" s="14" t="s">
        <v>199</v>
      </c>
      <c r="AW760" s="14" t="s">
        <v>42</v>
      </c>
      <c r="AX760" s="14" t="s">
        <v>90</v>
      </c>
      <c r="AY760" s="164" t="s">
        <v>192</v>
      </c>
    </row>
    <row r="761" spans="2:65" s="1" customFormat="1" ht="37.9" customHeight="1">
      <c r="B761" s="33"/>
      <c r="C761" s="170" t="s">
        <v>1491</v>
      </c>
      <c r="D761" s="170" t="s">
        <v>245</v>
      </c>
      <c r="E761" s="171" t="s">
        <v>1476</v>
      </c>
      <c r="F761" s="172" t="s">
        <v>1477</v>
      </c>
      <c r="G761" s="173" t="s">
        <v>747</v>
      </c>
      <c r="H761" s="174">
        <v>2</v>
      </c>
      <c r="I761" s="175"/>
      <c r="J761" s="176">
        <f>ROUND(I761*H761,2)</f>
        <v>0</v>
      </c>
      <c r="K761" s="172" t="s">
        <v>259</v>
      </c>
      <c r="L761" s="177"/>
      <c r="M761" s="178" t="s">
        <v>44</v>
      </c>
      <c r="N761" s="179" t="s">
        <v>53</v>
      </c>
      <c r="P761" s="141">
        <f>O761*H761</f>
        <v>0</v>
      </c>
      <c r="Q761" s="141">
        <v>0</v>
      </c>
      <c r="R761" s="141">
        <f>Q761*H761</f>
        <v>0</v>
      </c>
      <c r="S761" s="141">
        <v>0</v>
      </c>
      <c r="T761" s="142">
        <f>S761*H761</f>
        <v>0</v>
      </c>
      <c r="AR761" s="143" t="s">
        <v>93</v>
      </c>
      <c r="AT761" s="143" t="s">
        <v>245</v>
      </c>
      <c r="AU761" s="143" t="s">
        <v>93</v>
      </c>
      <c r="AY761" s="17" t="s">
        <v>192</v>
      </c>
      <c r="BE761" s="144">
        <f>IF(N761="základní",J761,0)</f>
        <v>0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7" t="s">
        <v>90</v>
      </c>
      <c r="BK761" s="144">
        <f>ROUND(I761*H761,2)</f>
        <v>0</v>
      </c>
      <c r="BL761" s="17" t="s">
        <v>90</v>
      </c>
      <c r="BM761" s="143" t="s">
        <v>2732</v>
      </c>
    </row>
    <row r="762" spans="2:65" s="12" customFormat="1" ht="11.25">
      <c r="B762" s="149"/>
      <c r="D762" s="150" t="s">
        <v>202</v>
      </c>
      <c r="E762" s="151" t="s">
        <v>44</v>
      </c>
      <c r="F762" s="152" t="s">
        <v>2252</v>
      </c>
      <c r="H762" s="151" t="s">
        <v>44</v>
      </c>
      <c r="I762" s="153"/>
      <c r="L762" s="149"/>
      <c r="M762" s="154"/>
      <c r="T762" s="155"/>
      <c r="AT762" s="151" t="s">
        <v>202</v>
      </c>
      <c r="AU762" s="151" t="s">
        <v>93</v>
      </c>
      <c r="AV762" s="12" t="s">
        <v>90</v>
      </c>
      <c r="AW762" s="12" t="s">
        <v>42</v>
      </c>
      <c r="AX762" s="12" t="s">
        <v>82</v>
      </c>
      <c r="AY762" s="151" t="s">
        <v>192</v>
      </c>
    </row>
    <row r="763" spans="2:65" s="12" customFormat="1" ht="11.25">
      <c r="B763" s="149"/>
      <c r="D763" s="150" t="s">
        <v>202</v>
      </c>
      <c r="E763" s="151" t="s">
        <v>44</v>
      </c>
      <c r="F763" s="152" t="s">
        <v>1123</v>
      </c>
      <c r="H763" s="151" t="s">
        <v>44</v>
      </c>
      <c r="I763" s="153"/>
      <c r="L763" s="149"/>
      <c r="M763" s="154"/>
      <c r="T763" s="155"/>
      <c r="AT763" s="151" t="s">
        <v>202</v>
      </c>
      <c r="AU763" s="151" t="s">
        <v>93</v>
      </c>
      <c r="AV763" s="12" t="s">
        <v>90</v>
      </c>
      <c r="AW763" s="12" t="s">
        <v>42</v>
      </c>
      <c r="AX763" s="12" t="s">
        <v>82</v>
      </c>
      <c r="AY763" s="151" t="s">
        <v>192</v>
      </c>
    </row>
    <row r="764" spans="2:65" s="13" customFormat="1" ht="11.25">
      <c r="B764" s="156"/>
      <c r="D764" s="150" t="s">
        <v>202</v>
      </c>
      <c r="E764" s="157" t="s">
        <v>44</v>
      </c>
      <c r="F764" s="158" t="s">
        <v>90</v>
      </c>
      <c r="H764" s="159">
        <v>1</v>
      </c>
      <c r="I764" s="160"/>
      <c r="L764" s="156"/>
      <c r="M764" s="161"/>
      <c r="T764" s="162"/>
      <c r="AT764" s="157" t="s">
        <v>202</v>
      </c>
      <c r="AU764" s="157" t="s">
        <v>93</v>
      </c>
      <c r="AV764" s="13" t="s">
        <v>93</v>
      </c>
      <c r="AW764" s="13" t="s">
        <v>42</v>
      </c>
      <c r="AX764" s="13" t="s">
        <v>82</v>
      </c>
      <c r="AY764" s="157" t="s">
        <v>192</v>
      </c>
    </row>
    <row r="765" spans="2:65" s="12" customFormat="1" ht="11.25">
      <c r="B765" s="149"/>
      <c r="D765" s="150" t="s">
        <v>202</v>
      </c>
      <c r="E765" s="151" t="s">
        <v>44</v>
      </c>
      <c r="F765" s="152" t="s">
        <v>1125</v>
      </c>
      <c r="H765" s="151" t="s">
        <v>44</v>
      </c>
      <c r="I765" s="153"/>
      <c r="L765" s="149"/>
      <c r="M765" s="154"/>
      <c r="T765" s="155"/>
      <c r="AT765" s="151" t="s">
        <v>202</v>
      </c>
      <c r="AU765" s="151" t="s">
        <v>93</v>
      </c>
      <c r="AV765" s="12" t="s">
        <v>90</v>
      </c>
      <c r="AW765" s="12" t="s">
        <v>42</v>
      </c>
      <c r="AX765" s="12" t="s">
        <v>82</v>
      </c>
      <c r="AY765" s="151" t="s">
        <v>192</v>
      </c>
    </row>
    <row r="766" spans="2:65" s="13" customFormat="1" ht="11.25">
      <c r="B766" s="156"/>
      <c r="D766" s="150" t="s">
        <v>202</v>
      </c>
      <c r="E766" s="157" t="s">
        <v>44</v>
      </c>
      <c r="F766" s="158" t="s">
        <v>90</v>
      </c>
      <c r="H766" s="159">
        <v>1</v>
      </c>
      <c r="I766" s="160"/>
      <c r="L766" s="156"/>
      <c r="M766" s="161"/>
      <c r="T766" s="162"/>
      <c r="AT766" s="157" t="s">
        <v>202</v>
      </c>
      <c r="AU766" s="157" t="s">
        <v>93</v>
      </c>
      <c r="AV766" s="13" t="s">
        <v>93</v>
      </c>
      <c r="AW766" s="13" t="s">
        <v>42</v>
      </c>
      <c r="AX766" s="13" t="s">
        <v>82</v>
      </c>
      <c r="AY766" s="157" t="s">
        <v>192</v>
      </c>
    </row>
    <row r="767" spans="2:65" s="14" customFormat="1" ht="11.25">
      <c r="B767" s="163"/>
      <c r="D767" s="150" t="s">
        <v>202</v>
      </c>
      <c r="E767" s="164" t="s">
        <v>44</v>
      </c>
      <c r="F767" s="165" t="s">
        <v>205</v>
      </c>
      <c r="H767" s="166">
        <v>2</v>
      </c>
      <c r="I767" s="167"/>
      <c r="L767" s="163"/>
      <c r="M767" s="168"/>
      <c r="T767" s="169"/>
      <c r="AT767" s="164" t="s">
        <v>202</v>
      </c>
      <c r="AU767" s="164" t="s">
        <v>93</v>
      </c>
      <c r="AV767" s="14" t="s">
        <v>199</v>
      </c>
      <c r="AW767" s="14" t="s">
        <v>42</v>
      </c>
      <c r="AX767" s="14" t="s">
        <v>90</v>
      </c>
      <c r="AY767" s="164" t="s">
        <v>192</v>
      </c>
    </row>
    <row r="768" spans="2:65" s="1" customFormat="1" ht="55.5" customHeight="1">
      <c r="B768" s="33"/>
      <c r="C768" s="132" t="s">
        <v>1495</v>
      </c>
      <c r="D768" s="132" t="s">
        <v>194</v>
      </c>
      <c r="E768" s="133" t="s">
        <v>1480</v>
      </c>
      <c r="F768" s="134" t="s">
        <v>1481</v>
      </c>
      <c r="G768" s="135" t="s">
        <v>747</v>
      </c>
      <c r="H768" s="136">
        <v>5</v>
      </c>
      <c r="I768" s="137"/>
      <c r="J768" s="138">
        <f>ROUND(I768*H768,2)</f>
        <v>0</v>
      </c>
      <c r="K768" s="134" t="s">
        <v>198</v>
      </c>
      <c r="L768" s="33"/>
      <c r="M768" s="139" t="s">
        <v>44</v>
      </c>
      <c r="N768" s="140" t="s">
        <v>53</v>
      </c>
      <c r="P768" s="141">
        <f>O768*H768</f>
        <v>0</v>
      </c>
      <c r="Q768" s="141">
        <v>0.57027000000000005</v>
      </c>
      <c r="R768" s="141">
        <f>Q768*H768</f>
        <v>2.8513500000000001</v>
      </c>
      <c r="S768" s="141">
        <v>0</v>
      </c>
      <c r="T768" s="142">
        <f>S768*H768</f>
        <v>0</v>
      </c>
      <c r="AR768" s="143" t="s">
        <v>90</v>
      </c>
      <c r="AT768" s="143" t="s">
        <v>194</v>
      </c>
      <c r="AU768" s="143" t="s">
        <v>93</v>
      </c>
      <c r="AY768" s="17" t="s">
        <v>192</v>
      </c>
      <c r="BE768" s="144">
        <f>IF(N768="základní",J768,0)</f>
        <v>0</v>
      </c>
      <c r="BF768" s="144">
        <f>IF(N768="snížená",J768,0)</f>
        <v>0</v>
      </c>
      <c r="BG768" s="144">
        <f>IF(N768="zákl. přenesená",J768,0)</f>
        <v>0</v>
      </c>
      <c r="BH768" s="144">
        <f>IF(N768="sníž. přenesená",J768,0)</f>
        <v>0</v>
      </c>
      <c r="BI768" s="144">
        <f>IF(N768="nulová",J768,0)</f>
        <v>0</v>
      </c>
      <c r="BJ768" s="17" t="s">
        <v>90</v>
      </c>
      <c r="BK768" s="144">
        <f>ROUND(I768*H768,2)</f>
        <v>0</v>
      </c>
      <c r="BL768" s="17" t="s">
        <v>90</v>
      </c>
      <c r="BM768" s="143" t="s">
        <v>2733</v>
      </c>
    </row>
    <row r="769" spans="2:65" s="1" customFormat="1" ht="11.25">
      <c r="B769" s="33"/>
      <c r="D769" s="145" t="s">
        <v>200</v>
      </c>
      <c r="F769" s="146" t="s">
        <v>1483</v>
      </c>
      <c r="I769" s="147"/>
      <c r="L769" s="33"/>
      <c r="M769" s="148"/>
      <c r="T769" s="54"/>
      <c r="AT769" s="17" t="s">
        <v>200</v>
      </c>
      <c r="AU769" s="17" t="s">
        <v>93</v>
      </c>
    </row>
    <row r="770" spans="2:65" s="12" customFormat="1" ht="11.25">
      <c r="B770" s="149"/>
      <c r="D770" s="150" t="s">
        <v>202</v>
      </c>
      <c r="E770" s="151" t="s">
        <v>44</v>
      </c>
      <c r="F770" s="152" t="s">
        <v>2252</v>
      </c>
      <c r="H770" s="151" t="s">
        <v>44</v>
      </c>
      <c r="I770" s="153"/>
      <c r="L770" s="149"/>
      <c r="M770" s="154"/>
      <c r="T770" s="155"/>
      <c r="AT770" s="151" t="s">
        <v>202</v>
      </c>
      <c r="AU770" s="151" t="s">
        <v>93</v>
      </c>
      <c r="AV770" s="12" t="s">
        <v>90</v>
      </c>
      <c r="AW770" s="12" t="s">
        <v>42</v>
      </c>
      <c r="AX770" s="12" t="s">
        <v>82</v>
      </c>
      <c r="AY770" s="151" t="s">
        <v>192</v>
      </c>
    </row>
    <row r="771" spans="2:65" s="12" customFormat="1" ht="11.25">
      <c r="B771" s="149"/>
      <c r="D771" s="150" t="s">
        <v>202</v>
      </c>
      <c r="E771" s="151" t="s">
        <v>44</v>
      </c>
      <c r="F771" s="152" t="s">
        <v>1114</v>
      </c>
      <c r="H771" s="151" t="s">
        <v>44</v>
      </c>
      <c r="I771" s="153"/>
      <c r="L771" s="149"/>
      <c r="M771" s="154"/>
      <c r="T771" s="155"/>
      <c r="AT771" s="151" t="s">
        <v>202</v>
      </c>
      <c r="AU771" s="151" t="s">
        <v>93</v>
      </c>
      <c r="AV771" s="12" t="s">
        <v>90</v>
      </c>
      <c r="AW771" s="12" t="s">
        <v>42</v>
      </c>
      <c r="AX771" s="12" t="s">
        <v>82</v>
      </c>
      <c r="AY771" s="151" t="s">
        <v>192</v>
      </c>
    </row>
    <row r="772" spans="2:65" s="13" customFormat="1" ht="11.25">
      <c r="B772" s="156"/>
      <c r="D772" s="150" t="s">
        <v>202</v>
      </c>
      <c r="E772" s="157" t="s">
        <v>44</v>
      </c>
      <c r="F772" s="158" t="s">
        <v>90</v>
      </c>
      <c r="H772" s="159">
        <v>1</v>
      </c>
      <c r="I772" s="160"/>
      <c r="L772" s="156"/>
      <c r="M772" s="161"/>
      <c r="T772" s="162"/>
      <c r="AT772" s="157" t="s">
        <v>202</v>
      </c>
      <c r="AU772" s="157" t="s">
        <v>93</v>
      </c>
      <c r="AV772" s="13" t="s">
        <v>93</v>
      </c>
      <c r="AW772" s="13" t="s">
        <v>42</v>
      </c>
      <c r="AX772" s="13" t="s">
        <v>82</v>
      </c>
      <c r="AY772" s="157" t="s">
        <v>192</v>
      </c>
    </row>
    <row r="773" spans="2:65" s="12" customFormat="1" ht="11.25">
      <c r="B773" s="149"/>
      <c r="D773" s="150" t="s">
        <v>202</v>
      </c>
      <c r="E773" s="151" t="s">
        <v>44</v>
      </c>
      <c r="F773" s="152" t="s">
        <v>1118</v>
      </c>
      <c r="H773" s="151" t="s">
        <v>44</v>
      </c>
      <c r="I773" s="153"/>
      <c r="L773" s="149"/>
      <c r="M773" s="154"/>
      <c r="T773" s="155"/>
      <c r="AT773" s="151" t="s">
        <v>202</v>
      </c>
      <c r="AU773" s="151" t="s">
        <v>93</v>
      </c>
      <c r="AV773" s="12" t="s">
        <v>90</v>
      </c>
      <c r="AW773" s="12" t="s">
        <v>42</v>
      </c>
      <c r="AX773" s="12" t="s">
        <v>82</v>
      </c>
      <c r="AY773" s="151" t="s">
        <v>192</v>
      </c>
    </row>
    <row r="774" spans="2:65" s="13" customFormat="1" ht="11.25">
      <c r="B774" s="156"/>
      <c r="D774" s="150" t="s">
        <v>202</v>
      </c>
      <c r="E774" s="157" t="s">
        <v>44</v>
      </c>
      <c r="F774" s="158" t="s">
        <v>90</v>
      </c>
      <c r="H774" s="159">
        <v>1</v>
      </c>
      <c r="I774" s="160"/>
      <c r="L774" s="156"/>
      <c r="M774" s="161"/>
      <c r="T774" s="162"/>
      <c r="AT774" s="157" t="s">
        <v>202</v>
      </c>
      <c r="AU774" s="157" t="s">
        <v>93</v>
      </c>
      <c r="AV774" s="13" t="s">
        <v>93</v>
      </c>
      <c r="AW774" s="13" t="s">
        <v>42</v>
      </c>
      <c r="AX774" s="13" t="s">
        <v>82</v>
      </c>
      <c r="AY774" s="157" t="s">
        <v>192</v>
      </c>
    </row>
    <row r="775" spans="2:65" s="12" customFormat="1" ht="11.25">
      <c r="B775" s="149"/>
      <c r="D775" s="150" t="s">
        <v>202</v>
      </c>
      <c r="E775" s="151" t="s">
        <v>44</v>
      </c>
      <c r="F775" s="152" t="s">
        <v>1120</v>
      </c>
      <c r="H775" s="151" t="s">
        <v>44</v>
      </c>
      <c r="I775" s="153"/>
      <c r="L775" s="149"/>
      <c r="M775" s="154"/>
      <c r="T775" s="155"/>
      <c r="AT775" s="151" t="s">
        <v>202</v>
      </c>
      <c r="AU775" s="151" t="s">
        <v>93</v>
      </c>
      <c r="AV775" s="12" t="s">
        <v>90</v>
      </c>
      <c r="AW775" s="12" t="s">
        <v>42</v>
      </c>
      <c r="AX775" s="12" t="s">
        <v>82</v>
      </c>
      <c r="AY775" s="151" t="s">
        <v>192</v>
      </c>
    </row>
    <row r="776" spans="2:65" s="13" customFormat="1" ht="11.25">
      <c r="B776" s="156"/>
      <c r="D776" s="150" t="s">
        <v>202</v>
      </c>
      <c r="E776" s="157" t="s">
        <v>44</v>
      </c>
      <c r="F776" s="158" t="s">
        <v>90</v>
      </c>
      <c r="H776" s="159">
        <v>1</v>
      </c>
      <c r="I776" s="160"/>
      <c r="L776" s="156"/>
      <c r="M776" s="161"/>
      <c r="T776" s="162"/>
      <c r="AT776" s="157" t="s">
        <v>202</v>
      </c>
      <c r="AU776" s="157" t="s">
        <v>93</v>
      </c>
      <c r="AV776" s="13" t="s">
        <v>93</v>
      </c>
      <c r="AW776" s="13" t="s">
        <v>42</v>
      </c>
      <c r="AX776" s="13" t="s">
        <v>82</v>
      </c>
      <c r="AY776" s="157" t="s">
        <v>192</v>
      </c>
    </row>
    <row r="777" spans="2:65" s="12" customFormat="1" ht="11.25">
      <c r="B777" s="149"/>
      <c r="D777" s="150" t="s">
        <v>202</v>
      </c>
      <c r="E777" s="151" t="s">
        <v>44</v>
      </c>
      <c r="F777" s="152" t="s">
        <v>1124</v>
      </c>
      <c r="H777" s="151" t="s">
        <v>44</v>
      </c>
      <c r="I777" s="153"/>
      <c r="L777" s="149"/>
      <c r="M777" s="154"/>
      <c r="T777" s="155"/>
      <c r="AT777" s="151" t="s">
        <v>202</v>
      </c>
      <c r="AU777" s="151" t="s">
        <v>93</v>
      </c>
      <c r="AV777" s="12" t="s">
        <v>90</v>
      </c>
      <c r="AW777" s="12" t="s">
        <v>42</v>
      </c>
      <c r="AX777" s="12" t="s">
        <v>82</v>
      </c>
      <c r="AY777" s="151" t="s">
        <v>192</v>
      </c>
    </row>
    <row r="778" spans="2:65" s="13" customFormat="1" ht="11.25">
      <c r="B778" s="156"/>
      <c r="D778" s="150" t="s">
        <v>202</v>
      </c>
      <c r="E778" s="157" t="s">
        <v>44</v>
      </c>
      <c r="F778" s="158" t="s">
        <v>90</v>
      </c>
      <c r="H778" s="159">
        <v>1</v>
      </c>
      <c r="I778" s="160"/>
      <c r="L778" s="156"/>
      <c r="M778" s="161"/>
      <c r="T778" s="162"/>
      <c r="AT778" s="157" t="s">
        <v>202</v>
      </c>
      <c r="AU778" s="157" t="s">
        <v>93</v>
      </c>
      <c r="AV778" s="13" t="s">
        <v>93</v>
      </c>
      <c r="AW778" s="13" t="s">
        <v>42</v>
      </c>
      <c r="AX778" s="13" t="s">
        <v>82</v>
      </c>
      <c r="AY778" s="157" t="s">
        <v>192</v>
      </c>
    </row>
    <row r="779" spans="2:65" s="12" customFormat="1" ht="11.25">
      <c r="B779" s="149"/>
      <c r="D779" s="150" t="s">
        <v>202</v>
      </c>
      <c r="E779" s="151" t="s">
        <v>44</v>
      </c>
      <c r="F779" s="152" t="s">
        <v>2532</v>
      </c>
      <c r="H779" s="151" t="s">
        <v>44</v>
      </c>
      <c r="I779" s="153"/>
      <c r="L779" s="149"/>
      <c r="M779" s="154"/>
      <c r="T779" s="155"/>
      <c r="AT779" s="151" t="s">
        <v>202</v>
      </c>
      <c r="AU779" s="151" t="s">
        <v>93</v>
      </c>
      <c r="AV779" s="12" t="s">
        <v>90</v>
      </c>
      <c r="AW779" s="12" t="s">
        <v>42</v>
      </c>
      <c r="AX779" s="12" t="s">
        <v>82</v>
      </c>
      <c r="AY779" s="151" t="s">
        <v>192</v>
      </c>
    </row>
    <row r="780" spans="2:65" s="13" customFormat="1" ht="11.25">
      <c r="B780" s="156"/>
      <c r="D780" s="150" t="s">
        <v>202</v>
      </c>
      <c r="E780" s="157" t="s">
        <v>44</v>
      </c>
      <c r="F780" s="158" t="s">
        <v>90</v>
      </c>
      <c r="H780" s="159">
        <v>1</v>
      </c>
      <c r="I780" s="160"/>
      <c r="L780" s="156"/>
      <c r="M780" s="161"/>
      <c r="T780" s="162"/>
      <c r="AT780" s="157" t="s">
        <v>202</v>
      </c>
      <c r="AU780" s="157" t="s">
        <v>93</v>
      </c>
      <c r="AV780" s="13" t="s">
        <v>93</v>
      </c>
      <c r="AW780" s="13" t="s">
        <v>42</v>
      </c>
      <c r="AX780" s="13" t="s">
        <v>82</v>
      </c>
      <c r="AY780" s="157" t="s">
        <v>192</v>
      </c>
    </row>
    <row r="781" spans="2:65" s="14" customFormat="1" ht="11.25">
      <c r="B781" s="163"/>
      <c r="D781" s="150" t="s">
        <v>202</v>
      </c>
      <c r="E781" s="164" t="s">
        <v>44</v>
      </c>
      <c r="F781" s="165" t="s">
        <v>205</v>
      </c>
      <c r="H781" s="166">
        <v>5</v>
      </c>
      <c r="I781" s="167"/>
      <c r="L781" s="163"/>
      <c r="M781" s="168"/>
      <c r="T781" s="169"/>
      <c r="AT781" s="164" t="s">
        <v>202</v>
      </c>
      <c r="AU781" s="164" t="s">
        <v>93</v>
      </c>
      <c r="AV781" s="14" t="s">
        <v>199</v>
      </c>
      <c r="AW781" s="14" t="s">
        <v>42</v>
      </c>
      <c r="AX781" s="14" t="s">
        <v>90</v>
      </c>
      <c r="AY781" s="164" t="s">
        <v>192</v>
      </c>
    </row>
    <row r="782" spans="2:65" s="1" customFormat="1" ht="21.75" customHeight="1">
      <c r="B782" s="33"/>
      <c r="C782" s="170" t="s">
        <v>1500</v>
      </c>
      <c r="D782" s="170" t="s">
        <v>245</v>
      </c>
      <c r="E782" s="171" t="s">
        <v>1488</v>
      </c>
      <c r="F782" s="172" t="s">
        <v>1489</v>
      </c>
      <c r="G782" s="173" t="s">
        <v>747</v>
      </c>
      <c r="H782" s="174">
        <v>4</v>
      </c>
      <c r="I782" s="175"/>
      <c r="J782" s="176">
        <f>ROUND(I782*H782,2)</f>
        <v>0</v>
      </c>
      <c r="K782" s="172" t="s">
        <v>259</v>
      </c>
      <c r="L782" s="177"/>
      <c r="M782" s="178" t="s">
        <v>44</v>
      </c>
      <c r="N782" s="179" t="s">
        <v>53</v>
      </c>
      <c r="P782" s="141">
        <f>O782*H782</f>
        <v>0</v>
      </c>
      <c r="Q782" s="141">
        <v>0</v>
      </c>
      <c r="R782" s="141">
        <f>Q782*H782</f>
        <v>0</v>
      </c>
      <c r="S782" s="141">
        <v>0</v>
      </c>
      <c r="T782" s="142">
        <f>S782*H782</f>
        <v>0</v>
      </c>
      <c r="AR782" s="143" t="s">
        <v>93</v>
      </c>
      <c r="AT782" s="143" t="s">
        <v>245</v>
      </c>
      <c r="AU782" s="143" t="s">
        <v>93</v>
      </c>
      <c r="AY782" s="17" t="s">
        <v>192</v>
      </c>
      <c r="BE782" s="144">
        <f>IF(N782="základní",J782,0)</f>
        <v>0</v>
      </c>
      <c r="BF782" s="144">
        <f>IF(N782="snížená",J782,0)</f>
        <v>0</v>
      </c>
      <c r="BG782" s="144">
        <f>IF(N782="zákl. přenesená",J782,0)</f>
        <v>0</v>
      </c>
      <c r="BH782" s="144">
        <f>IF(N782="sníž. přenesená",J782,0)</f>
        <v>0</v>
      </c>
      <c r="BI782" s="144">
        <f>IF(N782="nulová",J782,0)</f>
        <v>0</v>
      </c>
      <c r="BJ782" s="17" t="s">
        <v>90</v>
      </c>
      <c r="BK782" s="144">
        <f>ROUND(I782*H782,2)</f>
        <v>0</v>
      </c>
      <c r="BL782" s="17" t="s">
        <v>90</v>
      </c>
      <c r="BM782" s="143" t="s">
        <v>2734</v>
      </c>
    </row>
    <row r="783" spans="2:65" s="12" customFormat="1" ht="11.25">
      <c r="B783" s="149"/>
      <c r="D783" s="150" t="s">
        <v>202</v>
      </c>
      <c r="E783" s="151" t="s">
        <v>44</v>
      </c>
      <c r="F783" s="152" t="s">
        <v>2252</v>
      </c>
      <c r="H783" s="151" t="s">
        <v>44</v>
      </c>
      <c r="I783" s="153"/>
      <c r="L783" s="149"/>
      <c r="M783" s="154"/>
      <c r="T783" s="155"/>
      <c r="AT783" s="151" t="s">
        <v>202</v>
      </c>
      <c r="AU783" s="151" t="s">
        <v>93</v>
      </c>
      <c r="AV783" s="12" t="s">
        <v>90</v>
      </c>
      <c r="AW783" s="12" t="s">
        <v>42</v>
      </c>
      <c r="AX783" s="12" t="s">
        <v>82</v>
      </c>
      <c r="AY783" s="151" t="s">
        <v>192</v>
      </c>
    </row>
    <row r="784" spans="2:65" s="12" customFormat="1" ht="11.25">
      <c r="B784" s="149"/>
      <c r="D784" s="150" t="s">
        <v>202</v>
      </c>
      <c r="E784" s="151" t="s">
        <v>44</v>
      </c>
      <c r="F784" s="152" t="s">
        <v>1114</v>
      </c>
      <c r="H784" s="151" t="s">
        <v>44</v>
      </c>
      <c r="I784" s="153"/>
      <c r="L784" s="149"/>
      <c r="M784" s="154"/>
      <c r="T784" s="155"/>
      <c r="AT784" s="151" t="s">
        <v>202</v>
      </c>
      <c r="AU784" s="151" t="s">
        <v>93</v>
      </c>
      <c r="AV784" s="12" t="s">
        <v>90</v>
      </c>
      <c r="AW784" s="12" t="s">
        <v>42</v>
      </c>
      <c r="AX784" s="12" t="s">
        <v>82</v>
      </c>
      <c r="AY784" s="151" t="s">
        <v>192</v>
      </c>
    </row>
    <row r="785" spans="2:65" s="13" customFormat="1" ht="11.25">
      <c r="B785" s="156"/>
      <c r="D785" s="150" t="s">
        <v>202</v>
      </c>
      <c r="E785" s="157" t="s">
        <v>44</v>
      </c>
      <c r="F785" s="158" t="s">
        <v>90</v>
      </c>
      <c r="H785" s="159">
        <v>1</v>
      </c>
      <c r="I785" s="160"/>
      <c r="L785" s="156"/>
      <c r="M785" s="161"/>
      <c r="T785" s="162"/>
      <c r="AT785" s="157" t="s">
        <v>202</v>
      </c>
      <c r="AU785" s="157" t="s">
        <v>93</v>
      </c>
      <c r="AV785" s="13" t="s">
        <v>93</v>
      </c>
      <c r="AW785" s="13" t="s">
        <v>42</v>
      </c>
      <c r="AX785" s="13" t="s">
        <v>82</v>
      </c>
      <c r="AY785" s="157" t="s">
        <v>192</v>
      </c>
    </row>
    <row r="786" spans="2:65" s="12" customFormat="1" ht="11.25">
      <c r="B786" s="149"/>
      <c r="D786" s="150" t="s">
        <v>202</v>
      </c>
      <c r="E786" s="151" t="s">
        <v>44</v>
      </c>
      <c r="F786" s="152" t="s">
        <v>1120</v>
      </c>
      <c r="H786" s="151" t="s">
        <v>44</v>
      </c>
      <c r="I786" s="153"/>
      <c r="L786" s="149"/>
      <c r="M786" s="154"/>
      <c r="T786" s="155"/>
      <c r="AT786" s="151" t="s">
        <v>202</v>
      </c>
      <c r="AU786" s="151" t="s">
        <v>93</v>
      </c>
      <c r="AV786" s="12" t="s">
        <v>90</v>
      </c>
      <c r="AW786" s="12" t="s">
        <v>42</v>
      </c>
      <c r="AX786" s="12" t="s">
        <v>82</v>
      </c>
      <c r="AY786" s="151" t="s">
        <v>192</v>
      </c>
    </row>
    <row r="787" spans="2:65" s="13" customFormat="1" ht="11.25">
      <c r="B787" s="156"/>
      <c r="D787" s="150" t="s">
        <v>202</v>
      </c>
      <c r="E787" s="157" t="s">
        <v>44</v>
      </c>
      <c r="F787" s="158" t="s">
        <v>90</v>
      </c>
      <c r="H787" s="159">
        <v>1</v>
      </c>
      <c r="I787" s="160"/>
      <c r="L787" s="156"/>
      <c r="M787" s="161"/>
      <c r="T787" s="162"/>
      <c r="AT787" s="157" t="s">
        <v>202</v>
      </c>
      <c r="AU787" s="157" t="s">
        <v>93</v>
      </c>
      <c r="AV787" s="13" t="s">
        <v>93</v>
      </c>
      <c r="AW787" s="13" t="s">
        <v>42</v>
      </c>
      <c r="AX787" s="13" t="s">
        <v>82</v>
      </c>
      <c r="AY787" s="157" t="s">
        <v>192</v>
      </c>
    </row>
    <row r="788" spans="2:65" s="12" customFormat="1" ht="11.25">
      <c r="B788" s="149"/>
      <c r="D788" s="150" t="s">
        <v>202</v>
      </c>
      <c r="E788" s="151" t="s">
        <v>44</v>
      </c>
      <c r="F788" s="152" t="s">
        <v>1124</v>
      </c>
      <c r="H788" s="151" t="s">
        <v>44</v>
      </c>
      <c r="I788" s="153"/>
      <c r="L788" s="149"/>
      <c r="M788" s="154"/>
      <c r="T788" s="155"/>
      <c r="AT788" s="151" t="s">
        <v>202</v>
      </c>
      <c r="AU788" s="151" t="s">
        <v>93</v>
      </c>
      <c r="AV788" s="12" t="s">
        <v>90</v>
      </c>
      <c r="AW788" s="12" t="s">
        <v>42</v>
      </c>
      <c r="AX788" s="12" t="s">
        <v>82</v>
      </c>
      <c r="AY788" s="151" t="s">
        <v>192</v>
      </c>
    </row>
    <row r="789" spans="2:65" s="13" customFormat="1" ht="11.25">
      <c r="B789" s="156"/>
      <c r="D789" s="150" t="s">
        <v>202</v>
      </c>
      <c r="E789" s="157" t="s">
        <v>44</v>
      </c>
      <c r="F789" s="158" t="s">
        <v>90</v>
      </c>
      <c r="H789" s="159">
        <v>1</v>
      </c>
      <c r="I789" s="160"/>
      <c r="L789" s="156"/>
      <c r="M789" s="161"/>
      <c r="T789" s="162"/>
      <c r="AT789" s="157" t="s">
        <v>202</v>
      </c>
      <c r="AU789" s="157" t="s">
        <v>93</v>
      </c>
      <c r="AV789" s="13" t="s">
        <v>93</v>
      </c>
      <c r="AW789" s="13" t="s">
        <v>42</v>
      </c>
      <c r="AX789" s="13" t="s">
        <v>82</v>
      </c>
      <c r="AY789" s="157" t="s">
        <v>192</v>
      </c>
    </row>
    <row r="790" spans="2:65" s="12" customFormat="1" ht="11.25">
      <c r="B790" s="149"/>
      <c r="D790" s="150" t="s">
        <v>202</v>
      </c>
      <c r="E790" s="151" t="s">
        <v>44</v>
      </c>
      <c r="F790" s="152" t="s">
        <v>2532</v>
      </c>
      <c r="H790" s="151" t="s">
        <v>44</v>
      </c>
      <c r="I790" s="153"/>
      <c r="L790" s="149"/>
      <c r="M790" s="154"/>
      <c r="T790" s="155"/>
      <c r="AT790" s="151" t="s">
        <v>202</v>
      </c>
      <c r="AU790" s="151" t="s">
        <v>93</v>
      </c>
      <c r="AV790" s="12" t="s">
        <v>90</v>
      </c>
      <c r="AW790" s="12" t="s">
        <v>42</v>
      </c>
      <c r="AX790" s="12" t="s">
        <v>82</v>
      </c>
      <c r="AY790" s="151" t="s">
        <v>192</v>
      </c>
    </row>
    <row r="791" spans="2:65" s="13" customFormat="1" ht="11.25">
      <c r="B791" s="156"/>
      <c r="D791" s="150" t="s">
        <v>202</v>
      </c>
      <c r="E791" s="157" t="s">
        <v>44</v>
      </c>
      <c r="F791" s="158" t="s">
        <v>90</v>
      </c>
      <c r="H791" s="159">
        <v>1</v>
      </c>
      <c r="I791" s="160"/>
      <c r="L791" s="156"/>
      <c r="M791" s="161"/>
      <c r="T791" s="162"/>
      <c r="AT791" s="157" t="s">
        <v>202</v>
      </c>
      <c r="AU791" s="157" t="s">
        <v>93</v>
      </c>
      <c r="AV791" s="13" t="s">
        <v>93</v>
      </c>
      <c r="AW791" s="13" t="s">
        <v>42</v>
      </c>
      <c r="AX791" s="13" t="s">
        <v>82</v>
      </c>
      <c r="AY791" s="157" t="s">
        <v>192</v>
      </c>
    </row>
    <row r="792" spans="2:65" s="14" customFormat="1" ht="11.25">
      <c r="B792" s="163"/>
      <c r="D792" s="150" t="s">
        <v>202</v>
      </c>
      <c r="E792" s="164" t="s">
        <v>44</v>
      </c>
      <c r="F792" s="165" t="s">
        <v>205</v>
      </c>
      <c r="H792" s="166">
        <v>4</v>
      </c>
      <c r="I792" s="167"/>
      <c r="L792" s="163"/>
      <c r="M792" s="168"/>
      <c r="T792" s="169"/>
      <c r="AT792" s="164" t="s">
        <v>202</v>
      </c>
      <c r="AU792" s="164" t="s">
        <v>93</v>
      </c>
      <c r="AV792" s="14" t="s">
        <v>199</v>
      </c>
      <c r="AW792" s="14" t="s">
        <v>42</v>
      </c>
      <c r="AX792" s="14" t="s">
        <v>90</v>
      </c>
      <c r="AY792" s="164" t="s">
        <v>192</v>
      </c>
    </row>
    <row r="793" spans="2:65" s="1" customFormat="1" ht="24.2" customHeight="1">
      <c r="B793" s="33"/>
      <c r="C793" s="170" t="s">
        <v>1505</v>
      </c>
      <c r="D793" s="170" t="s">
        <v>245</v>
      </c>
      <c r="E793" s="171" t="s">
        <v>2735</v>
      </c>
      <c r="F793" s="172" t="s">
        <v>2736</v>
      </c>
      <c r="G793" s="173" t="s">
        <v>747</v>
      </c>
      <c r="H793" s="174">
        <v>1</v>
      </c>
      <c r="I793" s="175"/>
      <c r="J793" s="176">
        <f>ROUND(I793*H793,2)</f>
        <v>0</v>
      </c>
      <c r="K793" s="172" t="s">
        <v>259</v>
      </c>
      <c r="L793" s="177"/>
      <c r="M793" s="178" t="s">
        <v>44</v>
      </c>
      <c r="N793" s="179" t="s">
        <v>53</v>
      </c>
      <c r="P793" s="141">
        <f>O793*H793</f>
        <v>0</v>
      </c>
      <c r="Q793" s="141">
        <v>0</v>
      </c>
      <c r="R793" s="141">
        <f>Q793*H793</f>
        <v>0</v>
      </c>
      <c r="S793" s="141">
        <v>0</v>
      </c>
      <c r="T793" s="142">
        <f>S793*H793</f>
        <v>0</v>
      </c>
      <c r="AR793" s="143" t="s">
        <v>93</v>
      </c>
      <c r="AT793" s="143" t="s">
        <v>245</v>
      </c>
      <c r="AU793" s="143" t="s">
        <v>93</v>
      </c>
      <c r="AY793" s="17" t="s">
        <v>192</v>
      </c>
      <c r="BE793" s="144">
        <f>IF(N793="základní",J793,0)</f>
        <v>0</v>
      </c>
      <c r="BF793" s="144">
        <f>IF(N793="snížená",J793,0)</f>
        <v>0</v>
      </c>
      <c r="BG793" s="144">
        <f>IF(N793="zákl. přenesená",J793,0)</f>
        <v>0</v>
      </c>
      <c r="BH793" s="144">
        <f>IF(N793="sníž. přenesená",J793,0)</f>
        <v>0</v>
      </c>
      <c r="BI793" s="144">
        <f>IF(N793="nulová",J793,0)</f>
        <v>0</v>
      </c>
      <c r="BJ793" s="17" t="s">
        <v>90</v>
      </c>
      <c r="BK793" s="144">
        <f>ROUND(I793*H793,2)</f>
        <v>0</v>
      </c>
      <c r="BL793" s="17" t="s">
        <v>90</v>
      </c>
      <c r="BM793" s="143" t="s">
        <v>2737</v>
      </c>
    </row>
    <row r="794" spans="2:65" s="12" customFormat="1" ht="11.25">
      <c r="B794" s="149"/>
      <c r="D794" s="150" t="s">
        <v>202</v>
      </c>
      <c r="E794" s="151" t="s">
        <v>44</v>
      </c>
      <c r="F794" s="152" t="s">
        <v>2252</v>
      </c>
      <c r="H794" s="151" t="s">
        <v>44</v>
      </c>
      <c r="I794" s="153"/>
      <c r="L794" s="149"/>
      <c r="M794" s="154"/>
      <c r="T794" s="155"/>
      <c r="AT794" s="151" t="s">
        <v>202</v>
      </c>
      <c r="AU794" s="151" t="s">
        <v>93</v>
      </c>
      <c r="AV794" s="12" t="s">
        <v>90</v>
      </c>
      <c r="AW794" s="12" t="s">
        <v>42</v>
      </c>
      <c r="AX794" s="12" t="s">
        <v>82</v>
      </c>
      <c r="AY794" s="151" t="s">
        <v>192</v>
      </c>
    </row>
    <row r="795" spans="2:65" s="12" customFormat="1" ht="11.25">
      <c r="B795" s="149"/>
      <c r="D795" s="150" t="s">
        <v>202</v>
      </c>
      <c r="E795" s="151" t="s">
        <v>44</v>
      </c>
      <c r="F795" s="152" t="s">
        <v>1118</v>
      </c>
      <c r="H795" s="151" t="s">
        <v>44</v>
      </c>
      <c r="I795" s="153"/>
      <c r="L795" s="149"/>
      <c r="M795" s="154"/>
      <c r="T795" s="155"/>
      <c r="AT795" s="151" t="s">
        <v>202</v>
      </c>
      <c r="AU795" s="151" t="s">
        <v>93</v>
      </c>
      <c r="AV795" s="12" t="s">
        <v>90</v>
      </c>
      <c r="AW795" s="12" t="s">
        <v>42</v>
      </c>
      <c r="AX795" s="12" t="s">
        <v>82</v>
      </c>
      <c r="AY795" s="151" t="s">
        <v>192</v>
      </c>
    </row>
    <row r="796" spans="2:65" s="13" customFormat="1" ht="11.25">
      <c r="B796" s="156"/>
      <c r="D796" s="150" t="s">
        <v>202</v>
      </c>
      <c r="E796" s="157" t="s">
        <v>44</v>
      </c>
      <c r="F796" s="158" t="s">
        <v>90</v>
      </c>
      <c r="H796" s="159">
        <v>1</v>
      </c>
      <c r="I796" s="160"/>
      <c r="L796" s="156"/>
      <c r="M796" s="161"/>
      <c r="T796" s="162"/>
      <c r="AT796" s="157" t="s">
        <v>202</v>
      </c>
      <c r="AU796" s="157" t="s">
        <v>93</v>
      </c>
      <c r="AV796" s="13" t="s">
        <v>93</v>
      </c>
      <c r="AW796" s="13" t="s">
        <v>42</v>
      </c>
      <c r="AX796" s="13" t="s">
        <v>90</v>
      </c>
      <c r="AY796" s="157" t="s">
        <v>192</v>
      </c>
    </row>
    <row r="797" spans="2:65" s="1" customFormat="1" ht="16.5" customHeight="1">
      <c r="B797" s="33"/>
      <c r="C797" s="170" t="s">
        <v>1509</v>
      </c>
      <c r="D797" s="170" t="s">
        <v>245</v>
      </c>
      <c r="E797" s="171" t="s">
        <v>1492</v>
      </c>
      <c r="F797" s="172" t="s">
        <v>1493</v>
      </c>
      <c r="G797" s="173" t="s">
        <v>747</v>
      </c>
      <c r="H797" s="174">
        <v>5</v>
      </c>
      <c r="I797" s="175"/>
      <c r="J797" s="176">
        <f>ROUND(I797*H797,2)</f>
        <v>0</v>
      </c>
      <c r="K797" s="172" t="s">
        <v>259</v>
      </c>
      <c r="L797" s="177"/>
      <c r="M797" s="178" t="s">
        <v>44</v>
      </c>
      <c r="N797" s="179" t="s">
        <v>53</v>
      </c>
      <c r="P797" s="141">
        <f>O797*H797</f>
        <v>0</v>
      </c>
      <c r="Q797" s="141">
        <v>0</v>
      </c>
      <c r="R797" s="141">
        <f>Q797*H797</f>
        <v>0</v>
      </c>
      <c r="S797" s="141">
        <v>0</v>
      </c>
      <c r="T797" s="142">
        <f>S797*H797</f>
        <v>0</v>
      </c>
      <c r="AR797" s="143" t="s">
        <v>93</v>
      </c>
      <c r="AT797" s="143" t="s">
        <v>245</v>
      </c>
      <c r="AU797" s="143" t="s">
        <v>93</v>
      </c>
      <c r="AY797" s="17" t="s">
        <v>192</v>
      </c>
      <c r="BE797" s="144">
        <f>IF(N797="základní",J797,0)</f>
        <v>0</v>
      </c>
      <c r="BF797" s="144">
        <f>IF(N797="snížená",J797,0)</f>
        <v>0</v>
      </c>
      <c r="BG797" s="144">
        <f>IF(N797="zákl. přenesená",J797,0)</f>
        <v>0</v>
      </c>
      <c r="BH797" s="144">
        <f>IF(N797="sníž. přenesená",J797,0)</f>
        <v>0</v>
      </c>
      <c r="BI797" s="144">
        <f>IF(N797="nulová",J797,0)</f>
        <v>0</v>
      </c>
      <c r="BJ797" s="17" t="s">
        <v>90</v>
      </c>
      <c r="BK797" s="144">
        <f>ROUND(I797*H797,2)</f>
        <v>0</v>
      </c>
      <c r="BL797" s="17" t="s">
        <v>90</v>
      </c>
      <c r="BM797" s="143" t="s">
        <v>2738</v>
      </c>
    </row>
    <row r="798" spans="2:65" s="12" customFormat="1" ht="11.25">
      <c r="B798" s="149"/>
      <c r="D798" s="150" t="s">
        <v>202</v>
      </c>
      <c r="E798" s="151" t="s">
        <v>44</v>
      </c>
      <c r="F798" s="152" t="s">
        <v>2252</v>
      </c>
      <c r="H798" s="151" t="s">
        <v>44</v>
      </c>
      <c r="I798" s="153"/>
      <c r="L798" s="149"/>
      <c r="M798" s="154"/>
      <c r="T798" s="155"/>
      <c r="AT798" s="151" t="s">
        <v>202</v>
      </c>
      <c r="AU798" s="151" t="s">
        <v>93</v>
      </c>
      <c r="AV798" s="12" t="s">
        <v>90</v>
      </c>
      <c r="AW798" s="12" t="s">
        <v>42</v>
      </c>
      <c r="AX798" s="12" t="s">
        <v>82</v>
      </c>
      <c r="AY798" s="151" t="s">
        <v>192</v>
      </c>
    </row>
    <row r="799" spans="2:65" s="12" customFormat="1" ht="11.25">
      <c r="B799" s="149"/>
      <c r="D799" s="150" t="s">
        <v>202</v>
      </c>
      <c r="E799" s="151" t="s">
        <v>44</v>
      </c>
      <c r="F799" s="152" t="s">
        <v>1114</v>
      </c>
      <c r="H799" s="151" t="s">
        <v>44</v>
      </c>
      <c r="I799" s="153"/>
      <c r="L799" s="149"/>
      <c r="M799" s="154"/>
      <c r="T799" s="155"/>
      <c r="AT799" s="151" t="s">
        <v>202</v>
      </c>
      <c r="AU799" s="151" t="s">
        <v>93</v>
      </c>
      <c r="AV799" s="12" t="s">
        <v>90</v>
      </c>
      <c r="AW799" s="12" t="s">
        <v>42</v>
      </c>
      <c r="AX799" s="12" t="s">
        <v>82</v>
      </c>
      <c r="AY799" s="151" t="s">
        <v>192</v>
      </c>
    </row>
    <row r="800" spans="2:65" s="13" customFormat="1" ht="11.25">
      <c r="B800" s="156"/>
      <c r="D800" s="150" t="s">
        <v>202</v>
      </c>
      <c r="E800" s="157" t="s">
        <v>44</v>
      </c>
      <c r="F800" s="158" t="s">
        <v>90</v>
      </c>
      <c r="H800" s="159">
        <v>1</v>
      </c>
      <c r="I800" s="160"/>
      <c r="L800" s="156"/>
      <c r="M800" s="161"/>
      <c r="T800" s="162"/>
      <c r="AT800" s="157" t="s">
        <v>202</v>
      </c>
      <c r="AU800" s="157" t="s">
        <v>93</v>
      </c>
      <c r="AV800" s="13" t="s">
        <v>93</v>
      </c>
      <c r="AW800" s="13" t="s">
        <v>42</v>
      </c>
      <c r="AX800" s="13" t="s">
        <v>82</v>
      </c>
      <c r="AY800" s="157" t="s">
        <v>192</v>
      </c>
    </row>
    <row r="801" spans="2:65" s="12" customFormat="1" ht="11.25">
      <c r="B801" s="149"/>
      <c r="D801" s="150" t="s">
        <v>202</v>
      </c>
      <c r="E801" s="151" t="s">
        <v>44</v>
      </c>
      <c r="F801" s="152" t="s">
        <v>1118</v>
      </c>
      <c r="H801" s="151" t="s">
        <v>44</v>
      </c>
      <c r="I801" s="153"/>
      <c r="L801" s="149"/>
      <c r="M801" s="154"/>
      <c r="T801" s="155"/>
      <c r="AT801" s="151" t="s">
        <v>202</v>
      </c>
      <c r="AU801" s="151" t="s">
        <v>93</v>
      </c>
      <c r="AV801" s="12" t="s">
        <v>90</v>
      </c>
      <c r="AW801" s="12" t="s">
        <v>42</v>
      </c>
      <c r="AX801" s="12" t="s">
        <v>82</v>
      </c>
      <c r="AY801" s="151" t="s">
        <v>192</v>
      </c>
    </row>
    <row r="802" spans="2:65" s="13" customFormat="1" ht="11.25">
      <c r="B802" s="156"/>
      <c r="D802" s="150" t="s">
        <v>202</v>
      </c>
      <c r="E802" s="157" t="s">
        <v>44</v>
      </c>
      <c r="F802" s="158" t="s">
        <v>90</v>
      </c>
      <c r="H802" s="159">
        <v>1</v>
      </c>
      <c r="I802" s="160"/>
      <c r="L802" s="156"/>
      <c r="M802" s="161"/>
      <c r="T802" s="162"/>
      <c r="AT802" s="157" t="s">
        <v>202</v>
      </c>
      <c r="AU802" s="157" t="s">
        <v>93</v>
      </c>
      <c r="AV802" s="13" t="s">
        <v>93</v>
      </c>
      <c r="AW802" s="13" t="s">
        <v>42</v>
      </c>
      <c r="AX802" s="13" t="s">
        <v>82</v>
      </c>
      <c r="AY802" s="157" t="s">
        <v>192</v>
      </c>
    </row>
    <row r="803" spans="2:65" s="12" customFormat="1" ht="11.25">
      <c r="B803" s="149"/>
      <c r="D803" s="150" t="s">
        <v>202</v>
      </c>
      <c r="E803" s="151" t="s">
        <v>44</v>
      </c>
      <c r="F803" s="152" t="s">
        <v>1120</v>
      </c>
      <c r="H803" s="151" t="s">
        <v>44</v>
      </c>
      <c r="I803" s="153"/>
      <c r="L803" s="149"/>
      <c r="M803" s="154"/>
      <c r="T803" s="155"/>
      <c r="AT803" s="151" t="s">
        <v>202</v>
      </c>
      <c r="AU803" s="151" t="s">
        <v>93</v>
      </c>
      <c r="AV803" s="12" t="s">
        <v>90</v>
      </c>
      <c r="AW803" s="12" t="s">
        <v>42</v>
      </c>
      <c r="AX803" s="12" t="s">
        <v>82</v>
      </c>
      <c r="AY803" s="151" t="s">
        <v>192</v>
      </c>
    </row>
    <row r="804" spans="2:65" s="13" customFormat="1" ht="11.25">
      <c r="B804" s="156"/>
      <c r="D804" s="150" t="s">
        <v>202</v>
      </c>
      <c r="E804" s="157" t="s">
        <v>44</v>
      </c>
      <c r="F804" s="158" t="s">
        <v>90</v>
      </c>
      <c r="H804" s="159">
        <v>1</v>
      </c>
      <c r="I804" s="160"/>
      <c r="L804" s="156"/>
      <c r="M804" s="161"/>
      <c r="T804" s="162"/>
      <c r="AT804" s="157" t="s">
        <v>202</v>
      </c>
      <c r="AU804" s="157" t="s">
        <v>93</v>
      </c>
      <c r="AV804" s="13" t="s">
        <v>93</v>
      </c>
      <c r="AW804" s="13" t="s">
        <v>42</v>
      </c>
      <c r="AX804" s="13" t="s">
        <v>82</v>
      </c>
      <c r="AY804" s="157" t="s">
        <v>192</v>
      </c>
    </row>
    <row r="805" spans="2:65" s="12" customFormat="1" ht="11.25">
      <c r="B805" s="149"/>
      <c r="D805" s="150" t="s">
        <v>202</v>
      </c>
      <c r="E805" s="151" t="s">
        <v>44</v>
      </c>
      <c r="F805" s="152" t="s">
        <v>1124</v>
      </c>
      <c r="H805" s="151" t="s">
        <v>44</v>
      </c>
      <c r="I805" s="153"/>
      <c r="L805" s="149"/>
      <c r="M805" s="154"/>
      <c r="T805" s="155"/>
      <c r="AT805" s="151" t="s">
        <v>202</v>
      </c>
      <c r="AU805" s="151" t="s">
        <v>93</v>
      </c>
      <c r="AV805" s="12" t="s">
        <v>90</v>
      </c>
      <c r="AW805" s="12" t="s">
        <v>42</v>
      </c>
      <c r="AX805" s="12" t="s">
        <v>82</v>
      </c>
      <c r="AY805" s="151" t="s">
        <v>192</v>
      </c>
    </row>
    <row r="806" spans="2:65" s="13" customFormat="1" ht="11.25">
      <c r="B806" s="156"/>
      <c r="D806" s="150" t="s">
        <v>202</v>
      </c>
      <c r="E806" s="157" t="s">
        <v>44</v>
      </c>
      <c r="F806" s="158" t="s">
        <v>90</v>
      </c>
      <c r="H806" s="159">
        <v>1</v>
      </c>
      <c r="I806" s="160"/>
      <c r="L806" s="156"/>
      <c r="M806" s="161"/>
      <c r="T806" s="162"/>
      <c r="AT806" s="157" t="s">
        <v>202</v>
      </c>
      <c r="AU806" s="157" t="s">
        <v>93</v>
      </c>
      <c r="AV806" s="13" t="s">
        <v>93</v>
      </c>
      <c r="AW806" s="13" t="s">
        <v>42</v>
      </c>
      <c r="AX806" s="13" t="s">
        <v>82</v>
      </c>
      <c r="AY806" s="157" t="s">
        <v>192</v>
      </c>
    </row>
    <row r="807" spans="2:65" s="12" customFormat="1" ht="11.25">
      <c r="B807" s="149"/>
      <c r="D807" s="150" t="s">
        <v>202</v>
      </c>
      <c r="E807" s="151" t="s">
        <v>44</v>
      </c>
      <c r="F807" s="152" t="s">
        <v>2532</v>
      </c>
      <c r="H807" s="151" t="s">
        <v>44</v>
      </c>
      <c r="I807" s="153"/>
      <c r="L807" s="149"/>
      <c r="M807" s="154"/>
      <c r="T807" s="155"/>
      <c r="AT807" s="151" t="s">
        <v>202</v>
      </c>
      <c r="AU807" s="151" t="s">
        <v>93</v>
      </c>
      <c r="AV807" s="12" t="s">
        <v>90</v>
      </c>
      <c r="AW807" s="12" t="s">
        <v>42</v>
      </c>
      <c r="AX807" s="12" t="s">
        <v>82</v>
      </c>
      <c r="AY807" s="151" t="s">
        <v>192</v>
      </c>
    </row>
    <row r="808" spans="2:65" s="13" customFormat="1" ht="11.25">
      <c r="B808" s="156"/>
      <c r="D808" s="150" t="s">
        <v>202</v>
      </c>
      <c r="E808" s="157" t="s">
        <v>44</v>
      </c>
      <c r="F808" s="158" t="s">
        <v>90</v>
      </c>
      <c r="H808" s="159">
        <v>1</v>
      </c>
      <c r="I808" s="160"/>
      <c r="L808" s="156"/>
      <c r="M808" s="161"/>
      <c r="T808" s="162"/>
      <c r="AT808" s="157" t="s">
        <v>202</v>
      </c>
      <c r="AU808" s="157" t="s">
        <v>93</v>
      </c>
      <c r="AV808" s="13" t="s">
        <v>93</v>
      </c>
      <c r="AW808" s="13" t="s">
        <v>42</v>
      </c>
      <c r="AX808" s="13" t="s">
        <v>82</v>
      </c>
      <c r="AY808" s="157" t="s">
        <v>192</v>
      </c>
    </row>
    <row r="809" spans="2:65" s="14" customFormat="1" ht="11.25">
      <c r="B809" s="163"/>
      <c r="D809" s="150" t="s">
        <v>202</v>
      </c>
      <c r="E809" s="164" t="s">
        <v>44</v>
      </c>
      <c r="F809" s="165" t="s">
        <v>205</v>
      </c>
      <c r="H809" s="166">
        <v>5</v>
      </c>
      <c r="I809" s="167"/>
      <c r="L809" s="163"/>
      <c r="M809" s="168"/>
      <c r="T809" s="169"/>
      <c r="AT809" s="164" t="s">
        <v>202</v>
      </c>
      <c r="AU809" s="164" t="s">
        <v>93</v>
      </c>
      <c r="AV809" s="14" t="s">
        <v>199</v>
      </c>
      <c r="AW809" s="14" t="s">
        <v>42</v>
      </c>
      <c r="AX809" s="14" t="s">
        <v>90</v>
      </c>
      <c r="AY809" s="164" t="s">
        <v>192</v>
      </c>
    </row>
    <row r="810" spans="2:65" s="1" customFormat="1" ht="49.15" customHeight="1">
      <c r="B810" s="33"/>
      <c r="C810" s="132" t="s">
        <v>1513</v>
      </c>
      <c r="D810" s="132" t="s">
        <v>194</v>
      </c>
      <c r="E810" s="133" t="s">
        <v>1496</v>
      </c>
      <c r="F810" s="134" t="s">
        <v>1497</v>
      </c>
      <c r="G810" s="135" t="s">
        <v>747</v>
      </c>
      <c r="H810" s="136">
        <v>6</v>
      </c>
      <c r="I810" s="137"/>
      <c r="J810" s="138">
        <f>ROUND(I810*H810,2)</f>
        <v>0</v>
      </c>
      <c r="K810" s="134" t="s">
        <v>198</v>
      </c>
      <c r="L810" s="33"/>
      <c r="M810" s="139" t="s">
        <v>44</v>
      </c>
      <c r="N810" s="140" t="s">
        <v>53</v>
      </c>
      <c r="P810" s="141">
        <f>O810*H810</f>
        <v>0</v>
      </c>
      <c r="Q810" s="141">
        <v>2.2004199999999998</v>
      </c>
      <c r="R810" s="141">
        <f>Q810*H810</f>
        <v>13.20252</v>
      </c>
      <c r="S810" s="141">
        <v>0</v>
      </c>
      <c r="T810" s="142">
        <f>S810*H810</f>
        <v>0</v>
      </c>
      <c r="AR810" s="143" t="s">
        <v>90</v>
      </c>
      <c r="AT810" s="143" t="s">
        <v>194</v>
      </c>
      <c r="AU810" s="143" t="s">
        <v>93</v>
      </c>
      <c r="AY810" s="17" t="s">
        <v>192</v>
      </c>
      <c r="BE810" s="144">
        <f>IF(N810="základní",J810,0)</f>
        <v>0</v>
      </c>
      <c r="BF810" s="144">
        <f>IF(N810="snížená",J810,0)</f>
        <v>0</v>
      </c>
      <c r="BG810" s="144">
        <f>IF(N810="zákl. přenesená",J810,0)</f>
        <v>0</v>
      </c>
      <c r="BH810" s="144">
        <f>IF(N810="sníž. přenesená",J810,0)</f>
        <v>0</v>
      </c>
      <c r="BI810" s="144">
        <f>IF(N810="nulová",J810,0)</f>
        <v>0</v>
      </c>
      <c r="BJ810" s="17" t="s">
        <v>90</v>
      </c>
      <c r="BK810" s="144">
        <f>ROUND(I810*H810,2)</f>
        <v>0</v>
      </c>
      <c r="BL810" s="17" t="s">
        <v>90</v>
      </c>
      <c r="BM810" s="143" t="s">
        <v>2739</v>
      </c>
    </row>
    <row r="811" spans="2:65" s="1" customFormat="1" ht="11.25">
      <c r="B811" s="33"/>
      <c r="D811" s="145" t="s">
        <v>200</v>
      </c>
      <c r="F811" s="146" t="s">
        <v>1499</v>
      </c>
      <c r="I811" s="147"/>
      <c r="L811" s="33"/>
      <c r="M811" s="148"/>
      <c r="T811" s="54"/>
      <c r="AT811" s="17" t="s">
        <v>200</v>
      </c>
      <c r="AU811" s="17" t="s">
        <v>93</v>
      </c>
    </row>
    <row r="812" spans="2:65" s="12" customFormat="1" ht="11.25">
      <c r="B812" s="149"/>
      <c r="D812" s="150" t="s">
        <v>202</v>
      </c>
      <c r="E812" s="151" t="s">
        <v>44</v>
      </c>
      <c r="F812" s="152" t="s">
        <v>2252</v>
      </c>
      <c r="H812" s="151" t="s">
        <v>44</v>
      </c>
      <c r="I812" s="153"/>
      <c r="L812" s="149"/>
      <c r="M812" s="154"/>
      <c r="T812" s="155"/>
      <c r="AT812" s="151" t="s">
        <v>202</v>
      </c>
      <c r="AU812" s="151" t="s">
        <v>93</v>
      </c>
      <c r="AV812" s="12" t="s">
        <v>90</v>
      </c>
      <c r="AW812" s="12" t="s">
        <v>42</v>
      </c>
      <c r="AX812" s="12" t="s">
        <v>82</v>
      </c>
      <c r="AY812" s="151" t="s">
        <v>192</v>
      </c>
    </row>
    <row r="813" spans="2:65" s="12" customFormat="1" ht="11.25">
      <c r="B813" s="149"/>
      <c r="D813" s="150" t="s">
        <v>202</v>
      </c>
      <c r="E813" s="151" t="s">
        <v>44</v>
      </c>
      <c r="F813" s="152" t="s">
        <v>1110</v>
      </c>
      <c r="H813" s="151" t="s">
        <v>44</v>
      </c>
      <c r="I813" s="153"/>
      <c r="L813" s="149"/>
      <c r="M813" s="154"/>
      <c r="T813" s="155"/>
      <c r="AT813" s="151" t="s">
        <v>202</v>
      </c>
      <c r="AU813" s="151" t="s">
        <v>93</v>
      </c>
      <c r="AV813" s="12" t="s">
        <v>90</v>
      </c>
      <c r="AW813" s="12" t="s">
        <v>42</v>
      </c>
      <c r="AX813" s="12" t="s">
        <v>82</v>
      </c>
      <c r="AY813" s="151" t="s">
        <v>192</v>
      </c>
    </row>
    <row r="814" spans="2:65" s="13" customFormat="1" ht="11.25">
      <c r="B814" s="156"/>
      <c r="D814" s="150" t="s">
        <v>202</v>
      </c>
      <c r="E814" s="157" t="s">
        <v>44</v>
      </c>
      <c r="F814" s="158" t="s">
        <v>90</v>
      </c>
      <c r="H814" s="159">
        <v>1</v>
      </c>
      <c r="I814" s="160"/>
      <c r="L814" s="156"/>
      <c r="M814" s="161"/>
      <c r="T814" s="162"/>
      <c r="AT814" s="157" t="s">
        <v>202</v>
      </c>
      <c r="AU814" s="157" t="s">
        <v>93</v>
      </c>
      <c r="AV814" s="13" t="s">
        <v>93</v>
      </c>
      <c r="AW814" s="13" t="s">
        <v>42</v>
      </c>
      <c r="AX814" s="13" t="s">
        <v>82</v>
      </c>
      <c r="AY814" s="157" t="s">
        <v>192</v>
      </c>
    </row>
    <row r="815" spans="2:65" s="12" customFormat="1" ht="11.25">
      <c r="B815" s="149"/>
      <c r="D815" s="150" t="s">
        <v>202</v>
      </c>
      <c r="E815" s="151" t="s">
        <v>44</v>
      </c>
      <c r="F815" s="152" t="s">
        <v>1112</v>
      </c>
      <c r="H815" s="151" t="s">
        <v>44</v>
      </c>
      <c r="I815" s="153"/>
      <c r="L815" s="149"/>
      <c r="M815" s="154"/>
      <c r="T815" s="155"/>
      <c r="AT815" s="151" t="s">
        <v>202</v>
      </c>
      <c r="AU815" s="151" t="s">
        <v>93</v>
      </c>
      <c r="AV815" s="12" t="s">
        <v>90</v>
      </c>
      <c r="AW815" s="12" t="s">
        <v>42</v>
      </c>
      <c r="AX815" s="12" t="s">
        <v>82</v>
      </c>
      <c r="AY815" s="151" t="s">
        <v>192</v>
      </c>
    </row>
    <row r="816" spans="2:65" s="13" customFormat="1" ht="11.25">
      <c r="B816" s="156"/>
      <c r="D816" s="150" t="s">
        <v>202</v>
      </c>
      <c r="E816" s="157" t="s">
        <v>44</v>
      </c>
      <c r="F816" s="158" t="s">
        <v>90</v>
      </c>
      <c r="H816" s="159">
        <v>1</v>
      </c>
      <c r="I816" s="160"/>
      <c r="L816" s="156"/>
      <c r="M816" s="161"/>
      <c r="T816" s="162"/>
      <c r="AT816" s="157" t="s">
        <v>202</v>
      </c>
      <c r="AU816" s="157" t="s">
        <v>93</v>
      </c>
      <c r="AV816" s="13" t="s">
        <v>93</v>
      </c>
      <c r="AW816" s="13" t="s">
        <v>42</v>
      </c>
      <c r="AX816" s="13" t="s">
        <v>82</v>
      </c>
      <c r="AY816" s="157" t="s">
        <v>192</v>
      </c>
    </row>
    <row r="817" spans="2:65" s="12" customFormat="1" ht="11.25">
      <c r="B817" s="149"/>
      <c r="D817" s="150" t="s">
        <v>202</v>
      </c>
      <c r="E817" s="151" t="s">
        <v>44</v>
      </c>
      <c r="F817" s="152" t="s">
        <v>1116</v>
      </c>
      <c r="H817" s="151" t="s">
        <v>44</v>
      </c>
      <c r="I817" s="153"/>
      <c r="L817" s="149"/>
      <c r="M817" s="154"/>
      <c r="T817" s="155"/>
      <c r="AT817" s="151" t="s">
        <v>202</v>
      </c>
      <c r="AU817" s="151" t="s">
        <v>93</v>
      </c>
      <c r="AV817" s="12" t="s">
        <v>90</v>
      </c>
      <c r="AW817" s="12" t="s">
        <v>42</v>
      </c>
      <c r="AX817" s="12" t="s">
        <v>82</v>
      </c>
      <c r="AY817" s="151" t="s">
        <v>192</v>
      </c>
    </row>
    <row r="818" spans="2:65" s="13" customFormat="1" ht="11.25">
      <c r="B818" s="156"/>
      <c r="D818" s="150" t="s">
        <v>202</v>
      </c>
      <c r="E818" s="157" t="s">
        <v>44</v>
      </c>
      <c r="F818" s="158" t="s">
        <v>90</v>
      </c>
      <c r="H818" s="159">
        <v>1</v>
      </c>
      <c r="I818" s="160"/>
      <c r="L818" s="156"/>
      <c r="M818" s="161"/>
      <c r="T818" s="162"/>
      <c r="AT818" s="157" t="s">
        <v>202</v>
      </c>
      <c r="AU818" s="157" t="s">
        <v>93</v>
      </c>
      <c r="AV818" s="13" t="s">
        <v>93</v>
      </c>
      <c r="AW818" s="13" t="s">
        <v>42</v>
      </c>
      <c r="AX818" s="13" t="s">
        <v>82</v>
      </c>
      <c r="AY818" s="157" t="s">
        <v>192</v>
      </c>
    </row>
    <row r="819" spans="2:65" s="12" customFormat="1" ht="11.25">
      <c r="B819" s="149"/>
      <c r="D819" s="150" t="s">
        <v>202</v>
      </c>
      <c r="E819" s="151" t="s">
        <v>44</v>
      </c>
      <c r="F819" s="152" t="s">
        <v>1122</v>
      </c>
      <c r="H819" s="151" t="s">
        <v>44</v>
      </c>
      <c r="I819" s="153"/>
      <c r="L819" s="149"/>
      <c r="M819" s="154"/>
      <c r="T819" s="155"/>
      <c r="AT819" s="151" t="s">
        <v>202</v>
      </c>
      <c r="AU819" s="151" t="s">
        <v>93</v>
      </c>
      <c r="AV819" s="12" t="s">
        <v>90</v>
      </c>
      <c r="AW819" s="12" t="s">
        <v>42</v>
      </c>
      <c r="AX819" s="12" t="s">
        <v>82</v>
      </c>
      <c r="AY819" s="151" t="s">
        <v>192</v>
      </c>
    </row>
    <row r="820" spans="2:65" s="13" customFormat="1" ht="11.25">
      <c r="B820" s="156"/>
      <c r="D820" s="150" t="s">
        <v>202</v>
      </c>
      <c r="E820" s="157" t="s">
        <v>44</v>
      </c>
      <c r="F820" s="158" t="s">
        <v>90</v>
      </c>
      <c r="H820" s="159">
        <v>1</v>
      </c>
      <c r="I820" s="160"/>
      <c r="L820" s="156"/>
      <c r="M820" s="161"/>
      <c r="T820" s="162"/>
      <c r="AT820" s="157" t="s">
        <v>202</v>
      </c>
      <c r="AU820" s="157" t="s">
        <v>93</v>
      </c>
      <c r="AV820" s="13" t="s">
        <v>93</v>
      </c>
      <c r="AW820" s="13" t="s">
        <v>42</v>
      </c>
      <c r="AX820" s="13" t="s">
        <v>82</v>
      </c>
      <c r="AY820" s="157" t="s">
        <v>192</v>
      </c>
    </row>
    <row r="821" spans="2:65" s="12" customFormat="1" ht="11.25">
      <c r="B821" s="149"/>
      <c r="D821" s="150" t="s">
        <v>202</v>
      </c>
      <c r="E821" s="151" t="s">
        <v>44</v>
      </c>
      <c r="F821" s="152" t="s">
        <v>2533</v>
      </c>
      <c r="H821" s="151" t="s">
        <v>44</v>
      </c>
      <c r="I821" s="153"/>
      <c r="L821" s="149"/>
      <c r="M821" s="154"/>
      <c r="T821" s="155"/>
      <c r="AT821" s="151" t="s">
        <v>202</v>
      </c>
      <c r="AU821" s="151" t="s">
        <v>93</v>
      </c>
      <c r="AV821" s="12" t="s">
        <v>90</v>
      </c>
      <c r="AW821" s="12" t="s">
        <v>42</v>
      </c>
      <c r="AX821" s="12" t="s">
        <v>82</v>
      </c>
      <c r="AY821" s="151" t="s">
        <v>192</v>
      </c>
    </row>
    <row r="822" spans="2:65" s="13" customFormat="1" ht="11.25">
      <c r="B822" s="156"/>
      <c r="D822" s="150" t="s">
        <v>202</v>
      </c>
      <c r="E822" s="157" t="s">
        <v>44</v>
      </c>
      <c r="F822" s="158" t="s">
        <v>90</v>
      </c>
      <c r="H822" s="159">
        <v>1</v>
      </c>
      <c r="I822" s="160"/>
      <c r="L822" s="156"/>
      <c r="M822" s="161"/>
      <c r="T822" s="162"/>
      <c r="AT822" s="157" t="s">
        <v>202</v>
      </c>
      <c r="AU822" s="157" t="s">
        <v>93</v>
      </c>
      <c r="AV822" s="13" t="s">
        <v>93</v>
      </c>
      <c r="AW822" s="13" t="s">
        <v>42</v>
      </c>
      <c r="AX822" s="13" t="s">
        <v>82</v>
      </c>
      <c r="AY822" s="157" t="s">
        <v>192</v>
      </c>
    </row>
    <row r="823" spans="2:65" s="12" customFormat="1" ht="11.25">
      <c r="B823" s="149"/>
      <c r="D823" s="150" t="s">
        <v>202</v>
      </c>
      <c r="E823" s="151" t="s">
        <v>44</v>
      </c>
      <c r="F823" s="152" t="s">
        <v>2534</v>
      </c>
      <c r="H823" s="151" t="s">
        <v>44</v>
      </c>
      <c r="I823" s="153"/>
      <c r="L823" s="149"/>
      <c r="M823" s="154"/>
      <c r="T823" s="155"/>
      <c r="AT823" s="151" t="s">
        <v>202</v>
      </c>
      <c r="AU823" s="151" t="s">
        <v>93</v>
      </c>
      <c r="AV823" s="12" t="s">
        <v>90</v>
      </c>
      <c r="AW823" s="12" t="s">
        <v>42</v>
      </c>
      <c r="AX823" s="12" t="s">
        <v>82</v>
      </c>
      <c r="AY823" s="151" t="s">
        <v>192</v>
      </c>
    </row>
    <row r="824" spans="2:65" s="13" customFormat="1" ht="11.25">
      <c r="B824" s="156"/>
      <c r="D824" s="150" t="s">
        <v>202</v>
      </c>
      <c r="E824" s="157" t="s">
        <v>44</v>
      </c>
      <c r="F824" s="158" t="s">
        <v>90</v>
      </c>
      <c r="H824" s="159">
        <v>1</v>
      </c>
      <c r="I824" s="160"/>
      <c r="L824" s="156"/>
      <c r="M824" s="161"/>
      <c r="T824" s="162"/>
      <c r="AT824" s="157" t="s">
        <v>202</v>
      </c>
      <c r="AU824" s="157" t="s">
        <v>93</v>
      </c>
      <c r="AV824" s="13" t="s">
        <v>93</v>
      </c>
      <c r="AW824" s="13" t="s">
        <v>42</v>
      </c>
      <c r="AX824" s="13" t="s">
        <v>82</v>
      </c>
      <c r="AY824" s="157" t="s">
        <v>192</v>
      </c>
    </row>
    <row r="825" spans="2:65" s="14" customFormat="1" ht="11.25">
      <c r="B825" s="163"/>
      <c r="D825" s="150" t="s">
        <v>202</v>
      </c>
      <c r="E825" s="164" t="s">
        <v>44</v>
      </c>
      <c r="F825" s="165" t="s">
        <v>205</v>
      </c>
      <c r="H825" s="166">
        <v>6</v>
      </c>
      <c r="I825" s="167"/>
      <c r="L825" s="163"/>
      <c r="M825" s="168"/>
      <c r="T825" s="169"/>
      <c r="AT825" s="164" t="s">
        <v>202</v>
      </c>
      <c r="AU825" s="164" t="s">
        <v>93</v>
      </c>
      <c r="AV825" s="14" t="s">
        <v>199</v>
      </c>
      <c r="AW825" s="14" t="s">
        <v>42</v>
      </c>
      <c r="AX825" s="14" t="s">
        <v>90</v>
      </c>
      <c r="AY825" s="164" t="s">
        <v>192</v>
      </c>
    </row>
    <row r="826" spans="2:65" s="1" customFormat="1" ht="55.5" customHeight="1">
      <c r="B826" s="33"/>
      <c r="C826" s="132" t="s">
        <v>1517</v>
      </c>
      <c r="D826" s="132" t="s">
        <v>194</v>
      </c>
      <c r="E826" s="133" t="s">
        <v>1501</v>
      </c>
      <c r="F826" s="134" t="s">
        <v>1502</v>
      </c>
      <c r="G826" s="135" t="s">
        <v>747</v>
      </c>
      <c r="H826" s="136">
        <v>6</v>
      </c>
      <c r="I826" s="137"/>
      <c r="J826" s="138">
        <f>ROUND(I826*H826,2)</f>
        <v>0</v>
      </c>
      <c r="K826" s="134" t="s">
        <v>198</v>
      </c>
      <c r="L826" s="33"/>
      <c r="M826" s="139" t="s">
        <v>44</v>
      </c>
      <c r="N826" s="140" t="s">
        <v>53</v>
      </c>
      <c r="P826" s="141">
        <f>O826*H826</f>
        <v>0</v>
      </c>
      <c r="Q826" s="141">
        <v>0</v>
      </c>
      <c r="R826" s="141">
        <f>Q826*H826</f>
        <v>0</v>
      </c>
      <c r="S826" s="141">
        <v>0</v>
      </c>
      <c r="T826" s="142">
        <f>S826*H826</f>
        <v>0</v>
      </c>
      <c r="AR826" s="143" t="s">
        <v>90</v>
      </c>
      <c r="AT826" s="143" t="s">
        <v>194</v>
      </c>
      <c r="AU826" s="143" t="s">
        <v>93</v>
      </c>
      <c r="AY826" s="17" t="s">
        <v>192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7" t="s">
        <v>90</v>
      </c>
      <c r="BK826" s="144">
        <f>ROUND(I826*H826,2)</f>
        <v>0</v>
      </c>
      <c r="BL826" s="17" t="s">
        <v>90</v>
      </c>
      <c r="BM826" s="143" t="s">
        <v>2740</v>
      </c>
    </row>
    <row r="827" spans="2:65" s="1" customFormat="1" ht="11.25">
      <c r="B827" s="33"/>
      <c r="D827" s="145" t="s">
        <v>200</v>
      </c>
      <c r="F827" s="146" t="s">
        <v>1504</v>
      </c>
      <c r="I827" s="147"/>
      <c r="L827" s="33"/>
      <c r="M827" s="148"/>
      <c r="T827" s="54"/>
      <c r="AT827" s="17" t="s">
        <v>200</v>
      </c>
      <c r="AU827" s="17" t="s">
        <v>93</v>
      </c>
    </row>
    <row r="828" spans="2:65" s="12" customFormat="1" ht="11.25">
      <c r="B828" s="149"/>
      <c r="D828" s="150" t="s">
        <v>202</v>
      </c>
      <c r="E828" s="151" t="s">
        <v>44</v>
      </c>
      <c r="F828" s="152" t="s">
        <v>2252</v>
      </c>
      <c r="H828" s="151" t="s">
        <v>44</v>
      </c>
      <c r="I828" s="153"/>
      <c r="L828" s="149"/>
      <c r="M828" s="154"/>
      <c r="T828" s="155"/>
      <c r="AT828" s="151" t="s">
        <v>202</v>
      </c>
      <c r="AU828" s="151" t="s">
        <v>93</v>
      </c>
      <c r="AV828" s="12" t="s">
        <v>90</v>
      </c>
      <c r="AW828" s="12" t="s">
        <v>42</v>
      </c>
      <c r="AX828" s="12" t="s">
        <v>82</v>
      </c>
      <c r="AY828" s="151" t="s">
        <v>192</v>
      </c>
    </row>
    <row r="829" spans="2:65" s="12" customFormat="1" ht="11.25">
      <c r="B829" s="149"/>
      <c r="D829" s="150" t="s">
        <v>202</v>
      </c>
      <c r="E829" s="151" t="s">
        <v>44</v>
      </c>
      <c r="F829" s="152" t="s">
        <v>1110</v>
      </c>
      <c r="H829" s="151" t="s">
        <v>44</v>
      </c>
      <c r="I829" s="153"/>
      <c r="L829" s="149"/>
      <c r="M829" s="154"/>
      <c r="T829" s="155"/>
      <c r="AT829" s="151" t="s">
        <v>202</v>
      </c>
      <c r="AU829" s="151" t="s">
        <v>93</v>
      </c>
      <c r="AV829" s="12" t="s">
        <v>90</v>
      </c>
      <c r="AW829" s="12" t="s">
        <v>42</v>
      </c>
      <c r="AX829" s="12" t="s">
        <v>82</v>
      </c>
      <c r="AY829" s="151" t="s">
        <v>192</v>
      </c>
    </row>
    <row r="830" spans="2:65" s="13" customFormat="1" ht="11.25">
      <c r="B830" s="156"/>
      <c r="D830" s="150" t="s">
        <v>202</v>
      </c>
      <c r="E830" s="157" t="s">
        <v>44</v>
      </c>
      <c r="F830" s="158" t="s">
        <v>90</v>
      </c>
      <c r="H830" s="159">
        <v>1</v>
      </c>
      <c r="I830" s="160"/>
      <c r="L830" s="156"/>
      <c r="M830" s="161"/>
      <c r="T830" s="162"/>
      <c r="AT830" s="157" t="s">
        <v>202</v>
      </c>
      <c r="AU830" s="157" t="s">
        <v>93</v>
      </c>
      <c r="AV830" s="13" t="s">
        <v>93</v>
      </c>
      <c r="AW830" s="13" t="s">
        <v>42</v>
      </c>
      <c r="AX830" s="13" t="s">
        <v>82</v>
      </c>
      <c r="AY830" s="157" t="s">
        <v>192</v>
      </c>
    </row>
    <row r="831" spans="2:65" s="12" customFormat="1" ht="11.25">
      <c r="B831" s="149"/>
      <c r="D831" s="150" t="s">
        <v>202</v>
      </c>
      <c r="E831" s="151" t="s">
        <v>44</v>
      </c>
      <c r="F831" s="152" t="s">
        <v>1112</v>
      </c>
      <c r="H831" s="151" t="s">
        <v>44</v>
      </c>
      <c r="I831" s="153"/>
      <c r="L831" s="149"/>
      <c r="M831" s="154"/>
      <c r="T831" s="155"/>
      <c r="AT831" s="151" t="s">
        <v>202</v>
      </c>
      <c r="AU831" s="151" t="s">
        <v>93</v>
      </c>
      <c r="AV831" s="12" t="s">
        <v>90</v>
      </c>
      <c r="AW831" s="12" t="s">
        <v>42</v>
      </c>
      <c r="AX831" s="12" t="s">
        <v>82</v>
      </c>
      <c r="AY831" s="151" t="s">
        <v>192</v>
      </c>
    </row>
    <row r="832" spans="2:65" s="13" customFormat="1" ht="11.25">
      <c r="B832" s="156"/>
      <c r="D832" s="150" t="s">
        <v>202</v>
      </c>
      <c r="E832" s="157" t="s">
        <v>44</v>
      </c>
      <c r="F832" s="158" t="s">
        <v>90</v>
      </c>
      <c r="H832" s="159">
        <v>1</v>
      </c>
      <c r="I832" s="160"/>
      <c r="L832" s="156"/>
      <c r="M832" s="161"/>
      <c r="T832" s="162"/>
      <c r="AT832" s="157" t="s">
        <v>202</v>
      </c>
      <c r="AU832" s="157" t="s">
        <v>93</v>
      </c>
      <c r="AV832" s="13" t="s">
        <v>93</v>
      </c>
      <c r="AW832" s="13" t="s">
        <v>42</v>
      </c>
      <c r="AX832" s="13" t="s">
        <v>82</v>
      </c>
      <c r="AY832" s="157" t="s">
        <v>192</v>
      </c>
    </row>
    <row r="833" spans="2:65" s="12" customFormat="1" ht="11.25">
      <c r="B833" s="149"/>
      <c r="D833" s="150" t="s">
        <v>202</v>
      </c>
      <c r="E833" s="151" t="s">
        <v>44</v>
      </c>
      <c r="F833" s="152" t="s">
        <v>1116</v>
      </c>
      <c r="H833" s="151" t="s">
        <v>44</v>
      </c>
      <c r="I833" s="153"/>
      <c r="L833" s="149"/>
      <c r="M833" s="154"/>
      <c r="T833" s="155"/>
      <c r="AT833" s="151" t="s">
        <v>202</v>
      </c>
      <c r="AU833" s="151" t="s">
        <v>93</v>
      </c>
      <c r="AV833" s="12" t="s">
        <v>90</v>
      </c>
      <c r="AW833" s="12" t="s">
        <v>42</v>
      </c>
      <c r="AX833" s="12" t="s">
        <v>82</v>
      </c>
      <c r="AY833" s="151" t="s">
        <v>192</v>
      </c>
    </row>
    <row r="834" spans="2:65" s="13" customFormat="1" ht="11.25">
      <c r="B834" s="156"/>
      <c r="D834" s="150" t="s">
        <v>202</v>
      </c>
      <c r="E834" s="157" t="s">
        <v>44</v>
      </c>
      <c r="F834" s="158" t="s">
        <v>90</v>
      </c>
      <c r="H834" s="159">
        <v>1</v>
      </c>
      <c r="I834" s="160"/>
      <c r="L834" s="156"/>
      <c r="M834" s="161"/>
      <c r="T834" s="162"/>
      <c r="AT834" s="157" t="s">
        <v>202</v>
      </c>
      <c r="AU834" s="157" t="s">
        <v>93</v>
      </c>
      <c r="AV834" s="13" t="s">
        <v>93</v>
      </c>
      <c r="AW834" s="13" t="s">
        <v>42</v>
      </c>
      <c r="AX834" s="13" t="s">
        <v>82</v>
      </c>
      <c r="AY834" s="157" t="s">
        <v>192</v>
      </c>
    </row>
    <row r="835" spans="2:65" s="12" customFormat="1" ht="11.25">
      <c r="B835" s="149"/>
      <c r="D835" s="150" t="s">
        <v>202</v>
      </c>
      <c r="E835" s="151" t="s">
        <v>44</v>
      </c>
      <c r="F835" s="152" t="s">
        <v>1122</v>
      </c>
      <c r="H835" s="151" t="s">
        <v>44</v>
      </c>
      <c r="I835" s="153"/>
      <c r="L835" s="149"/>
      <c r="M835" s="154"/>
      <c r="T835" s="155"/>
      <c r="AT835" s="151" t="s">
        <v>202</v>
      </c>
      <c r="AU835" s="151" t="s">
        <v>93</v>
      </c>
      <c r="AV835" s="12" t="s">
        <v>90</v>
      </c>
      <c r="AW835" s="12" t="s">
        <v>42</v>
      </c>
      <c r="AX835" s="12" t="s">
        <v>82</v>
      </c>
      <c r="AY835" s="151" t="s">
        <v>192</v>
      </c>
    </row>
    <row r="836" spans="2:65" s="13" customFormat="1" ht="11.25">
      <c r="B836" s="156"/>
      <c r="D836" s="150" t="s">
        <v>202</v>
      </c>
      <c r="E836" s="157" t="s">
        <v>44</v>
      </c>
      <c r="F836" s="158" t="s">
        <v>90</v>
      </c>
      <c r="H836" s="159">
        <v>1</v>
      </c>
      <c r="I836" s="160"/>
      <c r="L836" s="156"/>
      <c r="M836" s="161"/>
      <c r="T836" s="162"/>
      <c r="AT836" s="157" t="s">
        <v>202</v>
      </c>
      <c r="AU836" s="157" t="s">
        <v>93</v>
      </c>
      <c r="AV836" s="13" t="s">
        <v>93</v>
      </c>
      <c r="AW836" s="13" t="s">
        <v>42</v>
      </c>
      <c r="AX836" s="13" t="s">
        <v>82</v>
      </c>
      <c r="AY836" s="157" t="s">
        <v>192</v>
      </c>
    </row>
    <row r="837" spans="2:65" s="12" customFormat="1" ht="11.25">
      <c r="B837" s="149"/>
      <c r="D837" s="150" t="s">
        <v>202</v>
      </c>
      <c r="E837" s="151" t="s">
        <v>44</v>
      </c>
      <c r="F837" s="152" t="s">
        <v>2533</v>
      </c>
      <c r="H837" s="151" t="s">
        <v>44</v>
      </c>
      <c r="I837" s="153"/>
      <c r="L837" s="149"/>
      <c r="M837" s="154"/>
      <c r="T837" s="155"/>
      <c r="AT837" s="151" t="s">
        <v>202</v>
      </c>
      <c r="AU837" s="151" t="s">
        <v>93</v>
      </c>
      <c r="AV837" s="12" t="s">
        <v>90</v>
      </c>
      <c r="AW837" s="12" t="s">
        <v>42</v>
      </c>
      <c r="AX837" s="12" t="s">
        <v>82</v>
      </c>
      <c r="AY837" s="151" t="s">
        <v>192</v>
      </c>
    </row>
    <row r="838" spans="2:65" s="13" customFormat="1" ht="11.25">
      <c r="B838" s="156"/>
      <c r="D838" s="150" t="s">
        <v>202</v>
      </c>
      <c r="E838" s="157" t="s">
        <v>44</v>
      </c>
      <c r="F838" s="158" t="s">
        <v>90</v>
      </c>
      <c r="H838" s="159">
        <v>1</v>
      </c>
      <c r="I838" s="160"/>
      <c r="L838" s="156"/>
      <c r="M838" s="161"/>
      <c r="T838" s="162"/>
      <c r="AT838" s="157" t="s">
        <v>202</v>
      </c>
      <c r="AU838" s="157" t="s">
        <v>93</v>
      </c>
      <c r="AV838" s="13" t="s">
        <v>93</v>
      </c>
      <c r="AW838" s="13" t="s">
        <v>42</v>
      </c>
      <c r="AX838" s="13" t="s">
        <v>82</v>
      </c>
      <c r="AY838" s="157" t="s">
        <v>192</v>
      </c>
    </row>
    <row r="839" spans="2:65" s="12" customFormat="1" ht="11.25">
      <c r="B839" s="149"/>
      <c r="D839" s="150" t="s">
        <v>202</v>
      </c>
      <c r="E839" s="151" t="s">
        <v>44</v>
      </c>
      <c r="F839" s="152" t="s">
        <v>2534</v>
      </c>
      <c r="H839" s="151" t="s">
        <v>44</v>
      </c>
      <c r="I839" s="153"/>
      <c r="L839" s="149"/>
      <c r="M839" s="154"/>
      <c r="T839" s="155"/>
      <c r="AT839" s="151" t="s">
        <v>202</v>
      </c>
      <c r="AU839" s="151" t="s">
        <v>93</v>
      </c>
      <c r="AV839" s="12" t="s">
        <v>90</v>
      </c>
      <c r="AW839" s="12" t="s">
        <v>42</v>
      </c>
      <c r="AX839" s="12" t="s">
        <v>82</v>
      </c>
      <c r="AY839" s="151" t="s">
        <v>192</v>
      </c>
    </row>
    <row r="840" spans="2:65" s="13" customFormat="1" ht="11.25">
      <c r="B840" s="156"/>
      <c r="D840" s="150" t="s">
        <v>202</v>
      </c>
      <c r="E840" s="157" t="s">
        <v>44</v>
      </c>
      <c r="F840" s="158" t="s">
        <v>90</v>
      </c>
      <c r="H840" s="159">
        <v>1</v>
      </c>
      <c r="I840" s="160"/>
      <c r="L840" s="156"/>
      <c r="M840" s="161"/>
      <c r="T840" s="162"/>
      <c r="AT840" s="157" t="s">
        <v>202</v>
      </c>
      <c r="AU840" s="157" t="s">
        <v>93</v>
      </c>
      <c r="AV840" s="13" t="s">
        <v>93</v>
      </c>
      <c r="AW840" s="13" t="s">
        <v>42</v>
      </c>
      <c r="AX840" s="13" t="s">
        <v>82</v>
      </c>
      <c r="AY840" s="157" t="s">
        <v>192</v>
      </c>
    </row>
    <row r="841" spans="2:65" s="14" customFormat="1" ht="11.25">
      <c r="B841" s="163"/>
      <c r="D841" s="150" t="s">
        <v>202</v>
      </c>
      <c r="E841" s="164" t="s">
        <v>44</v>
      </c>
      <c r="F841" s="165" t="s">
        <v>205</v>
      </c>
      <c r="H841" s="166">
        <v>6</v>
      </c>
      <c r="I841" s="167"/>
      <c r="L841" s="163"/>
      <c r="M841" s="168"/>
      <c r="T841" s="169"/>
      <c r="AT841" s="164" t="s">
        <v>202</v>
      </c>
      <c r="AU841" s="164" t="s">
        <v>93</v>
      </c>
      <c r="AV841" s="14" t="s">
        <v>199</v>
      </c>
      <c r="AW841" s="14" t="s">
        <v>42</v>
      </c>
      <c r="AX841" s="14" t="s">
        <v>90</v>
      </c>
      <c r="AY841" s="164" t="s">
        <v>192</v>
      </c>
    </row>
    <row r="842" spans="2:65" s="1" customFormat="1" ht="24.2" customHeight="1">
      <c r="B842" s="33"/>
      <c r="C842" s="170" t="s">
        <v>1521</v>
      </c>
      <c r="D842" s="170" t="s">
        <v>245</v>
      </c>
      <c r="E842" s="171" t="s">
        <v>2741</v>
      </c>
      <c r="F842" s="172" t="s">
        <v>2742</v>
      </c>
      <c r="G842" s="173" t="s">
        <v>747</v>
      </c>
      <c r="H842" s="174">
        <v>1</v>
      </c>
      <c r="I842" s="175"/>
      <c r="J842" s="176">
        <f>ROUND(I842*H842,2)</f>
        <v>0</v>
      </c>
      <c r="K842" s="172" t="s">
        <v>259</v>
      </c>
      <c r="L842" s="177"/>
      <c r="M842" s="178" t="s">
        <v>44</v>
      </c>
      <c r="N842" s="179" t="s">
        <v>53</v>
      </c>
      <c r="P842" s="141">
        <f>O842*H842</f>
        <v>0</v>
      </c>
      <c r="Q842" s="141">
        <v>0</v>
      </c>
      <c r="R842" s="141">
        <f>Q842*H842</f>
        <v>0</v>
      </c>
      <c r="S842" s="141">
        <v>0</v>
      </c>
      <c r="T842" s="142">
        <f>S842*H842</f>
        <v>0</v>
      </c>
      <c r="AR842" s="143" t="s">
        <v>93</v>
      </c>
      <c r="AT842" s="143" t="s">
        <v>245</v>
      </c>
      <c r="AU842" s="143" t="s">
        <v>93</v>
      </c>
      <c r="AY842" s="17" t="s">
        <v>192</v>
      </c>
      <c r="BE842" s="144">
        <f>IF(N842="základní",J842,0)</f>
        <v>0</v>
      </c>
      <c r="BF842" s="144">
        <f>IF(N842="snížená",J842,0)</f>
        <v>0</v>
      </c>
      <c r="BG842" s="144">
        <f>IF(N842="zákl. přenesená",J842,0)</f>
        <v>0</v>
      </c>
      <c r="BH842" s="144">
        <f>IF(N842="sníž. přenesená",J842,0)</f>
        <v>0</v>
      </c>
      <c r="BI842" s="144">
        <f>IF(N842="nulová",J842,0)</f>
        <v>0</v>
      </c>
      <c r="BJ842" s="17" t="s">
        <v>90</v>
      </c>
      <c r="BK842" s="144">
        <f>ROUND(I842*H842,2)</f>
        <v>0</v>
      </c>
      <c r="BL842" s="17" t="s">
        <v>90</v>
      </c>
      <c r="BM842" s="143" t="s">
        <v>2743</v>
      </c>
    </row>
    <row r="843" spans="2:65" s="12" customFormat="1" ht="11.25">
      <c r="B843" s="149"/>
      <c r="D843" s="150" t="s">
        <v>202</v>
      </c>
      <c r="E843" s="151" t="s">
        <v>44</v>
      </c>
      <c r="F843" s="152" t="s">
        <v>2252</v>
      </c>
      <c r="H843" s="151" t="s">
        <v>44</v>
      </c>
      <c r="I843" s="153"/>
      <c r="L843" s="149"/>
      <c r="M843" s="154"/>
      <c r="T843" s="155"/>
      <c r="AT843" s="151" t="s">
        <v>202</v>
      </c>
      <c r="AU843" s="151" t="s">
        <v>93</v>
      </c>
      <c r="AV843" s="12" t="s">
        <v>90</v>
      </c>
      <c r="AW843" s="12" t="s">
        <v>42</v>
      </c>
      <c r="AX843" s="12" t="s">
        <v>82</v>
      </c>
      <c r="AY843" s="151" t="s">
        <v>192</v>
      </c>
    </row>
    <row r="844" spans="2:65" s="12" customFormat="1" ht="11.25">
      <c r="B844" s="149"/>
      <c r="D844" s="150" t="s">
        <v>202</v>
      </c>
      <c r="E844" s="151" t="s">
        <v>44</v>
      </c>
      <c r="F844" s="152" t="s">
        <v>1110</v>
      </c>
      <c r="H844" s="151" t="s">
        <v>44</v>
      </c>
      <c r="I844" s="153"/>
      <c r="L844" s="149"/>
      <c r="M844" s="154"/>
      <c r="T844" s="155"/>
      <c r="AT844" s="151" t="s">
        <v>202</v>
      </c>
      <c r="AU844" s="151" t="s">
        <v>93</v>
      </c>
      <c r="AV844" s="12" t="s">
        <v>90</v>
      </c>
      <c r="AW844" s="12" t="s">
        <v>42</v>
      </c>
      <c r="AX844" s="12" t="s">
        <v>82</v>
      </c>
      <c r="AY844" s="151" t="s">
        <v>192</v>
      </c>
    </row>
    <row r="845" spans="2:65" s="13" customFormat="1" ht="11.25">
      <c r="B845" s="156"/>
      <c r="D845" s="150" t="s">
        <v>202</v>
      </c>
      <c r="E845" s="157" t="s">
        <v>44</v>
      </c>
      <c r="F845" s="158" t="s">
        <v>90</v>
      </c>
      <c r="H845" s="159">
        <v>1</v>
      </c>
      <c r="I845" s="160"/>
      <c r="L845" s="156"/>
      <c r="M845" s="161"/>
      <c r="T845" s="162"/>
      <c r="AT845" s="157" t="s">
        <v>202</v>
      </c>
      <c r="AU845" s="157" t="s">
        <v>93</v>
      </c>
      <c r="AV845" s="13" t="s">
        <v>93</v>
      </c>
      <c r="AW845" s="13" t="s">
        <v>42</v>
      </c>
      <c r="AX845" s="13" t="s">
        <v>90</v>
      </c>
      <c r="AY845" s="157" t="s">
        <v>192</v>
      </c>
    </row>
    <row r="846" spans="2:65" s="1" customFormat="1" ht="24.2" customHeight="1">
      <c r="B846" s="33"/>
      <c r="C846" s="170" t="s">
        <v>1526</v>
      </c>
      <c r="D846" s="170" t="s">
        <v>245</v>
      </c>
      <c r="E846" s="171" t="s">
        <v>2744</v>
      </c>
      <c r="F846" s="172" t="s">
        <v>2745</v>
      </c>
      <c r="G846" s="173" t="s">
        <v>747</v>
      </c>
      <c r="H846" s="174">
        <v>1</v>
      </c>
      <c r="I846" s="175"/>
      <c r="J846" s="176">
        <f>ROUND(I846*H846,2)</f>
        <v>0</v>
      </c>
      <c r="K846" s="172" t="s">
        <v>259</v>
      </c>
      <c r="L846" s="177"/>
      <c r="M846" s="178" t="s">
        <v>44</v>
      </c>
      <c r="N846" s="179" t="s">
        <v>53</v>
      </c>
      <c r="P846" s="141">
        <f>O846*H846</f>
        <v>0</v>
      </c>
      <c r="Q846" s="141">
        <v>0</v>
      </c>
      <c r="R846" s="141">
        <f>Q846*H846</f>
        <v>0</v>
      </c>
      <c r="S846" s="141">
        <v>0</v>
      </c>
      <c r="T846" s="142">
        <f>S846*H846</f>
        <v>0</v>
      </c>
      <c r="AR846" s="143" t="s">
        <v>93</v>
      </c>
      <c r="AT846" s="143" t="s">
        <v>245</v>
      </c>
      <c r="AU846" s="143" t="s">
        <v>93</v>
      </c>
      <c r="AY846" s="17" t="s">
        <v>192</v>
      </c>
      <c r="BE846" s="144">
        <f>IF(N846="základní",J846,0)</f>
        <v>0</v>
      </c>
      <c r="BF846" s="144">
        <f>IF(N846="snížená",J846,0)</f>
        <v>0</v>
      </c>
      <c r="BG846" s="144">
        <f>IF(N846="zákl. přenesená",J846,0)</f>
        <v>0</v>
      </c>
      <c r="BH846" s="144">
        <f>IF(N846="sníž. přenesená",J846,0)</f>
        <v>0</v>
      </c>
      <c r="BI846" s="144">
        <f>IF(N846="nulová",J846,0)</f>
        <v>0</v>
      </c>
      <c r="BJ846" s="17" t="s">
        <v>90</v>
      </c>
      <c r="BK846" s="144">
        <f>ROUND(I846*H846,2)</f>
        <v>0</v>
      </c>
      <c r="BL846" s="17" t="s">
        <v>90</v>
      </c>
      <c r="BM846" s="143" t="s">
        <v>2746</v>
      </c>
    </row>
    <row r="847" spans="2:65" s="12" customFormat="1" ht="11.25">
      <c r="B847" s="149"/>
      <c r="D847" s="150" t="s">
        <v>202</v>
      </c>
      <c r="E847" s="151" t="s">
        <v>44</v>
      </c>
      <c r="F847" s="152" t="s">
        <v>2252</v>
      </c>
      <c r="H847" s="151" t="s">
        <v>44</v>
      </c>
      <c r="I847" s="153"/>
      <c r="L847" s="149"/>
      <c r="M847" s="154"/>
      <c r="T847" s="155"/>
      <c r="AT847" s="151" t="s">
        <v>202</v>
      </c>
      <c r="AU847" s="151" t="s">
        <v>93</v>
      </c>
      <c r="AV847" s="12" t="s">
        <v>90</v>
      </c>
      <c r="AW847" s="12" t="s">
        <v>42</v>
      </c>
      <c r="AX847" s="12" t="s">
        <v>82</v>
      </c>
      <c r="AY847" s="151" t="s">
        <v>192</v>
      </c>
    </row>
    <row r="848" spans="2:65" s="12" customFormat="1" ht="11.25">
      <c r="B848" s="149"/>
      <c r="D848" s="150" t="s">
        <v>202</v>
      </c>
      <c r="E848" s="151" t="s">
        <v>44</v>
      </c>
      <c r="F848" s="152" t="s">
        <v>1112</v>
      </c>
      <c r="H848" s="151" t="s">
        <v>44</v>
      </c>
      <c r="I848" s="153"/>
      <c r="L848" s="149"/>
      <c r="M848" s="154"/>
      <c r="T848" s="155"/>
      <c r="AT848" s="151" t="s">
        <v>202</v>
      </c>
      <c r="AU848" s="151" t="s">
        <v>93</v>
      </c>
      <c r="AV848" s="12" t="s">
        <v>90</v>
      </c>
      <c r="AW848" s="12" t="s">
        <v>42</v>
      </c>
      <c r="AX848" s="12" t="s">
        <v>82</v>
      </c>
      <c r="AY848" s="151" t="s">
        <v>192</v>
      </c>
    </row>
    <row r="849" spans="2:65" s="13" customFormat="1" ht="11.25">
      <c r="B849" s="156"/>
      <c r="D849" s="150" t="s">
        <v>202</v>
      </c>
      <c r="E849" s="157" t="s">
        <v>44</v>
      </c>
      <c r="F849" s="158" t="s">
        <v>90</v>
      </c>
      <c r="H849" s="159">
        <v>1</v>
      </c>
      <c r="I849" s="160"/>
      <c r="L849" s="156"/>
      <c r="M849" s="161"/>
      <c r="T849" s="162"/>
      <c r="AT849" s="157" t="s">
        <v>202</v>
      </c>
      <c r="AU849" s="157" t="s">
        <v>93</v>
      </c>
      <c r="AV849" s="13" t="s">
        <v>93</v>
      </c>
      <c r="AW849" s="13" t="s">
        <v>42</v>
      </c>
      <c r="AX849" s="13" t="s">
        <v>90</v>
      </c>
      <c r="AY849" s="157" t="s">
        <v>192</v>
      </c>
    </row>
    <row r="850" spans="2:65" s="1" customFormat="1" ht="24.2" customHeight="1">
      <c r="B850" s="33"/>
      <c r="C850" s="170" t="s">
        <v>1530</v>
      </c>
      <c r="D850" s="170" t="s">
        <v>245</v>
      </c>
      <c r="E850" s="171" t="s">
        <v>2747</v>
      </c>
      <c r="F850" s="172" t="s">
        <v>2748</v>
      </c>
      <c r="G850" s="173" t="s">
        <v>747</v>
      </c>
      <c r="H850" s="174">
        <v>1</v>
      </c>
      <c r="I850" s="175"/>
      <c r="J850" s="176">
        <f>ROUND(I850*H850,2)</f>
        <v>0</v>
      </c>
      <c r="K850" s="172" t="s">
        <v>259</v>
      </c>
      <c r="L850" s="177"/>
      <c r="M850" s="178" t="s">
        <v>44</v>
      </c>
      <c r="N850" s="179" t="s">
        <v>53</v>
      </c>
      <c r="P850" s="141">
        <f>O850*H850</f>
        <v>0</v>
      </c>
      <c r="Q850" s="141">
        <v>0</v>
      </c>
      <c r="R850" s="141">
        <f>Q850*H850</f>
        <v>0</v>
      </c>
      <c r="S850" s="141">
        <v>0</v>
      </c>
      <c r="T850" s="142">
        <f>S850*H850</f>
        <v>0</v>
      </c>
      <c r="AR850" s="143" t="s">
        <v>93</v>
      </c>
      <c r="AT850" s="143" t="s">
        <v>245</v>
      </c>
      <c r="AU850" s="143" t="s">
        <v>93</v>
      </c>
      <c r="AY850" s="17" t="s">
        <v>192</v>
      </c>
      <c r="BE850" s="144">
        <f>IF(N850="základní",J850,0)</f>
        <v>0</v>
      </c>
      <c r="BF850" s="144">
        <f>IF(N850="snížená",J850,0)</f>
        <v>0</v>
      </c>
      <c r="BG850" s="144">
        <f>IF(N850="zákl. přenesená",J850,0)</f>
        <v>0</v>
      </c>
      <c r="BH850" s="144">
        <f>IF(N850="sníž. přenesená",J850,0)</f>
        <v>0</v>
      </c>
      <c r="BI850" s="144">
        <f>IF(N850="nulová",J850,0)</f>
        <v>0</v>
      </c>
      <c r="BJ850" s="17" t="s">
        <v>90</v>
      </c>
      <c r="BK850" s="144">
        <f>ROUND(I850*H850,2)</f>
        <v>0</v>
      </c>
      <c r="BL850" s="17" t="s">
        <v>90</v>
      </c>
      <c r="BM850" s="143" t="s">
        <v>2749</v>
      </c>
    </row>
    <row r="851" spans="2:65" s="12" customFormat="1" ht="11.25">
      <c r="B851" s="149"/>
      <c r="D851" s="150" t="s">
        <v>202</v>
      </c>
      <c r="E851" s="151" t="s">
        <v>44</v>
      </c>
      <c r="F851" s="152" t="s">
        <v>2252</v>
      </c>
      <c r="H851" s="151" t="s">
        <v>44</v>
      </c>
      <c r="I851" s="153"/>
      <c r="L851" s="149"/>
      <c r="M851" s="154"/>
      <c r="T851" s="155"/>
      <c r="AT851" s="151" t="s">
        <v>202</v>
      </c>
      <c r="AU851" s="151" t="s">
        <v>93</v>
      </c>
      <c r="AV851" s="12" t="s">
        <v>90</v>
      </c>
      <c r="AW851" s="12" t="s">
        <v>42</v>
      </c>
      <c r="AX851" s="12" t="s">
        <v>82</v>
      </c>
      <c r="AY851" s="151" t="s">
        <v>192</v>
      </c>
    </row>
    <row r="852" spans="2:65" s="12" customFormat="1" ht="11.25">
      <c r="B852" s="149"/>
      <c r="D852" s="150" t="s">
        <v>202</v>
      </c>
      <c r="E852" s="151" t="s">
        <v>44</v>
      </c>
      <c r="F852" s="152" t="s">
        <v>1122</v>
      </c>
      <c r="H852" s="151" t="s">
        <v>44</v>
      </c>
      <c r="I852" s="153"/>
      <c r="L852" s="149"/>
      <c r="M852" s="154"/>
      <c r="T852" s="155"/>
      <c r="AT852" s="151" t="s">
        <v>202</v>
      </c>
      <c r="AU852" s="151" t="s">
        <v>93</v>
      </c>
      <c r="AV852" s="12" t="s">
        <v>90</v>
      </c>
      <c r="AW852" s="12" t="s">
        <v>42</v>
      </c>
      <c r="AX852" s="12" t="s">
        <v>82</v>
      </c>
      <c r="AY852" s="151" t="s">
        <v>192</v>
      </c>
    </row>
    <row r="853" spans="2:65" s="13" customFormat="1" ht="11.25">
      <c r="B853" s="156"/>
      <c r="D853" s="150" t="s">
        <v>202</v>
      </c>
      <c r="E853" s="157" t="s">
        <v>44</v>
      </c>
      <c r="F853" s="158" t="s">
        <v>90</v>
      </c>
      <c r="H853" s="159">
        <v>1</v>
      </c>
      <c r="I853" s="160"/>
      <c r="L853" s="156"/>
      <c r="M853" s="161"/>
      <c r="T853" s="162"/>
      <c r="AT853" s="157" t="s">
        <v>202</v>
      </c>
      <c r="AU853" s="157" t="s">
        <v>93</v>
      </c>
      <c r="AV853" s="13" t="s">
        <v>93</v>
      </c>
      <c r="AW853" s="13" t="s">
        <v>42</v>
      </c>
      <c r="AX853" s="13" t="s">
        <v>90</v>
      </c>
      <c r="AY853" s="157" t="s">
        <v>192</v>
      </c>
    </row>
    <row r="854" spans="2:65" s="1" customFormat="1" ht="24.2" customHeight="1">
      <c r="B854" s="33"/>
      <c r="C854" s="170" t="s">
        <v>1535</v>
      </c>
      <c r="D854" s="170" t="s">
        <v>245</v>
      </c>
      <c r="E854" s="171" t="s">
        <v>2750</v>
      </c>
      <c r="F854" s="172" t="s">
        <v>1515</v>
      </c>
      <c r="G854" s="173" t="s">
        <v>747</v>
      </c>
      <c r="H854" s="174">
        <v>1</v>
      </c>
      <c r="I854" s="175"/>
      <c r="J854" s="176">
        <f>ROUND(I854*H854,2)</f>
        <v>0</v>
      </c>
      <c r="K854" s="172" t="s">
        <v>259</v>
      </c>
      <c r="L854" s="177"/>
      <c r="M854" s="178" t="s">
        <v>44</v>
      </c>
      <c r="N854" s="179" t="s">
        <v>53</v>
      </c>
      <c r="P854" s="141">
        <f>O854*H854</f>
        <v>0</v>
      </c>
      <c r="Q854" s="141">
        <v>0</v>
      </c>
      <c r="R854" s="141">
        <f>Q854*H854</f>
        <v>0</v>
      </c>
      <c r="S854" s="141">
        <v>0</v>
      </c>
      <c r="T854" s="142">
        <f>S854*H854</f>
        <v>0</v>
      </c>
      <c r="AR854" s="143" t="s">
        <v>93</v>
      </c>
      <c r="AT854" s="143" t="s">
        <v>245</v>
      </c>
      <c r="AU854" s="143" t="s">
        <v>93</v>
      </c>
      <c r="AY854" s="17" t="s">
        <v>192</v>
      </c>
      <c r="BE854" s="144">
        <f>IF(N854="základní",J854,0)</f>
        <v>0</v>
      </c>
      <c r="BF854" s="144">
        <f>IF(N854="snížená",J854,0)</f>
        <v>0</v>
      </c>
      <c r="BG854" s="144">
        <f>IF(N854="zákl. přenesená",J854,0)</f>
        <v>0</v>
      </c>
      <c r="BH854" s="144">
        <f>IF(N854="sníž. přenesená",J854,0)</f>
        <v>0</v>
      </c>
      <c r="BI854" s="144">
        <f>IF(N854="nulová",J854,0)</f>
        <v>0</v>
      </c>
      <c r="BJ854" s="17" t="s">
        <v>90</v>
      </c>
      <c r="BK854" s="144">
        <f>ROUND(I854*H854,2)</f>
        <v>0</v>
      </c>
      <c r="BL854" s="17" t="s">
        <v>90</v>
      </c>
      <c r="BM854" s="143" t="s">
        <v>2751</v>
      </c>
    </row>
    <row r="855" spans="2:65" s="12" customFormat="1" ht="11.25">
      <c r="B855" s="149"/>
      <c r="D855" s="150" t="s">
        <v>202</v>
      </c>
      <c r="E855" s="151" t="s">
        <v>44</v>
      </c>
      <c r="F855" s="152" t="s">
        <v>2252</v>
      </c>
      <c r="H855" s="151" t="s">
        <v>44</v>
      </c>
      <c r="I855" s="153"/>
      <c r="L855" s="149"/>
      <c r="M855" s="154"/>
      <c r="T855" s="155"/>
      <c r="AT855" s="151" t="s">
        <v>202</v>
      </c>
      <c r="AU855" s="151" t="s">
        <v>93</v>
      </c>
      <c r="AV855" s="12" t="s">
        <v>90</v>
      </c>
      <c r="AW855" s="12" t="s">
        <v>42</v>
      </c>
      <c r="AX855" s="12" t="s">
        <v>82</v>
      </c>
      <c r="AY855" s="151" t="s">
        <v>192</v>
      </c>
    </row>
    <row r="856" spans="2:65" s="12" customFormat="1" ht="11.25">
      <c r="B856" s="149"/>
      <c r="D856" s="150" t="s">
        <v>202</v>
      </c>
      <c r="E856" s="151" t="s">
        <v>44</v>
      </c>
      <c r="F856" s="152" t="s">
        <v>1116</v>
      </c>
      <c r="H856" s="151" t="s">
        <v>44</v>
      </c>
      <c r="I856" s="153"/>
      <c r="L856" s="149"/>
      <c r="M856" s="154"/>
      <c r="T856" s="155"/>
      <c r="AT856" s="151" t="s">
        <v>202</v>
      </c>
      <c r="AU856" s="151" t="s">
        <v>93</v>
      </c>
      <c r="AV856" s="12" t="s">
        <v>90</v>
      </c>
      <c r="AW856" s="12" t="s">
        <v>42</v>
      </c>
      <c r="AX856" s="12" t="s">
        <v>82</v>
      </c>
      <c r="AY856" s="151" t="s">
        <v>192</v>
      </c>
    </row>
    <row r="857" spans="2:65" s="13" customFormat="1" ht="11.25">
      <c r="B857" s="156"/>
      <c r="D857" s="150" t="s">
        <v>202</v>
      </c>
      <c r="E857" s="157" t="s">
        <v>44</v>
      </c>
      <c r="F857" s="158" t="s">
        <v>90</v>
      </c>
      <c r="H857" s="159">
        <v>1</v>
      </c>
      <c r="I857" s="160"/>
      <c r="L857" s="156"/>
      <c r="M857" s="161"/>
      <c r="T857" s="162"/>
      <c r="AT857" s="157" t="s">
        <v>202</v>
      </c>
      <c r="AU857" s="157" t="s">
        <v>93</v>
      </c>
      <c r="AV857" s="13" t="s">
        <v>93</v>
      </c>
      <c r="AW857" s="13" t="s">
        <v>42</v>
      </c>
      <c r="AX857" s="13" t="s">
        <v>90</v>
      </c>
      <c r="AY857" s="157" t="s">
        <v>192</v>
      </c>
    </row>
    <row r="858" spans="2:65" s="1" customFormat="1" ht="33" customHeight="1">
      <c r="B858" s="33"/>
      <c r="C858" s="170" t="s">
        <v>1540</v>
      </c>
      <c r="D858" s="170" t="s">
        <v>245</v>
      </c>
      <c r="E858" s="171" t="s">
        <v>1518</v>
      </c>
      <c r="F858" s="172" t="s">
        <v>2752</v>
      </c>
      <c r="G858" s="173" t="s">
        <v>747</v>
      </c>
      <c r="H858" s="174">
        <v>2</v>
      </c>
      <c r="I858" s="175"/>
      <c r="J858" s="176">
        <f>ROUND(I858*H858,2)</f>
        <v>0</v>
      </c>
      <c r="K858" s="172" t="s">
        <v>259</v>
      </c>
      <c r="L858" s="177"/>
      <c r="M858" s="178" t="s">
        <v>44</v>
      </c>
      <c r="N858" s="179" t="s">
        <v>53</v>
      </c>
      <c r="P858" s="141">
        <f>O858*H858</f>
        <v>0</v>
      </c>
      <c r="Q858" s="141">
        <v>0</v>
      </c>
      <c r="R858" s="141">
        <f>Q858*H858</f>
        <v>0</v>
      </c>
      <c r="S858" s="141">
        <v>0</v>
      </c>
      <c r="T858" s="142">
        <f>S858*H858</f>
        <v>0</v>
      </c>
      <c r="AR858" s="143" t="s">
        <v>93</v>
      </c>
      <c r="AT858" s="143" t="s">
        <v>245</v>
      </c>
      <c r="AU858" s="143" t="s">
        <v>93</v>
      </c>
      <c r="AY858" s="17" t="s">
        <v>192</v>
      </c>
      <c r="BE858" s="144">
        <f>IF(N858="základní",J858,0)</f>
        <v>0</v>
      </c>
      <c r="BF858" s="144">
        <f>IF(N858="snížená",J858,0)</f>
        <v>0</v>
      </c>
      <c r="BG858" s="144">
        <f>IF(N858="zákl. přenesená",J858,0)</f>
        <v>0</v>
      </c>
      <c r="BH858" s="144">
        <f>IF(N858="sníž. přenesená",J858,0)</f>
        <v>0</v>
      </c>
      <c r="BI858" s="144">
        <f>IF(N858="nulová",J858,0)</f>
        <v>0</v>
      </c>
      <c r="BJ858" s="17" t="s">
        <v>90</v>
      </c>
      <c r="BK858" s="144">
        <f>ROUND(I858*H858,2)</f>
        <v>0</v>
      </c>
      <c r="BL858" s="17" t="s">
        <v>90</v>
      </c>
      <c r="BM858" s="143" t="s">
        <v>2753</v>
      </c>
    </row>
    <row r="859" spans="2:65" s="12" customFormat="1" ht="11.25">
      <c r="B859" s="149"/>
      <c r="D859" s="150" t="s">
        <v>202</v>
      </c>
      <c r="E859" s="151" t="s">
        <v>44</v>
      </c>
      <c r="F859" s="152" t="s">
        <v>2252</v>
      </c>
      <c r="H859" s="151" t="s">
        <v>44</v>
      </c>
      <c r="I859" s="153"/>
      <c r="L859" s="149"/>
      <c r="M859" s="154"/>
      <c r="T859" s="155"/>
      <c r="AT859" s="151" t="s">
        <v>202</v>
      </c>
      <c r="AU859" s="151" t="s">
        <v>93</v>
      </c>
      <c r="AV859" s="12" t="s">
        <v>90</v>
      </c>
      <c r="AW859" s="12" t="s">
        <v>42</v>
      </c>
      <c r="AX859" s="12" t="s">
        <v>82</v>
      </c>
      <c r="AY859" s="151" t="s">
        <v>192</v>
      </c>
    </row>
    <row r="860" spans="2:65" s="12" customFormat="1" ht="11.25">
      <c r="B860" s="149"/>
      <c r="D860" s="150" t="s">
        <v>202</v>
      </c>
      <c r="E860" s="151" t="s">
        <v>44</v>
      </c>
      <c r="F860" s="152" t="s">
        <v>2533</v>
      </c>
      <c r="H860" s="151" t="s">
        <v>44</v>
      </c>
      <c r="I860" s="153"/>
      <c r="L860" s="149"/>
      <c r="M860" s="154"/>
      <c r="T860" s="155"/>
      <c r="AT860" s="151" t="s">
        <v>202</v>
      </c>
      <c r="AU860" s="151" t="s">
        <v>93</v>
      </c>
      <c r="AV860" s="12" t="s">
        <v>90</v>
      </c>
      <c r="AW860" s="12" t="s">
        <v>42</v>
      </c>
      <c r="AX860" s="12" t="s">
        <v>82</v>
      </c>
      <c r="AY860" s="151" t="s">
        <v>192</v>
      </c>
    </row>
    <row r="861" spans="2:65" s="13" customFormat="1" ht="11.25">
      <c r="B861" s="156"/>
      <c r="D861" s="150" t="s">
        <v>202</v>
      </c>
      <c r="E861" s="157" t="s">
        <v>44</v>
      </c>
      <c r="F861" s="158" t="s">
        <v>90</v>
      </c>
      <c r="H861" s="159">
        <v>1</v>
      </c>
      <c r="I861" s="160"/>
      <c r="L861" s="156"/>
      <c r="M861" s="161"/>
      <c r="T861" s="162"/>
      <c r="AT861" s="157" t="s">
        <v>202</v>
      </c>
      <c r="AU861" s="157" t="s">
        <v>93</v>
      </c>
      <c r="AV861" s="13" t="s">
        <v>93</v>
      </c>
      <c r="AW861" s="13" t="s">
        <v>42</v>
      </c>
      <c r="AX861" s="13" t="s">
        <v>82</v>
      </c>
      <c r="AY861" s="157" t="s">
        <v>192</v>
      </c>
    </row>
    <row r="862" spans="2:65" s="12" customFormat="1" ht="11.25">
      <c r="B862" s="149"/>
      <c r="D862" s="150" t="s">
        <v>202</v>
      </c>
      <c r="E862" s="151" t="s">
        <v>44</v>
      </c>
      <c r="F862" s="152" t="s">
        <v>2534</v>
      </c>
      <c r="H862" s="151" t="s">
        <v>44</v>
      </c>
      <c r="I862" s="153"/>
      <c r="L862" s="149"/>
      <c r="M862" s="154"/>
      <c r="T862" s="155"/>
      <c r="AT862" s="151" t="s">
        <v>202</v>
      </c>
      <c r="AU862" s="151" t="s">
        <v>93</v>
      </c>
      <c r="AV862" s="12" t="s">
        <v>90</v>
      </c>
      <c r="AW862" s="12" t="s">
        <v>42</v>
      </c>
      <c r="AX862" s="12" t="s">
        <v>82</v>
      </c>
      <c r="AY862" s="151" t="s">
        <v>192</v>
      </c>
    </row>
    <row r="863" spans="2:65" s="13" customFormat="1" ht="11.25">
      <c r="B863" s="156"/>
      <c r="D863" s="150" t="s">
        <v>202</v>
      </c>
      <c r="E863" s="157" t="s">
        <v>44</v>
      </c>
      <c r="F863" s="158" t="s">
        <v>90</v>
      </c>
      <c r="H863" s="159">
        <v>1</v>
      </c>
      <c r="I863" s="160"/>
      <c r="L863" s="156"/>
      <c r="M863" s="161"/>
      <c r="T863" s="162"/>
      <c r="AT863" s="157" t="s">
        <v>202</v>
      </c>
      <c r="AU863" s="157" t="s">
        <v>93</v>
      </c>
      <c r="AV863" s="13" t="s">
        <v>93</v>
      </c>
      <c r="AW863" s="13" t="s">
        <v>42</v>
      </c>
      <c r="AX863" s="13" t="s">
        <v>82</v>
      </c>
      <c r="AY863" s="157" t="s">
        <v>192</v>
      </c>
    </row>
    <row r="864" spans="2:65" s="14" customFormat="1" ht="11.25">
      <c r="B864" s="163"/>
      <c r="D864" s="150" t="s">
        <v>202</v>
      </c>
      <c r="E864" s="164" t="s">
        <v>44</v>
      </c>
      <c r="F864" s="165" t="s">
        <v>205</v>
      </c>
      <c r="H864" s="166">
        <v>2</v>
      </c>
      <c r="I864" s="167"/>
      <c r="L864" s="163"/>
      <c r="M864" s="168"/>
      <c r="T864" s="169"/>
      <c r="AT864" s="164" t="s">
        <v>202</v>
      </c>
      <c r="AU864" s="164" t="s">
        <v>93</v>
      </c>
      <c r="AV864" s="14" t="s">
        <v>199</v>
      </c>
      <c r="AW864" s="14" t="s">
        <v>42</v>
      </c>
      <c r="AX864" s="14" t="s">
        <v>90</v>
      </c>
      <c r="AY864" s="164" t="s">
        <v>192</v>
      </c>
    </row>
    <row r="865" spans="2:65" s="1" customFormat="1" ht="16.5" customHeight="1">
      <c r="B865" s="33"/>
      <c r="C865" s="132" t="s">
        <v>1217</v>
      </c>
      <c r="D865" s="132" t="s">
        <v>194</v>
      </c>
      <c r="E865" s="133" t="s">
        <v>1522</v>
      </c>
      <c r="F865" s="134" t="s">
        <v>1523</v>
      </c>
      <c r="G865" s="135" t="s">
        <v>747</v>
      </c>
      <c r="H865" s="136">
        <v>13</v>
      </c>
      <c r="I865" s="137"/>
      <c r="J865" s="138">
        <f>ROUND(I865*H865,2)</f>
        <v>0</v>
      </c>
      <c r="K865" s="134" t="s">
        <v>198</v>
      </c>
      <c r="L865" s="33"/>
      <c r="M865" s="139" t="s">
        <v>44</v>
      </c>
      <c r="N865" s="140" t="s">
        <v>53</v>
      </c>
      <c r="P865" s="141">
        <f>O865*H865</f>
        <v>0</v>
      </c>
      <c r="Q865" s="141">
        <v>0</v>
      </c>
      <c r="R865" s="141">
        <f>Q865*H865</f>
        <v>0</v>
      </c>
      <c r="S865" s="141">
        <v>0</v>
      </c>
      <c r="T865" s="142">
        <f>S865*H865</f>
        <v>0</v>
      </c>
      <c r="AR865" s="143" t="s">
        <v>90</v>
      </c>
      <c r="AT865" s="143" t="s">
        <v>194</v>
      </c>
      <c r="AU865" s="143" t="s">
        <v>93</v>
      </c>
      <c r="AY865" s="17" t="s">
        <v>192</v>
      </c>
      <c r="BE865" s="144">
        <f>IF(N865="základní",J865,0)</f>
        <v>0</v>
      </c>
      <c r="BF865" s="144">
        <f>IF(N865="snížená",J865,0)</f>
        <v>0</v>
      </c>
      <c r="BG865" s="144">
        <f>IF(N865="zákl. přenesená",J865,0)</f>
        <v>0</v>
      </c>
      <c r="BH865" s="144">
        <f>IF(N865="sníž. přenesená",J865,0)</f>
        <v>0</v>
      </c>
      <c r="BI865" s="144">
        <f>IF(N865="nulová",J865,0)</f>
        <v>0</v>
      </c>
      <c r="BJ865" s="17" t="s">
        <v>90</v>
      </c>
      <c r="BK865" s="144">
        <f>ROUND(I865*H865,2)</f>
        <v>0</v>
      </c>
      <c r="BL865" s="17" t="s">
        <v>90</v>
      </c>
      <c r="BM865" s="143" t="s">
        <v>2754</v>
      </c>
    </row>
    <row r="866" spans="2:65" s="1" customFormat="1" ht="11.25">
      <c r="B866" s="33"/>
      <c r="D866" s="145" t="s">
        <v>200</v>
      </c>
      <c r="F866" s="146" t="s">
        <v>1525</v>
      </c>
      <c r="I866" s="147"/>
      <c r="L866" s="33"/>
      <c r="M866" s="148"/>
      <c r="T866" s="54"/>
      <c r="AT866" s="17" t="s">
        <v>200</v>
      </c>
      <c r="AU866" s="17" t="s">
        <v>93</v>
      </c>
    </row>
    <row r="867" spans="2:65" s="12" customFormat="1" ht="11.25">
      <c r="B867" s="149"/>
      <c r="D867" s="150" t="s">
        <v>202</v>
      </c>
      <c r="E867" s="151" t="s">
        <v>44</v>
      </c>
      <c r="F867" s="152" t="s">
        <v>2252</v>
      </c>
      <c r="H867" s="151" t="s">
        <v>44</v>
      </c>
      <c r="I867" s="153"/>
      <c r="L867" s="149"/>
      <c r="M867" s="154"/>
      <c r="T867" s="155"/>
      <c r="AT867" s="151" t="s">
        <v>202</v>
      </c>
      <c r="AU867" s="151" t="s">
        <v>93</v>
      </c>
      <c r="AV867" s="12" t="s">
        <v>90</v>
      </c>
      <c r="AW867" s="12" t="s">
        <v>42</v>
      </c>
      <c r="AX867" s="12" t="s">
        <v>82</v>
      </c>
      <c r="AY867" s="151" t="s">
        <v>192</v>
      </c>
    </row>
    <row r="868" spans="2:65" s="12" customFormat="1" ht="11.25">
      <c r="B868" s="149"/>
      <c r="D868" s="150" t="s">
        <v>202</v>
      </c>
      <c r="E868" s="151" t="s">
        <v>44</v>
      </c>
      <c r="F868" s="152" t="s">
        <v>1110</v>
      </c>
      <c r="H868" s="151" t="s">
        <v>44</v>
      </c>
      <c r="I868" s="153"/>
      <c r="L868" s="149"/>
      <c r="M868" s="154"/>
      <c r="T868" s="155"/>
      <c r="AT868" s="151" t="s">
        <v>202</v>
      </c>
      <c r="AU868" s="151" t="s">
        <v>93</v>
      </c>
      <c r="AV868" s="12" t="s">
        <v>90</v>
      </c>
      <c r="AW868" s="12" t="s">
        <v>42</v>
      </c>
      <c r="AX868" s="12" t="s">
        <v>82</v>
      </c>
      <c r="AY868" s="151" t="s">
        <v>192</v>
      </c>
    </row>
    <row r="869" spans="2:65" s="13" customFormat="1" ht="11.25">
      <c r="B869" s="156"/>
      <c r="D869" s="150" t="s">
        <v>202</v>
      </c>
      <c r="E869" s="157" t="s">
        <v>44</v>
      </c>
      <c r="F869" s="158" t="s">
        <v>90</v>
      </c>
      <c r="H869" s="159">
        <v>1</v>
      </c>
      <c r="I869" s="160"/>
      <c r="L869" s="156"/>
      <c r="M869" s="161"/>
      <c r="T869" s="162"/>
      <c r="AT869" s="157" t="s">
        <v>202</v>
      </c>
      <c r="AU869" s="157" t="s">
        <v>93</v>
      </c>
      <c r="AV869" s="13" t="s">
        <v>93</v>
      </c>
      <c r="AW869" s="13" t="s">
        <v>42</v>
      </c>
      <c r="AX869" s="13" t="s">
        <v>82</v>
      </c>
      <c r="AY869" s="157" t="s">
        <v>192</v>
      </c>
    </row>
    <row r="870" spans="2:65" s="12" customFormat="1" ht="11.25">
      <c r="B870" s="149"/>
      <c r="D870" s="150" t="s">
        <v>202</v>
      </c>
      <c r="E870" s="151" t="s">
        <v>44</v>
      </c>
      <c r="F870" s="152" t="s">
        <v>1112</v>
      </c>
      <c r="H870" s="151" t="s">
        <v>44</v>
      </c>
      <c r="I870" s="153"/>
      <c r="L870" s="149"/>
      <c r="M870" s="154"/>
      <c r="T870" s="155"/>
      <c r="AT870" s="151" t="s">
        <v>202</v>
      </c>
      <c r="AU870" s="151" t="s">
        <v>93</v>
      </c>
      <c r="AV870" s="12" t="s">
        <v>90</v>
      </c>
      <c r="AW870" s="12" t="s">
        <v>42</v>
      </c>
      <c r="AX870" s="12" t="s">
        <v>82</v>
      </c>
      <c r="AY870" s="151" t="s">
        <v>192</v>
      </c>
    </row>
    <row r="871" spans="2:65" s="13" customFormat="1" ht="11.25">
      <c r="B871" s="156"/>
      <c r="D871" s="150" t="s">
        <v>202</v>
      </c>
      <c r="E871" s="157" t="s">
        <v>44</v>
      </c>
      <c r="F871" s="158" t="s">
        <v>90</v>
      </c>
      <c r="H871" s="159">
        <v>1</v>
      </c>
      <c r="I871" s="160"/>
      <c r="L871" s="156"/>
      <c r="M871" s="161"/>
      <c r="T871" s="162"/>
      <c r="AT871" s="157" t="s">
        <v>202</v>
      </c>
      <c r="AU871" s="157" t="s">
        <v>93</v>
      </c>
      <c r="AV871" s="13" t="s">
        <v>93</v>
      </c>
      <c r="AW871" s="13" t="s">
        <v>42</v>
      </c>
      <c r="AX871" s="13" t="s">
        <v>82</v>
      </c>
      <c r="AY871" s="157" t="s">
        <v>192</v>
      </c>
    </row>
    <row r="872" spans="2:65" s="12" customFormat="1" ht="11.25">
      <c r="B872" s="149"/>
      <c r="D872" s="150" t="s">
        <v>202</v>
      </c>
      <c r="E872" s="151" t="s">
        <v>44</v>
      </c>
      <c r="F872" s="152" t="s">
        <v>1114</v>
      </c>
      <c r="H872" s="151" t="s">
        <v>44</v>
      </c>
      <c r="I872" s="153"/>
      <c r="L872" s="149"/>
      <c r="M872" s="154"/>
      <c r="T872" s="155"/>
      <c r="AT872" s="151" t="s">
        <v>202</v>
      </c>
      <c r="AU872" s="151" t="s">
        <v>93</v>
      </c>
      <c r="AV872" s="12" t="s">
        <v>90</v>
      </c>
      <c r="AW872" s="12" t="s">
        <v>42</v>
      </c>
      <c r="AX872" s="12" t="s">
        <v>82</v>
      </c>
      <c r="AY872" s="151" t="s">
        <v>192</v>
      </c>
    </row>
    <row r="873" spans="2:65" s="13" customFormat="1" ht="11.25">
      <c r="B873" s="156"/>
      <c r="D873" s="150" t="s">
        <v>202</v>
      </c>
      <c r="E873" s="157" t="s">
        <v>44</v>
      </c>
      <c r="F873" s="158" t="s">
        <v>90</v>
      </c>
      <c r="H873" s="159">
        <v>1</v>
      </c>
      <c r="I873" s="160"/>
      <c r="L873" s="156"/>
      <c r="M873" s="161"/>
      <c r="T873" s="162"/>
      <c r="AT873" s="157" t="s">
        <v>202</v>
      </c>
      <c r="AU873" s="157" t="s">
        <v>93</v>
      </c>
      <c r="AV873" s="13" t="s">
        <v>93</v>
      </c>
      <c r="AW873" s="13" t="s">
        <v>42</v>
      </c>
      <c r="AX873" s="13" t="s">
        <v>82</v>
      </c>
      <c r="AY873" s="157" t="s">
        <v>192</v>
      </c>
    </row>
    <row r="874" spans="2:65" s="12" customFormat="1" ht="11.25">
      <c r="B874" s="149"/>
      <c r="D874" s="150" t="s">
        <v>202</v>
      </c>
      <c r="E874" s="151" t="s">
        <v>44</v>
      </c>
      <c r="F874" s="152" t="s">
        <v>1116</v>
      </c>
      <c r="H874" s="151" t="s">
        <v>44</v>
      </c>
      <c r="I874" s="153"/>
      <c r="L874" s="149"/>
      <c r="M874" s="154"/>
      <c r="T874" s="155"/>
      <c r="AT874" s="151" t="s">
        <v>202</v>
      </c>
      <c r="AU874" s="151" t="s">
        <v>93</v>
      </c>
      <c r="AV874" s="12" t="s">
        <v>90</v>
      </c>
      <c r="AW874" s="12" t="s">
        <v>42</v>
      </c>
      <c r="AX874" s="12" t="s">
        <v>82</v>
      </c>
      <c r="AY874" s="151" t="s">
        <v>192</v>
      </c>
    </row>
    <row r="875" spans="2:65" s="13" customFormat="1" ht="11.25">
      <c r="B875" s="156"/>
      <c r="D875" s="150" t="s">
        <v>202</v>
      </c>
      <c r="E875" s="157" t="s">
        <v>44</v>
      </c>
      <c r="F875" s="158" t="s">
        <v>90</v>
      </c>
      <c r="H875" s="159">
        <v>1</v>
      </c>
      <c r="I875" s="160"/>
      <c r="L875" s="156"/>
      <c r="M875" s="161"/>
      <c r="T875" s="162"/>
      <c r="AT875" s="157" t="s">
        <v>202</v>
      </c>
      <c r="AU875" s="157" t="s">
        <v>93</v>
      </c>
      <c r="AV875" s="13" t="s">
        <v>93</v>
      </c>
      <c r="AW875" s="13" t="s">
        <v>42</v>
      </c>
      <c r="AX875" s="13" t="s">
        <v>82</v>
      </c>
      <c r="AY875" s="157" t="s">
        <v>192</v>
      </c>
    </row>
    <row r="876" spans="2:65" s="12" customFormat="1" ht="11.25">
      <c r="B876" s="149"/>
      <c r="D876" s="150" t="s">
        <v>202</v>
      </c>
      <c r="E876" s="151" t="s">
        <v>44</v>
      </c>
      <c r="F876" s="152" t="s">
        <v>1118</v>
      </c>
      <c r="H876" s="151" t="s">
        <v>44</v>
      </c>
      <c r="I876" s="153"/>
      <c r="L876" s="149"/>
      <c r="M876" s="154"/>
      <c r="T876" s="155"/>
      <c r="AT876" s="151" t="s">
        <v>202</v>
      </c>
      <c r="AU876" s="151" t="s">
        <v>93</v>
      </c>
      <c r="AV876" s="12" t="s">
        <v>90</v>
      </c>
      <c r="AW876" s="12" t="s">
        <v>42</v>
      </c>
      <c r="AX876" s="12" t="s">
        <v>82</v>
      </c>
      <c r="AY876" s="151" t="s">
        <v>192</v>
      </c>
    </row>
    <row r="877" spans="2:65" s="13" customFormat="1" ht="11.25">
      <c r="B877" s="156"/>
      <c r="D877" s="150" t="s">
        <v>202</v>
      </c>
      <c r="E877" s="157" t="s">
        <v>44</v>
      </c>
      <c r="F877" s="158" t="s">
        <v>90</v>
      </c>
      <c r="H877" s="159">
        <v>1</v>
      </c>
      <c r="I877" s="160"/>
      <c r="L877" s="156"/>
      <c r="M877" s="161"/>
      <c r="T877" s="162"/>
      <c r="AT877" s="157" t="s">
        <v>202</v>
      </c>
      <c r="AU877" s="157" t="s">
        <v>93</v>
      </c>
      <c r="AV877" s="13" t="s">
        <v>93</v>
      </c>
      <c r="AW877" s="13" t="s">
        <v>42</v>
      </c>
      <c r="AX877" s="13" t="s">
        <v>82</v>
      </c>
      <c r="AY877" s="157" t="s">
        <v>192</v>
      </c>
    </row>
    <row r="878" spans="2:65" s="12" customFormat="1" ht="11.25">
      <c r="B878" s="149"/>
      <c r="D878" s="150" t="s">
        <v>202</v>
      </c>
      <c r="E878" s="151" t="s">
        <v>44</v>
      </c>
      <c r="F878" s="152" t="s">
        <v>1120</v>
      </c>
      <c r="H878" s="151" t="s">
        <v>44</v>
      </c>
      <c r="I878" s="153"/>
      <c r="L878" s="149"/>
      <c r="M878" s="154"/>
      <c r="T878" s="155"/>
      <c r="AT878" s="151" t="s">
        <v>202</v>
      </c>
      <c r="AU878" s="151" t="s">
        <v>93</v>
      </c>
      <c r="AV878" s="12" t="s">
        <v>90</v>
      </c>
      <c r="AW878" s="12" t="s">
        <v>42</v>
      </c>
      <c r="AX878" s="12" t="s">
        <v>82</v>
      </c>
      <c r="AY878" s="151" t="s">
        <v>192</v>
      </c>
    </row>
    <row r="879" spans="2:65" s="13" customFormat="1" ht="11.25">
      <c r="B879" s="156"/>
      <c r="D879" s="150" t="s">
        <v>202</v>
      </c>
      <c r="E879" s="157" t="s">
        <v>44</v>
      </c>
      <c r="F879" s="158" t="s">
        <v>90</v>
      </c>
      <c r="H879" s="159">
        <v>1</v>
      </c>
      <c r="I879" s="160"/>
      <c r="L879" s="156"/>
      <c r="M879" s="161"/>
      <c r="T879" s="162"/>
      <c r="AT879" s="157" t="s">
        <v>202</v>
      </c>
      <c r="AU879" s="157" t="s">
        <v>93</v>
      </c>
      <c r="AV879" s="13" t="s">
        <v>93</v>
      </c>
      <c r="AW879" s="13" t="s">
        <v>42</v>
      </c>
      <c r="AX879" s="13" t="s">
        <v>82</v>
      </c>
      <c r="AY879" s="157" t="s">
        <v>192</v>
      </c>
    </row>
    <row r="880" spans="2:65" s="12" customFormat="1" ht="11.25">
      <c r="B880" s="149"/>
      <c r="D880" s="150" t="s">
        <v>202</v>
      </c>
      <c r="E880" s="151" t="s">
        <v>44</v>
      </c>
      <c r="F880" s="152" t="s">
        <v>1122</v>
      </c>
      <c r="H880" s="151" t="s">
        <v>44</v>
      </c>
      <c r="I880" s="153"/>
      <c r="L880" s="149"/>
      <c r="M880" s="154"/>
      <c r="T880" s="155"/>
      <c r="AT880" s="151" t="s">
        <v>202</v>
      </c>
      <c r="AU880" s="151" t="s">
        <v>93</v>
      </c>
      <c r="AV880" s="12" t="s">
        <v>90</v>
      </c>
      <c r="AW880" s="12" t="s">
        <v>42</v>
      </c>
      <c r="AX880" s="12" t="s">
        <v>82</v>
      </c>
      <c r="AY880" s="151" t="s">
        <v>192</v>
      </c>
    </row>
    <row r="881" spans="2:65" s="13" customFormat="1" ht="11.25">
      <c r="B881" s="156"/>
      <c r="D881" s="150" t="s">
        <v>202</v>
      </c>
      <c r="E881" s="157" t="s">
        <v>44</v>
      </c>
      <c r="F881" s="158" t="s">
        <v>90</v>
      </c>
      <c r="H881" s="159">
        <v>1</v>
      </c>
      <c r="I881" s="160"/>
      <c r="L881" s="156"/>
      <c r="M881" s="161"/>
      <c r="T881" s="162"/>
      <c r="AT881" s="157" t="s">
        <v>202</v>
      </c>
      <c r="AU881" s="157" t="s">
        <v>93</v>
      </c>
      <c r="AV881" s="13" t="s">
        <v>93</v>
      </c>
      <c r="AW881" s="13" t="s">
        <v>42</v>
      </c>
      <c r="AX881" s="13" t="s">
        <v>82</v>
      </c>
      <c r="AY881" s="157" t="s">
        <v>192</v>
      </c>
    </row>
    <row r="882" spans="2:65" s="12" customFormat="1" ht="11.25">
      <c r="B882" s="149"/>
      <c r="D882" s="150" t="s">
        <v>202</v>
      </c>
      <c r="E882" s="151" t="s">
        <v>44</v>
      </c>
      <c r="F882" s="152" t="s">
        <v>1123</v>
      </c>
      <c r="H882" s="151" t="s">
        <v>44</v>
      </c>
      <c r="I882" s="153"/>
      <c r="L882" s="149"/>
      <c r="M882" s="154"/>
      <c r="T882" s="155"/>
      <c r="AT882" s="151" t="s">
        <v>202</v>
      </c>
      <c r="AU882" s="151" t="s">
        <v>93</v>
      </c>
      <c r="AV882" s="12" t="s">
        <v>90</v>
      </c>
      <c r="AW882" s="12" t="s">
        <v>42</v>
      </c>
      <c r="AX882" s="12" t="s">
        <v>82</v>
      </c>
      <c r="AY882" s="151" t="s">
        <v>192</v>
      </c>
    </row>
    <row r="883" spans="2:65" s="13" customFormat="1" ht="11.25">
      <c r="B883" s="156"/>
      <c r="D883" s="150" t="s">
        <v>202</v>
      </c>
      <c r="E883" s="157" t="s">
        <v>44</v>
      </c>
      <c r="F883" s="158" t="s">
        <v>90</v>
      </c>
      <c r="H883" s="159">
        <v>1</v>
      </c>
      <c r="I883" s="160"/>
      <c r="L883" s="156"/>
      <c r="M883" s="161"/>
      <c r="T883" s="162"/>
      <c r="AT883" s="157" t="s">
        <v>202</v>
      </c>
      <c r="AU883" s="157" t="s">
        <v>93</v>
      </c>
      <c r="AV883" s="13" t="s">
        <v>93</v>
      </c>
      <c r="AW883" s="13" t="s">
        <v>42</v>
      </c>
      <c r="AX883" s="13" t="s">
        <v>82</v>
      </c>
      <c r="AY883" s="157" t="s">
        <v>192</v>
      </c>
    </row>
    <row r="884" spans="2:65" s="12" customFormat="1" ht="11.25">
      <c r="B884" s="149"/>
      <c r="D884" s="150" t="s">
        <v>202</v>
      </c>
      <c r="E884" s="151" t="s">
        <v>44</v>
      </c>
      <c r="F884" s="152" t="s">
        <v>1124</v>
      </c>
      <c r="H884" s="151" t="s">
        <v>44</v>
      </c>
      <c r="I884" s="153"/>
      <c r="L884" s="149"/>
      <c r="M884" s="154"/>
      <c r="T884" s="155"/>
      <c r="AT884" s="151" t="s">
        <v>202</v>
      </c>
      <c r="AU884" s="151" t="s">
        <v>93</v>
      </c>
      <c r="AV884" s="12" t="s">
        <v>90</v>
      </c>
      <c r="AW884" s="12" t="s">
        <v>42</v>
      </c>
      <c r="AX884" s="12" t="s">
        <v>82</v>
      </c>
      <c r="AY884" s="151" t="s">
        <v>192</v>
      </c>
    </row>
    <row r="885" spans="2:65" s="13" customFormat="1" ht="11.25">
      <c r="B885" s="156"/>
      <c r="D885" s="150" t="s">
        <v>202</v>
      </c>
      <c r="E885" s="157" t="s">
        <v>44</v>
      </c>
      <c r="F885" s="158" t="s">
        <v>90</v>
      </c>
      <c r="H885" s="159">
        <v>1</v>
      </c>
      <c r="I885" s="160"/>
      <c r="L885" s="156"/>
      <c r="M885" s="161"/>
      <c r="T885" s="162"/>
      <c r="AT885" s="157" t="s">
        <v>202</v>
      </c>
      <c r="AU885" s="157" t="s">
        <v>93</v>
      </c>
      <c r="AV885" s="13" t="s">
        <v>93</v>
      </c>
      <c r="AW885" s="13" t="s">
        <v>42</v>
      </c>
      <c r="AX885" s="13" t="s">
        <v>82</v>
      </c>
      <c r="AY885" s="157" t="s">
        <v>192</v>
      </c>
    </row>
    <row r="886" spans="2:65" s="12" customFormat="1" ht="11.25">
      <c r="B886" s="149"/>
      <c r="D886" s="150" t="s">
        <v>202</v>
      </c>
      <c r="E886" s="151" t="s">
        <v>44</v>
      </c>
      <c r="F886" s="152" t="s">
        <v>1125</v>
      </c>
      <c r="H886" s="151" t="s">
        <v>44</v>
      </c>
      <c r="I886" s="153"/>
      <c r="L886" s="149"/>
      <c r="M886" s="154"/>
      <c r="T886" s="155"/>
      <c r="AT886" s="151" t="s">
        <v>202</v>
      </c>
      <c r="AU886" s="151" t="s">
        <v>93</v>
      </c>
      <c r="AV886" s="12" t="s">
        <v>90</v>
      </c>
      <c r="AW886" s="12" t="s">
        <v>42</v>
      </c>
      <c r="AX886" s="12" t="s">
        <v>82</v>
      </c>
      <c r="AY886" s="151" t="s">
        <v>192</v>
      </c>
    </row>
    <row r="887" spans="2:65" s="13" customFormat="1" ht="11.25">
      <c r="B887" s="156"/>
      <c r="D887" s="150" t="s">
        <v>202</v>
      </c>
      <c r="E887" s="157" t="s">
        <v>44</v>
      </c>
      <c r="F887" s="158" t="s">
        <v>90</v>
      </c>
      <c r="H887" s="159">
        <v>1</v>
      </c>
      <c r="I887" s="160"/>
      <c r="L887" s="156"/>
      <c r="M887" s="161"/>
      <c r="T887" s="162"/>
      <c r="AT887" s="157" t="s">
        <v>202</v>
      </c>
      <c r="AU887" s="157" t="s">
        <v>93</v>
      </c>
      <c r="AV887" s="13" t="s">
        <v>93</v>
      </c>
      <c r="AW887" s="13" t="s">
        <v>42</v>
      </c>
      <c r="AX887" s="13" t="s">
        <v>82</v>
      </c>
      <c r="AY887" s="157" t="s">
        <v>192</v>
      </c>
    </row>
    <row r="888" spans="2:65" s="12" customFormat="1" ht="11.25">
      <c r="B888" s="149"/>
      <c r="D888" s="150" t="s">
        <v>202</v>
      </c>
      <c r="E888" s="151" t="s">
        <v>44</v>
      </c>
      <c r="F888" s="152" t="s">
        <v>2532</v>
      </c>
      <c r="H888" s="151" t="s">
        <v>44</v>
      </c>
      <c r="I888" s="153"/>
      <c r="L888" s="149"/>
      <c r="M888" s="154"/>
      <c r="T888" s="155"/>
      <c r="AT888" s="151" t="s">
        <v>202</v>
      </c>
      <c r="AU888" s="151" t="s">
        <v>93</v>
      </c>
      <c r="AV888" s="12" t="s">
        <v>90</v>
      </c>
      <c r="AW888" s="12" t="s">
        <v>42</v>
      </c>
      <c r="AX888" s="12" t="s">
        <v>82</v>
      </c>
      <c r="AY888" s="151" t="s">
        <v>192</v>
      </c>
    </row>
    <row r="889" spans="2:65" s="13" customFormat="1" ht="11.25">
      <c r="B889" s="156"/>
      <c r="D889" s="150" t="s">
        <v>202</v>
      </c>
      <c r="E889" s="157" t="s">
        <v>44</v>
      </c>
      <c r="F889" s="158" t="s">
        <v>90</v>
      </c>
      <c r="H889" s="159">
        <v>1</v>
      </c>
      <c r="I889" s="160"/>
      <c r="L889" s="156"/>
      <c r="M889" s="161"/>
      <c r="T889" s="162"/>
      <c r="AT889" s="157" t="s">
        <v>202</v>
      </c>
      <c r="AU889" s="157" t="s">
        <v>93</v>
      </c>
      <c r="AV889" s="13" t="s">
        <v>93</v>
      </c>
      <c r="AW889" s="13" t="s">
        <v>42</v>
      </c>
      <c r="AX889" s="13" t="s">
        <v>82</v>
      </c>
      <c r="AY889" s="157" t="s">
        <v>192</v>
      </c>
    </row>
    <row r="890" spans="2:65" s="12" customFormat="1" ht="11.25">
      <c r="B890" s="149"/>
      <c r="D890" s="150" t="s">
        <v>202</v>
      </c>
      <c r="E890" s="151" t="s">
        <v>44</v>
      </c>
      <c r="F890" s="152" t="s">
        <v>2533</v>
      </c>
      <c r="H890" s="151" t="s">
        <v>44</v>
      </c>
      <c r="I890" s="153"/>
      <c r="L890" s="149"/>
      <c r="M890" s="154"/>
      <c r="T890" s="155"/>
      <c r="AT890" s="151" t="s">
        <v>202</v>
      </c>
      <c r="AU890" s="151" t="s">
        <v>93</v>
      </c>
      <c r="AV890" s="12" t="s">
        <v>90</v>
      </c>
      <c r="AW890" s="12" t="s">
        <v>42</v>
      </c>
      <c r="AX890" s="12" t="s">
        <v>82</v>
      </c>
      <c r="AY890" s="151" t="s">
        <v>192</v>
      </c>
    </row>
    <row r="891" spans="2:65" s="13" customFormat="1" ht="11.25">
      <c r="B891" s="156"/>
      <c r="D891" s="150" t="s">
        <v>202</v>
      </c>
      <c r="E891" s="157" t="s">
        <v>44</v>
      </c>
      <c r="F891" s="158" t="s">
        <v>90</v>
      </c>
      <c r="H891" s="159">
        <v>1</v>
      </c>
      <c r="I891" s="160"/>
      <c r="L891" s="156"/>
      <c r="M891" s="161"/>
      <c r="T891" s="162"/>
      <c r="AT891" s="157" t="s">
        <v>202</v>
      </c>
      <c r="AU891" s="157" t="s">
        <v>93</v>
      </c>
      <c r="AV891" s="13" t="s">
        <v>93</v>
      </c>
      <c r="AW891" s="13" t="s">
        <v>42</v>
      </c>
      <c r="AX891" s="13" t="s">
        <v>82</v>
      </c>
      <c r="AY891" s="157" t="s">
        <v>192</v>
      </c>
    </row>
    <row r="892" spans="2:65" s="12" customFormat="1" ht="11.25">
      <c r="B892" s="149"/>
      <c r="D892" s="150" t="s">
        <v>202</v>
      </c>
      <c r="E892" s="151" t="s">
        <v>44</v>
      </c>
      <c r="F892" s="152" t="s">
        <v>2534</v>
      </c>
      <c r="H892" s="151" t="s">
        <v>44</v>
      </c>
      <c r="I892" s="153"/>
      <c r="L892" s="149"/>
      <c r="M892" s="154"/>
      <c r="T892" s="155"/>
      <c r="AT892" s="151" t="s">
        <v>202</v>
      </c>
      <c r="AU892" s="151" t="s">
        <v>93</v>
      </c>
      <c r="AV892" s="12" t="s">
        <v>90</v>
      </c>
      <c r="AW892" s="12" t="s">
        <v>42</v>
      </c>
      <c r="AX892" s="12" t="s">
        <v>82</v>
      </c>
      <c r="AY892" s="151" t="s">
        <v>192</v>
      </c>
    </row>
    <row r="893" spans="2:65" s="13" customFormat="1" ht="11.25">
      <c r="B893" s="156"/>
      <c r="D893" s="150" t="s">
        <v>202</v>
      </c>
      <c r="E893" s="157" t="s">
        <v>44</v>
      </c>
      <c r="F893" s="158" t="s">
        <v>90</v>
      </c>
      <c r="H893" s="159">
        <v>1</v>
      </c>
      <c r="I893" s="160"/>
      <c r="L893" s="156"/>
      <c r="M893" s="161"/>
      <c r="T893" s="162"/>
      <c r="AT893" s="157" t="s">
        <v>202</v>
      </c>
      <c r="AU893" s="157" t="s">
        <v>93</v>
      </c>
      <c r="AV893" s="13" t="s">
        <v>93</v>
      </c>
      <c r="AW893" s="13" t="s">
        <v>42</v>
      </c>
      <c r="AX893" s="13" t="s">
        <v>82</v>
      </c>
      <c r="AY893" s="157" t="s">
        <v>192</v>
      </c>
    </row>
    <row r="894" spans="2:65" s="14" customFormat="1" ht="11.25">
      <c r="B894" s="163"/>
      <c r="D894" s="150" t="s">
        <v>202</v>
      </c>
      <c r="E894" s="164" t="s">
        <v>44</v>
      </c>
      <c r="F894" s="165" t="s">
        <v>205</v>
      </c>
      <c r="H894" s="166">
        <v>13</v>
      </c>
      <c r="I894" s="167"/>
      <c r="L894" s="163"/>
      <c r="M894" s="168"/>
      <c r="T894" s="169"/>
      <c r="AT894" s="164" t="s">
        <v>202</v>
      </c>
      <c r="AU894" s="164" t="s">
        <v>93</v>
      </c>
      <c r="AV894" s="14" t="s">
        <v>199</v>
      </c>
      <c r="AW894" s="14" t="s">
        <v>42</v>
      </c>
      <c r="AX894" s="14" t="s">
        <v>90</v>
      </c>
      <c r="AY894" s="164" t="s">
        <v>192</v>
      </c>
    </row>
    <row r="895" spans="2:65" s="1" customFormat="1" ht="16.5" customHeight="1">
      <c r="B895" s="33"/>
      <c r="C895" s="170" t="s">
        <v>1547</v>
      </c>
      <c r="D895" s="170" t="s">
        <v>245</v>
      </c>
      <c r="E895" s="171" t="s">
        <v>1527</v>
      </c>
      <c r="F895" s="172" t="s">
        <v>1528</v>
      </c>
      <c r="G895" s="173" t="s">
        <v>747</v>
      </c>
      <c r="H895" s="174">
        <v>13</v>
      </c>
      <c r="I895" s="175"/>
      <c r="J895" s="176">
        <f>ROUND(I895*H895,2)</f>
        <v>0</v>
      </c>
      <c r="K895" s="172" t="s">
        <v>259</v>
      </c>
      <c r="L895" s="177"/>
      <c r="M895" s="178" t="s">
        <v>44</v>
      </c>
      <c r="N895" s="179" t="s">
        <v>53</v>
      </c>
      <c r="P895" s="141">
        <f>O895*H895</f>
        <v>0</v>
      </c>
      <c r="Q895" s="141">
        <v>0</v>
      </c>
      <c r="R895" s="141">
        <f>Q895*H895</f>
        <v>0</v>
      </c>
      <c r="S895" s="141">
        <v>0</v>
      </c>
      <c r="T895" s="142">
        <f>S895*H895</f>
        <v>0</v>
      </c>
      <c r="AR895" s="143" t="s">
        <v>93</v>
      </c>
      <c r="AT895" s="143" t="s">
        <v>245</v>
      </c>
      <c r="AU895" s="143" t="s">
        <v>93</v>
      </c>
      <c r="AY895" s="17" t="s">
        <v>192</v>
      </c>
      <c r="BE895" s="144">
        <f>IF(N895="základní",J895,0)</f>
        <v>0</v>
      </c>
      <c r="BF895" s="144">
        <f>IF(N895="snížená",J895,0)</f>
        <v>0</v>
      </c>
      <c r="BG895" s="144">
        <f>IF(N895="zákl. přenesená",J895,0)</f>
        <v>0</v>
      </c>
      <c r="BH895" s="144">
        <f>IF(N895="sníž. přenesená",J895,0)</f>
        <v>0</v>
      </c>
      <c r="BI895" s="144">
        <f>IF(N895="nulová",J895,0)</f>
        <v>0</v>
      </c>
      <c r="BJ895" s="17" t="s">
        <v>90</v>
      </c>
      <c r="BK895" s="144">
        <f>ROUND(I895*H895,2)</f>
        <v>0</v>
      </c>
      <c r="BL895" s="17" t="s">
        <v>90</v>
      </c>
      <c r="BM895" s="143" t="s">
        <v>2755</v>
      </c>
    </row>
    <row r="896" spans="2:65" s="12" customFormat="1" ht="11.25">
      <c r="B896" s="149"/>
      <c r="D896" s="150" t="s">
        <v>202</v>
      </c>
      <c r="E896" s="151" t="s">
        <v>44</v>
      </c>
      <c r="F896" s="152" t="s">
        <v>2252</v>
      </c>
      <c r="H896" s="151" t="s">
        <v>44</v>
      </c>
      <c r="I896" s="153"/>
      <c r="L896" s="149"/>
      <c r="M896" s="154"/>
      <c r="T896" s="155"/>
      <c r="AT896" s="151" t="s">
        <v>202</v>
      </c>
      <c r="AU896" s="151" t="s">
        <v>93</v>
      </c>
      <c r="AV896" s="12" t="s">
        <v>90</v>
      </c>
      <c r="AW896" s="12" t="s">
        <v>42</v>
      </c>
      <c r="AX896" s="12" t="s">
        <v>82</v>
      </c>
      <c r="AY896" s="151" t="s">
        <v>192</v>
      </c>
    </row>
    <row r="897" spans="2:51" s="12" customFormat="1" ht="11.25">
      <c r="B897" s="149"/>
      <c r="D897" s="150" t="s">
        <v>202</v>
      </c>
      <c r="E897" s="151" t="s">
        <v>44</v>
      </c>
      <c r="F897" s="152" t="s">
        <v>1110</v>
      </c>
      <c r="H897" s="151" t="s">
        <v>44</v>
      </c>
      <c r="I897" s="153"/>
      <c r="L897" s="149"/>
      <c r="M897" s="154"/>
      <c r="T897" s="155"/>
      <c r="AT897" s="151" t="s">
        <v>202</v>
      </c>
      <c r="AU897" s="151" t="s">
        <v>93</v>
      </c>
      <c r="AV897" s="12" t="s">
        <v>90</v>
      </c>
      <c r="AW897" s="12" t="s">
        <v>42</v>
      </c>
      <c r="AX897" s="12" t="s">
        <v>82</v>
      </c>
      <c r="AY897" s="151" t="s">
        <v>192</v>
      </c>
    </row>
    <row r="898" spans="2:51" s="13" customFormat="1" ht="11.25">
      <c r="B898" s="156"/>
      <c r="D898" s="150" t="s">
        <v>202</v>
      </c>
      <c r="E898" s="157" t="s">
        <v>44</v>
      </c>
      <c r="F898" s="158" t="s">
        <v>90</v>
      </c>
      <c r="H898" s="159">
        <v>1</v>
      </c>
      <c r="I898" s="160"/>
      <c r="L898" s="156"/>
      <c r="M898" s="161"/>
      <c r="T898" s="162"/>
      <c r="AT898" s="157" t="s">
        <v>202</v>
      </c>
      <c r="AU898" s="157" t="s">
        <v>93</v>
      </c>
      <c r="AV898" s="13" t="s">
        <v>93</v>
      </c>
      <c r="AW898" s="13" t="s">
        <v>42</v>
      </c>
      <c r="AX898" s="13" t="s">
        <v>82</v>
      </c>
      <c r="AY898" s="157" t="s">
        <v>192</v>
      </c>
    </row>
    <row r="899" spans="2:51" s="12" customFormat="1" ht="11.25">
      <c r="B899" s="149"/>
      <c r="D899" s="150" t="s">
        <v>202</v>
      </c>
      <c r="E899" s="151" t="s">
        <v>44</v>
      </c>
      <c r="F899" s="152" t="s">
        <v>1112</v>
      </c>
      <c r="H899" s="151" t="s">
        <v>44</v>
      </c>
      <c r="I899" s="153"/>
      <c r="L899" s="149"/>
      <c r="M899" s="154"/>
      <c r="T899" s="155"/>
      <c r="AT899" s="151" t="s">
        <v>202</v>
      </c>
      <c r="AU899" s="151" t="s">
        <v>93</v>
      </c>
      <c r="AV899" s="12" t="s">
        <v>90</v>
      </c>
      <c r="AW899" s="12" t="s">
        <v>42</v>
      </c>
      <c r="AX899" s="12" t="s">
        <v>82</v>
      </c>
      <c r="AY899" s="151" t="s">
        <v>192</v>
      </c>
    </row>
    <row r="900" spans="2:51" s="13" customFormat="1" ht="11.25">
      <c r="B900" s="156"/>
      <c r="D900" s="150" t="s">
        <v>202</v>
      </c>
      <c r="E900" s="157" t="s">
        <v>44</v>
      </c>
      <c r="F900" s="158" t="s">
        <v>90</v>
      </c>
      <c r="H900" s="159">
        <v>1</v>
      </c>
      <c r="I900" s="160"/>
      <c r="L900" s="156"/>
      <c r="M900" s="161"/>
      <c r="T900" s="162"/>
      <c r="AT900" s="157" t="s">
        <v>202</v>
      </c>
      <c r="AU900" s="157" t="s">
        <v>93</v>
      </c>
      <c r="AV900" s="13" t="s">
        <v>93</v>
      </c>
      <c r="AW900" s="13" t="s">
        <v>42</v>
      </c>
      <c r="AX900" s="13" t="s">
        <v>82</v>
      </c>
      <c r="AY900" s="157" t="s">
        <v>192</v>
      </c>
    </row>
    <row r="901" spans="2:51" s="12" customFormat="1" ht="11.25">
      <c r="B901" s="149"/>
      <c r="D901" s="150" t="s">
        <v>202</v>
      </c>
      <c r="E901" s="151" t="s">
        <v>44</v>
      </c>
      <c r="F901" s="152" t="s">
        <v>1114</v>
      </c>
      <c r="H901" s="151" t="s">
        <v>44</v>
      </c>
      <c r="I901" s="153"/>
      <c r="L901" s="149"/>
      <c r="M901" s="154"/>
      <c r="T901" s="155"/>
      <c r="AT901" s="151" t="s">
        <v>202</v>
      </c>
      <c r="AU901" s="151" t="s">
        <v>93</v>
      </c>
      <c r="AV901" s="12" t="s">
        <v>90</v>
      </c>
      <c r="AW901" s="12" t="s">
        <v>42</v>
      </c>
      <c r="AX901" s="12" t="s">
        <v>82</v>
      </c>
      <c r="AY901" s="151" t="s">
        <v>192</v>
      </c>
    </row>
    <row r="902" spans="2:51" s="13" customFormat="1" ht="11.25">
      <c r="B902" s="156"/>
      <c r="D902" s="150" t="s">
        <v>202</v>
      </c>
      <c r="E902" s="157" t="s">
        <v>44</v>
      </c>
      <c r="F902" s="158" t="s">
        <v>90</v>
      </c>
      <c r="H902" s="159">
        <v>1</v>
      </c>
      <c r="I902" s="160"/>
      <c r="L902" s="156"/>
      <c r="M902" s="161"/>
      <c r="T902" s="162"/>
      <c r="AT902" s="157" t="s">
        <v>202</v>
      </c>
      <c r="AU902" s="157" t="s">
        <v>93</v>
      </c>
      <c r="AV902" s="13" t="s">
        <v>93</v>
      </c>
      <c r="AW902" s="13" t="s">
        <v>42</v>
      </c>
      <c r="AX902" s="13" t="s">
        <v>82</v>
      </c>
      <c r="AY902" s="157" t="s">
        <v>192</v>
      </c>
    </row>
    <row r="903" spans="2:51" s="12" customFormat="1" ht="11.25">
      <c r="B903" s="149"/>
      <c r="D903" s="150" t="s">
        <v>202</v>
      </c>
      <c r="E903" s="151" t="s">
        <v>44</v>
      </c>
      <c r="F903" s="152" t="s">
        <v>1116</v>
      </c>
      <c r="H903" s="151" t="s">
        <v>44</v>
      </c>
      <c r="I903" s="153"/>
      <c r="L903" s="149"/>
      <c r="M903" s="154"/>
      <c r="T903" s="155"/>
      <c r="AT903" s="151" t="s">
        <v>202</v>
      </c>
      <c r="AU903" s="151" t="s">
        <v>93</v>
      </c>
      <c r="AV903" s="12" t="s">
        <v>90</v>
      </c>
      <c r="AW903" s="12" t="s">
        <v>42</v>
      </c>
      <c r="AX903" s="12" t="s">
        <v>82</v>
      </c>
      <c r="AY903" s="151" t="s">
        <v>192</v>
      </c>
    </row>
    <row r="904" spans="2:51" s="13" customFormat="1" ht="11.25">
      <c r="B904" s="156"/>
      <c r="D904" s="150" t="s">
        <v>202</v>
      </c>
      <c r="E904" s="157" t="s">
        <v>44</v>
      </c>
      <c r="F904" s="158" t="s">
        <v>90</v>
      </c>
      <c r="H904" s="159">
        <v>1</v>
      </c>
      <c r="I904" s="160"/>
      <c r="L904" s="156"/>
      <c r="M904" s="161"/>
      <c r="T904" s="162"/>
      <c r="AT904" s="157" t="s">
        <v>202</v>
      </c>
      <c r="AU904" s="157" t="s">
        <v>93</v>
      </c>
      <c r="AV904" s="13" t="s">
        <v>93</v>
      </c>
      <c r="AW904" s="13" t="s">
        <v>42</v>
      </c>
      <c r="AX904" s="13" t="s">
        <v>82</v>
      </c>
      <c r="AY904" s="157" t="s">
        <v>192</v>
      </c>
    </row>
    <row r="905" spans="2:51" s="12" customFormat="1" ht="11.25">
      <c r="B905" s="149"/>
      <c r="D905" s="150" t="s">
        <v>202</v>
      </c>
      <c r="E905" s="151" t="s">
        <v>44</v>
      </c>
      <c r="F905" s="152" t="s">
        <v>1118</v>
      </c>
      <c r="H905" s="151" t="s">
        <v>44</v>
      </c>
      <c r="I905" s="153"/>
      <c r="L905" s="149"/>
      <c r="M905" s="154"/>
      <c r="T905" s="155"/>
      <c r="AT905" s="151" t="s">
        <v>202</v>
      </c>
      <c r="AU905" s="151" t="s">
        <v>93</v>
      </c>
      <c r="AV905" s="12" t="s">
        <v>90</v>
      </c>
      <c r="AW905" s="12" t="s">
        <v>42</v>
      </c>
      <c r="AX905" s="12" t="s">
        <v>82</v>
      </c>
      <c r="AY905" s="151" t="s">
        <v>192</v>
      </c>
    </row>
    <row r="906" spans="2:51" s="13" customFormat="1" ht="11.25">
      <c r="B906" s="156"/>
      <c r="D906" s="150" t="s">
        <v>202</v>
      </c>
      <c r="E906" s="157" t="s">
        <v>44</v>
      </c>
      <c r="F906" s="158" t="s">
        <v>90</v>
      </c>
      <c r="H906" s="159">
        <v>1</v>
      </c>
      <c r="I906" s="160"/>
      <c r="L906" s="156"/>
      <c r="M906" s="161"/>
      <c r="T906" s="162"/>
      <c r="AT906" s="157" t="s">
        <v>202</v>
      </c>
      <c r="AU906" s="157" t="s">
        <v>93</v>
      </c>
      <c r="AV906" s="13" t="s">
        <v>93</v>
      </c>
      <c r="AW906" s="13" t="s">
        <v>42</v>
      </c>
      <c r="AX906" s="13" t="s">
        <v>82</v>
      </c>
      <c r="AY906" s="157" t="s">
        <v>192</v>
      </c>
    </row>
    <row r="907" spans="2:51" s="12" customFormat="1" ht="11.25">
      <c r="B907" s="149"/>
      <c r="D907" s="150" t="s">
        <v>202</v>
      </c>
      <c r="E907" s="151" t="s">
        <v>44</v>
      </c>
      <c r="F907" s="152" t="s">
        <v>1120</v>
      </c>
      <c r="H907" s="151" t="s">
        <v>44</v>
      </c>
      <c r="I907" s="153"/>
      <c r="L907" s="149"/>
      <c r="M907" s="154"/>
      <c r="T907" s="155"/>
      <c r="AT907" s="151" t="s">
        <v>202</v>
      </c>
      <c r="AU907" s="151" t="s">
        <v>93</v>
      </c>
      <c r="AV907" s="12" t="s">
        <v>90</v>
      </c>
      <c r="AW907" s="12" t="s">
        <v>42</v>
      </c>
      <c r="AX907" s="12" t="s">
        <v>82</v>
      </c>
      <c r="AY907" s="151" t="s">
        <v>192</v>
      </c>
    </row>
    <row r="908" spans="2:51" s="13" customFormat="1" ht="11.25">
      <c r="B908" s="156"/>
      <c r="D908" s="150" t="s">
        <v>202</v>
      </c>
      <c r="E908" s="157" t="s">
        <v>44</v>
      </c>
      <c r="F908" s="158" t="s">
        <v>90</v>
      </c>
      <c r="H908" s="159">
        <v>1</v>
      </c>
      <c r="I908" s="160"/>
      <c r="L908" s="156"/>
      <c r="M908" s="161"/>
      <c r="T908" s="162"/>
      <c r="AT908" s="157" t="s">
        <v>202</v>
      </c>
      <c r="AU908" s="157" t="s">
        <v>93</v>
      </c>
      <c r="AV908" s="13" t="s">
        <v>93</v>
      </c>
      <c r="AW908" s="13" t="s">
        <v>42</v>
      </c>
      <c r="AX908" s="13" t="s">
        <v>82</v>
      </c>
      <c r="AY908" s="157" t="s">
        <v>192</v>
      </c>
    </row>
    <row r="909" spans="2:51" s="12" customFormat="1" ht="11.25">
      <c r="B909" s="149"/>
      <c r="D909" s="150" t="s">
        <v>202</v>
      </c>
      <c r="E909" s="151" t="s">
        <v>44</v>
      </c>
      <c r="F909" s="152" t="s">
        <v>1122</v>
      </c>
      <c r="H909" s="151" t="s">
        <v>44</v>
      </c>
      <c r="I909" s="153"/>
      <c r="L909" s="149"/>
      <c r="M909" s="154"/>
      <c r="T909" s="155"/>
      <c r="AT909" s="151" t="s">
        <v>202</v>
      </c>
      <c r="AU909" s="151" t="s">
        <v>93</v>
      </c>
      <c r="AV909" s="12" t="s">
        <v>90</v>
      </c>
      <c r="AW909" s="12" t="s">
        <v>42</v>
      </c>
      <c r="AX909" s="12" t="s">
        <v>82</v>
      </c>
      <c r="AY909" s="151" t="s">
        <v>192</v>
      </c>
    </row>
    <row r="910" spans="2:51" s="13" customFormat="1" ht="11.25">
      <c r="B910" s="156"/>
      <c r="D910" s="150" t="s">
        <v>202</v>
      </c>
      <c r="E910" s="157" t="s">
        <v>44</v>
      </c>
      <c r="F910" s="158" t="s">
        <v>90</v>
      </c>
      <c r="H910" s="159">
        <v>1</v>
      </c>
      <c r="I910" s="160"/>
      <c r="L910" s="156"/>
      <c r="M910" s="161"/>
      <c r="T910" s="162"/>
      <c r="AT910" s="157" t="s">
        <v>202</v>
      </c>
      <c r="AU910" s="157" t="s">
        <v>93</v>
      </c>
      <c r="AV910" s="13" t="s">
        <v>93</v>
      </c>
      <c r="AW910" s="13" t="s">
        <v>42</v>
      </c>
      <c r="AX910" s="13" t="s">
        <v>82</v>
      </c>
      <c r="AY910" s="157" t="s">
        <v>192</v>
      </c>
    </row>
    <row r="911" spans="2:51" s="12" customFormat="1" ht="11.25">
      <c r="B911" s="149"/>
      <c r="D911" s="150" t="s">
        <v>202</v>
      </c>
      <c r="E911" s="151" t="s">
        <v>44</v>
      </c>
      <c r="F911" s="152" t="s">
        <v>1123</v>
      </c>
      <c r="H911" s="151" t="s">
        <v>44</v>
      </c>
      <c r="I911" s="153"/>
      <c r="L911" s="149"/>
      <c r="M911" s="154"/>
      <c r="T911" s="155"/>
      <c r="AT911" s="151" t="s">
        <v>202</v>
      </c>
      <c r="AU911" s="151" t="s">
        <v>93</v>
      </c>
      <c r="AV911" s="12" t="s">
        <v>90</v>
      </c>
      <c r="AW911" s="12" t="s">
        <v>42</v>
      </c>
      <c r="AX911" s="12" t="s">
        <v>82</v>
      </c>
      <c r="AY911" s="151" t="s">
        <v>192</v>
      </c>
    </row>
    <row r="912" spans="2:51" s="13" customFormat="1" ht="11.25">
      <c r="B912" s="156"/>
      <c r="D912" s="150" t="s">
        <v>202</v>
      </c>
      <c r="E912" s="157" t="s">
        <v>44</v>
      </c>
      <c r="F912" s="158" t="s">
        <v>90</v>
      </c>
      <c r="H912" s="159">
        <v>1</v>
      </c>
      <c r="I912" s="160"/>
      <c r="L912" s="156"/>
      <c r="M912" s="161"/>
      <c r="T912" s="162"/>
      <c r="AT912" s="157" t="s">
        <v>202</v>
      </c>
      <c r="AU912" s="157" t="s">
        <v>93</v>
      </c>
      <c r="AV912" s="13" t="s">
        <v>93</v>
      </c>
      <c r="AW912" s="13" t="s">
        <v>42</v>
      </c>
      <c r="AX912" s="13" t="s">
        <v>82</v>
      </c>
      <c r="AY912" s="157" t="s">
        <v>192</v>
      </c>
    </row>
    <row r="913" spans="2:65" s="12" customFormat="1" ht="11.25">
      <c r="B913" s="149"/>
      <c r="D913" s="150" t="s">
        <v>202</v>
      </c>
      <c r="E913" s="151" t="s">
        <v>44</v>
      </c>
      <c r="F913" s="152" t="s">
        <v>1124</v>
      </c>
      <c r="H913" s="151" t="s">
        <v>44</v>
      </c>
      <c r="I913" s="153"/>
      <c r="L913" s="149"/>
      <c r="M913" s="154"/>
      <c r="T913" s="155"/>
      <c r="AT913" s="151" t="s">
        <v>202</v>
      </c>
      <c r="AU913" s="151" t="s">
        <v>93</v>
      </c>
      <c r="AV913" s="12" t="s">
        <v>90</v>
      </c>
      <c r="AW913" s="12" t="s">
        <v>42</v>
      </c>
      <c r="AX913" s="12" t="s">
        <v>82</v>
      </c>
      <c r="AY913" s="151" t="s">
        <v>192</v>
      </c>
    </row>
    <row r="914" spans="2:65" s="13" customFormat="1" ht="11.25">
      <c r="B914" s="156"/>
      <c r="D914" s="150" t="s">
        <v>202</v>
      </c>
      <c r="E914" s="157" t="s">
        <v>44</v>
      </c>
      <c r="F914" s="158" t="s">
        <v>90</v>
      </c>
      <c r="H914" s="159">
        <v>1</v>
      </c>
      <c r="I914" s="160"/>
      <c r="L914" s="156"/>
      <c r="M914" s="161"/>
      <c r="T914" s="162"/>
      <c r="AT914" s="157" t="s">
        <v>202</v>
      </c>
      <c r="AU914" s="157" t="s">
        <v>93</v>
      </c>
      <c r="AV914" s="13" t="s">
        <v>93</v>
      </c>
      <c r="AW914" s="13" t="s">
        <v>42</v>
      </c>
      <c r="AX914" s="13" t="s">
        <v>82</v>
      </c>
      <c r="AY914" s="157" t="s">
        <v>192</v>
      </c>
    </row>
    <row r="915" spans="2:65" s="12" customFormat="1" ht="11.25">
      <c r="B915" s="149"/>
      <c r="D915" s="150" t="s">
        <v>202</v>
      </c>
      <c r="E915" s="151" t="s">
        <v>44</v>
      </c>
      <c r="F915" s="152" t="s">
        <v>1125</v>
      </c>
      <c r="H915" s="151" t="s">
        <v>44</v>
      </c>
      <c r="I915" s="153"/>
      <c r="L915" s="149"/>
      <c r="M915" s="154"/>
      <c r="T915" s="155"/>
      <c r="AT915" s="151" t="s">
        <v>202</v>
      </c>
      <c r="AU915" s="151" t="s">
        <v>93</v>
      </c>
      <c r="AV915" s="12" t="s">
        <v>90</v>
      </c>
      <c r="AW915" s="12" t="s">
        <v>42</v>
      </c>
      <c r="AX915" s="12" t="s">
        <v>82</v>
      </c>
      <c r="AY915" s="151" t="s">
        <v>192</v>
      </c>
    </row>
    <row r="916" spans="2:65" s="13" customFormat="1" ht="11.25">
      <c r="B916" s="156"/>
      <c r="D916" s="150" t="s">
        <v>202</v>
      </c>
      <c r="E916" s="157" t="s">
        <v>44</v>
      </c>
      <c r="F916" s="158" t="s">
        <v>90</v>
      </c>
      <c r="H916" s="159">
        <v>1</v>
      </c>
      <c r="I916" s="160"/>
      <c r="L916" s="156"/>
      <c r="M916" s="161"/>
      <c r="T916" s="162"/>
      <c r="AT916" s="157" t="s">
        <v>202</v>
      </c>
      <c r="AU916" s="157" t="s">
        <v>93</v>
      </c>
      <c r="AV916" s="13" t="s">
        <v>93</v>
      </c>
      <c r="AW916" s="13" t="s">
        <v>42</v>
      </c>
      <c r="AX916" s="13" t="s">
        <v>82</v>
      </c>
      <c r="AY916" s="157" t="s">
        <v>192</v>
      </c>
    </row>
    <row r="917" spans="2:65" s="12" customFormat="1" ht="11.25">
      <c r="B917" s="149"/>
      <c r="D917" s="150" t="s">
        <v>202</v>
      </c>
      <c r="E917" s="151" t="s">
        <v>44</v>
      </c>
      <c r="F917" s="152" t="s">
        <v>2532</v>
      </c>
      <c r="H917" s="151" t="s">
        <v>44</v>
      </c>
      <c r="I917" s="153"/>
      <c r="L917" s="149"/>
      <c r="M917" s="154"/>
      <c r="T917" s="155"/>
      <c r="AT917" s="151" t="s">
        <v>202</v>
      </c>
      <c r="AU917" s="151" t="s">
        <v>93</v>
      </c>
      <c r="AV917" s="12" t="s">
        <v>90</v>
      </c>
      <c r="AW917" s="12" t="s">
        <v>42</v>
      </c>
      <c r="AX917" s="12" t="s">
        <v>82</v>
      </c>
      <c r="AY917" s="151" t="s">
        <v>192</v>
      </c>
    </row>
    <row r="918" spans="2:65" s="13" customFormat="1" ht="11.25">
      <c r="B918" s="156"/>
      <c r="D918" s="150" t="s">
        <v>202</v>
      </c>
      <c r="E918" s="157" t="s">
        <v>44</v>
      </c>
      <c r="F918" s="158" t="s">
        <v>90</v>
      </c>
      <c r="H918" s="159">
        <v>1</v>
      </c>
      <c r="I918" s="160"/>
      <c r="L918" s="156"/>
      <c r="M918" s="161"/>
      <c r="T918" s="162"/>
      <c r="AT918" s="157" t="s">
        <v>202</v>
      </c>
      <c r="AU918" s="157" t="s">
        <v>93</v>
      </c>
      <c r="AV918" s="13" t="s">
        <v>93</v>
      </c>
      <c r="AW918" s="13" t="s">
        <v>42</v>
      </c>
      <c r="AX918" s="13" t="s">
        <v>82</v>
      </c>
      <c r="AY918" s="157" t="s">
        <v>192</v>
      </c>
    </row>
    <row r="919" spans="2:65" s="12" customFormat="1" ht="11.25">
      <c r="B919" s="149"/>
      <c r="D919" s="150" t="s">
        <v>202</v>
      </c>
      <c r="E919" s="151" t="s">
        <v>44</v>
      </c>
      <c r="F919" s="152" t="s">
        <v>2533</v>
      </c>
      <c r="H919" s="151" t="s">
        <v>44</v>
      </c>
      <c r="I919" s="153"/>
      <c r="L919" s="149"/>
      <c r="M919" s="154"/>
      <c r="T919" s="155"/>
      <c r="AT919" s="151" t="s">
        <v>202</v>
      </c>
      <c r="AU919" s="151" t="s">
        <v>93</v>
      </c>
      <c r="AV919" s="12" t="s">
        <v>90</v>
      </c>
      <c r="AW919" s="12" t="s">
        <v>42</v>
      </c>
      <c r="AX919" s="12" t="s">
        <v>82</v>
      </c>
      <c r="AY919" s="151" t="s">
        <v>192</v>
      </c>
    </row>
    <row r="920" spans="2:65" s="13" customFormat="1" ht="11.25">
      <c r="B920" s="156"/>
      <c r="D920" s="150" t="s">
        <v>202</v>
      </c>
      <c r="E920" s="157" t="s">
        <v>44</v>
      </c>
      <c r="F920" s="158" t="s">
        <v>90</v>
      </c>
      <c r="H920" s="159">
        <v>1</v>
      </c>
      <c r="I920" s="160"/>
      <c r="L920" s="156"/>
      <c r="M920" s="161"/>
      <c r="T920" s="162"/>
      <c r="AT920" s="157" t="s">
        <v>202</v>
      </c>
      <c r="AU920" s="157" t="s">
        <v>93</v>
      </c>
      <c r="AV920" s="13" t="s">
        <v>93</v>
      </c>
      <c r="AW920" s="13" t="s">
        <v>42</v>
      </c>
      <c r="AX920" s="13" t="s">
        <v>82</v>
      </c>
      <c r="AY920" s="157" t="s">
        <v>192</v>
      </c>
    </row>
    <row r="921" spans="2:65" s="12" customFormat="1" ht="11.25">
      <c r="B921" s="149"/>
      <c r="D921" s="150" t="s">
        <v>202</v>
      </c>
      <c r="E921" s="151" t="s">
        <v>44</v>
      </c>
      <c r="F921" s="152" t="s">
        <v>2534</v>
      </c>
      <c r="H921" s="151" t="s">
        <v>44</v>
      </c>
      <c r="I921" s="153"/>
      <c r="L921" s="149"/>
      <c r="M921" s="154"/>
      <c r="T921" s="155"/>
      <c r="AT921" s="151" t="s">
        <v>202</v>
      </c>
      <c r="AU921" s="151" t="s">
        <v>93</v>
      </c>
      <c r="AV921" s="12" t="s">
        <v>90</v>
      </c>
      <c r="AW921" s="12" t="s">
        <v>42</v>
      </c>
      <c r="AX921" s="12" t="s">
        <v>82</v>
      </c>
      <c r="AY921" s="151" t="s">
        <v>192</v>
      </c>
    </row>
    <row r="922" spans="2:65" s="13" customFormat="1" ht="11.25">
      <c r="B922" s="156"/>
      <c r="D922" s="150" t="s">
        <v>202</v>
      </c>
      <c r="E922" s="157" t="s">
        <v>44</v>
      </c>
      <c r="F922" s="158" t="s">
        <v>90</v>
      </c>
      <c r="H922" s="159">
        <v>1</v>
      </c>
      <c r="I922" s="160"/>
      <c r="L922" s="156"/>
      <c r="M922" s="161"/>
      <c r="T922" s="162"/>
      <c r="AT922" s="157" t="s">
        <v>202</v>
      </c>
      <c r="AU922" s="157" t="s">
        <v>93</v>
      </c>
      <c r="AV922" s="13" t="s">
        <v>93</v>
      </c>
      <c r="AW922" s="13" t="s">
        <v>42</v>
      </c>
      <c r="AX922" s="13" t="s">
        <v>82</v>
      </c>
      <c r="AY922" s="157" t="s">
        <v>192</v>
      </c>
    </row>
    <row r="923" spans="2:65" s="14" customFormat="1" ht="11.25">
      <c r="B923" s="163"/>
      <c r="D923" s="150" t="s">
        <v>202</v>
      </c>
      <c r="E923" s="164" t="s">
        <v>44</v>
      </c>
      <c r="F923" s="165" t="s">
        <v>205</v>
      </c>
      <c r="H923" s="166">
        <v>13</v>
      </c>
      <c r="I923" s="167"/>
      <c r="L923" s="163"/>
      <c r="M923" s="168"/>
      <c r="T923" s="169"/>
      <c r="AT923" s="164" t="s">
        <v>202</v>
      </c>
      <c r="AU923" s="164" t="s">
        <v>93</v>
      </c>
      <c r="AV923" s="14" t="s">
        <v>199</v>
      </c>
      <c r="AW923" s="14" t="s">
        <v>42</v>
      </c>
      <c r="AX923" s="14" t="s">
        <v>90</v>
      </c>
      <c r="AY923" s="164" t="s">
        <v>192</v>
      </c>
    </row>
    <row r="924" spans="2:65" s="1" customFormat="1" ht="76.349999999999994" customHeight="1">
      <c r="B924" s="33"/>
      <c r="C924" s="132" t="s">
        <v>1551</v>
      </c>
      <c r="D924" s="132" t="s">
        <v>194</v>
      </c>
      <c r="E924" s="133" t="s">
        <v>1531</v>
      </c>
      <c r="F924" s="134" t="s">
        <v>1532</v>
      </c>
      <c r="G924" s="135" t="s">
        <v>747</v>
      </c>
      <c r="H924" s="136">
        <v>10</v>
      </c>
      <c r="I924" s="137"/>
      <c r="J924" s="138">
        <f>ROUND(I924*H924,2)</f>
        <v>0</v>
      </c>
      <c r="K924" s="134" t="s">
        <v>198</v>
      </c>
      <c r="L924" s="33"/>
      <c r="M924" s="139" t="s">
        <v>44</v>
      </c>
      <c r="N924" s="140" t="s">
        <v>53</v>
      </c>
      <c r="P924" s="141">
        <f>O924*H924</f>
        <v>0</v>
      </c>
      <c r="Q924" s="141">
        <v>0</v>
      </c>
      <c r="R924" s="141">
        <f>Q924*H924</f>
        <v>0</v>
      </c>
      <c r="S924" s="141">
        <v>0</v>
      </c>
      <c r="T924" s="142">
        <f>S924*H924</f>
        <v>0</v>
      </c>
      <c r="AR924" s="143" t="s">
        <v>90</v>
      </c>
      <c r="AT924" s="143" t="s">
        <v>194</v>
      </c>
      <c r="AU924" s="143" t="s">
        <v>93</v>
      </c>
      <c r="AY924" s="17" t="s">
        <v>192</v>
      </c>
      <c r="BE924" s="144">
        <f>IF(N924="základní",J924,0)</f>
        <v>0</v>
      </c>
      <c r="BF924" s="144">
        <f>IF(N924="snížená",J924,0)</f>
        <v>0</v>
      </c>
      <c r="BG924" s="144">
        <f>IF(N924="zákl. přenesená",J924,0)</f>
        <v>0</v>
      </c>
      <c r="BH924" s="144">
        <f>IF(N924="sníž. přenesená",J924,0)</f>
        <v>0</v>
      </c>
      <c r="BI924" s="144">
        <f>IF(N924="nulová",J924,0)</f>
        <v>0</v>
      </c>
      <c r="BJ924" s="17" t="s">
        <v>90</v>
      </c>
      <c r="BK924" s="144">
        <f>ROUND(I924*H924,2)</f>
        <v>0</v>
      </c>
      <c r="BL924" s="17" t="s">
        <v>90</v>
      </c>
      <c r="BM924" s="143" t="s">
        <v>2756</v>
      </c>
    </row>
    <row r="925" spans="2:65" s="1" customFormat="1" ht="11.25">
      <c r="B925" s="33"/>
      <c r="D925" s="145" t="s">
        <v>200</v>
      </c>
      <c r="F925" s="146" t="s">
        <v>1534</v>
      </c>
      <c r="I925" s="147"/>
      <c r="L925" s="33"/>
      <c r="M925" s="148"/>
      <c r="T925" s="54"/>
      <c r="AT925" s="17" t="s">
        <v>200</v>
      </c>
      <c r="AU925" s="17" t="s">
        <v>93</v>
      </c>
    </row>
    <row r="926" spans="2:65" s="12" customFormat="1" ht="11.25">
      <c r="B926" s="149"/>
      <c r="D926" s="150" t="s">
        <v>202</v>
      </c>
      <c r="E926" s="151" t="s">
        <v>44</v>
      </c>
      <c r="F926" s="152" t="s">
        <v>2252</v>
      </c>
      <c r="H926" s="151" t="s">
        <v>44</v>
      </c>
      <c r="I926" s="153"/>
      <c r="L926" s="149"/>
      <c r="M926" s="154"/>
      <c r="T926" s="155"/>
      <c r="AT926" s="151" t="s">
        <v>202</v>
      </c>
      <c r="AU926" s="151" t="s">
        <v>93</v>
      </c>
      <c r="AV926" s="12" t="s">
        <v>90</v>
      </c>
      <c r="AW926" s="12" t="s">
        <v>42</v>
      </c>
      <c r="AX926" s="12" t="s">
        <v>82</v>
      </c>
      <c r="AY926" s="151" t="s">
        <v>192</v>
      </c>
    </row>
    <row r="927" spans="2:65" s="12" customFormat="1" ht="11.25">
      <c r="B927" s="149"/>
      <c r="D927" s="150" t="s">
        <v>202</v>
      </c>
      <c r="E927" s="151" t="s">
        <v>44</v>
      </c>
      <c r="F927" s="152" t="s">
        <v>1110</v>
      </c>
      <c r="H927" s="151" t="s">
        <v>44</v>
      </c>
      <c r="I927" s="153"/>
      <c r="L927" s="149"/>
      <c r="M927" s="154"/>
      <c r="T927" s="155"/>
      <c r="AT927" s="151" t="s">
        <v>202</v>
      </c>
      <c r="AU927" s="151" t="s">
        <v>93</v>
      </c>
      <c r="AV927" s="12" t="s">
        <v>90</v>
      </c>
      <c r="AW927" s="12" t="s">
        <v>42</v>
      </c>
      <c r="AX927" s="12" t="s">
        <v>82</v>
      </c>
      <c r="AY927" s="151" t="s">
        <v>192</v>
      </c>
    </row>
    <row r="928" spans="2:65" s="13" customFormat="1" ht="11.25">
      <c r="B928" s="156"/>
      <c r="D928" s="150" t="s">
        <v>202</v>
      </c>
      <c r="E928" s="157" t="s">
        <v>44</v>
      </c>
      <c r="F928" s="158" t="s">
        <v>90</v>
      </c>
      <c r="H928" s="159">
        <v>1</v>
      </c>
      <c r="I928" s="160"/>
      <c r="L928" s="156"/>
      <c r="M928" s="161"/>
      <c r="T928" s="162"/>
      <c r="AT928" s="157" t="s">
        <v>202</v>
      </c>
      <c r="AU928" s="157" t="s">
        <v>93</v>
      </c>
      <c r="AV928" s="13" t="s">
        <v>93</v>
      </c>
      <c r="AW928" s="13" t="s">
        <v>42</v>
      </c>
      <c r="AX928" s="13" t="s">
        <v>82</v>
      </c>
      <c r="AY928" s="157" t="s">
        <v>192</v>
      </c>
    </row>
    <row r="929" spans="2:51" s="12" customFormat="1" ht="11.25">
      <c r="B929" s="149"/>
      <c r="D929" s="150" t="s">
        <v>202</v>
      </c>
      <c r="E929" s="151" t="s">
        <v>44</v>
      </c>
      <c r="F929" s="152" t="s">
        <v>1112</v>
      </c>
      <c r="H929" s="151" t="s">
        <v>44</v>
      </c>
      <c r="I929" s="153"/>
      <c r="L929" s="149"/>
      <c r="M929" s="154"/>
      <c r="T929" s="155"/>
      <c r="AT929" s="151" t="s">
        <v>202</v>
      </c>
      <c r="AU929" s="151" t="s">
        <v>93</v>
      </c>
      <c r="AV929" s="12" t="s">
        <v>90</v>
      </c>
      <c r="AW929" s="12" t="s">
        <v>42</v>
      </c>
      <c r="AX929" s="12" t="s">
        <v>82</v>
      </c>
      <c r="AY929" s="151" t="s">
        <v>192</v>
      </c>
    </row>
    <row r="930" spans="2:51" s="13" customFormat="1" ht="11.25">
      <c r="B930" s="156"/>
      <c r="D930" s="150" t="s">
        <v>202</v>
      </c>
      <c r="E930" s="157" t="s">
        <v>44</v>
      </c>
      <c r="F930" s="158" t="s">
        <v>90</v>
      </c>
      <c r="H930" s="159">
        <v>1</v>
      </c>
      <c r="I930" s="160"/>
      <c r="L930" s="156"/>
      <c r="M930" s="161"/>
      <c r="T930" s="162"/>
      <c r="AT930" s="157" t="s">
        <v>202</v>
      </c>
      <c r="AU930" s="157" t="s">
        <v>93</v>
      </c>
      <c r="AV930" s="13" t="s">
        <v>93</v>
      </c>
      <c r="AW930" s="13" t="s">
        <v>42</v>
      </c>
      <c r="AX930" s="13" t="s">
        <v>82</v>
      </c>
      <c r="AY930" s="157" t="s">
        <v>192</v>
      </c>
    </row>
    <row r="931" spans="2:51" s="12" customFormat="1" ht="11.25">
      <c r="B931" s="149"/>
      <c r="D931" s="150" t="s">
        <v>202</v>
      </c>
      <c r="E931" s="151" t="s">
        <v>44</v>
      </c>
      <c r="F931" s="152" t="s">
        <v>1114</v>
      </c>
      <c r="H931" s="151" t="s">
        <v>44</v>
      </c>
      <c r="I931" s="153"/>
      <c r="L931" s="149"/>
      <c r="M931" s="154"/>
      <c r="T931" s="155"/>
      <c r="AT931" s="151" t="s">
        <v>202</v>
      </c>
      <c r="AU931" s="151" t="s">
        <v>93</v>
      </c>
      <c r="AV931" s="12" t="s">
        <v>90</v>
      </c>
      <c r="AW931" s="12" t="s">
        <v>42</v>
      </c>
      <c r="AX931" s="12" t="s">
        <v>82</v>
      </c>
      <c r="AY931" s="151" t="s">
        <v>192</v>
      </c>
    </row>
    <row r="932" spans="2:51" s="13" customFormat="1" ht="11.25">
      <c r="B932" s="156"/>
      <c r="D932" s="150" t="s">
        <v>202</v>
      </c>
      <c r="E932" s="157" t="s">
        <v>44</v>
      </c>
      <c r="F932" s="158" t="s">
        <v>90</v>
      </c>
      <c r="H932" s="159">
        <v>1</v>
      </c>
      <c r="I932" s="160"/>
      <c r="L932" s="156"/>
      <c r="M932" s="161"/>
      <c r="T932" s="162"/>
      <c r="AT932" s="157" t="s">
        <v>202</v>
      </c>
      <c r="AU932" s="157" t="s">
        <v>93</v>
      </c>
      <c r="AV932" s="13" t="s">
        <v>93</v>
      </c>
      <c r="AW932" s="13" t="s">
        <v>42</v>
      </c>
      <c r="AX932" s="13" t="s">
        <v>82</v>
      </c>
      <c r="AY932" s="157" t="s">
        <v>192</v>
      </c>
    </row>
    <row r="933" spans="2:51" s="12" customFormat="1" ht="11.25">
      <c r="B933" s="149"/>
      <c r="D933" s="150" t="s">
        <v>202</v>
      </c>
      <c r="E933" s="151" t="s">
        <v>44</v>
      </c>
      <c r="F933" s="152" t="s">
        <v>1116</v>
      </c>
      <c r="H933" s="151" t="s">
        <v>44</v>
      </c>
      <c r="I933" s="153"/>
      <c r="L933" s="149"/>
      <c r="M933" s="154"/>
      <c r="T933" s="155"/>
      <c r="AT933" s="151" t="s">
        <v>202</v>
      </c>
      <c r="AU933" s="151" t="s">
        <v>93</v>
      </c>
      <c r="AV933" s="12" t="s">
        <v>90</v>
      </c>
      <c r="AW933" s="12" t="s">
        <v>42</v>
      </c>
      <c r="AX933" s="12" t="s">
        <v>82</v>
      </c>
      <c r="AY933" s="151" t="s">
        <v>192</v>
      </c>
    </row>
    <row r="934" spans="2:51" s="13" customFormat="1" ht="11.25">
      <c r="B934" s="156"/>
      <c r="D934" s="150" t="s">
        <v>202</v>
      </c>
      <c r="E934" s="157" t="s">
        <v>44</v>
      </c>
      <c r="F934" s="158" t="s">
        <v>90</v>
      </c>
      <c r="H934" s="159">
        <v>1</v>
      </c>
      <c r="I934" s="160"/>
      <c r="L934" s="156"/>
      <c r="M934" s="161"/>
      <c r="T934" s="162"/>
      <c r="AT934" s="157" t="s">
        <v>202</v>
      </c>
      <c r="AU934" s="157" t="s">
        <v>93</v>
      </c>
      <c r="AV934" s="13" t="s">
        <v>93</v>
      </c>
      <c r="AW934" s="13" t="s">
        <v>42</v>
      </c>
      <c r="AX934" s="13" t="s">
        <v>82</v>
      </c>
      <c r="AY934" s="157" t="s">
        <v>192</v>
      </c>
    </row>
    <row r="935" spans="2:51" s="12" customFormat="1" ht="11.25">
      <c r="B935" s="149"/>
      <c r="D935" s="150" t="s">
        <v>202</v>
      </c>
      <c r="E935" s="151" t="s">
        <v>44</v>
      </c>
      <c r="F935" s="152" t="s">
        <v>1118</v>
      </c>
      <c r="H935" s="151" t="s">
        <v>44</v>
      </c>
      <c r="I935" s="153"/>
      <c r="L935" s="149"/>
      <c r="M935" s="154"/>
      <c r="T935" s="155"/>
      <c r="AT935" s="151" t="s">
        <v>202</v>
      </c>
      <c r="AU935" s="151" t="s">
        <v>93</v>
      </c>
      <c r="AV935" s="12" t="s">
        <v>90</v>
      </c>
      <c r="AW935" s="12" t="s">
        <v>42</v>
      </c>
      <c r="AX935" s="12" t="s">
        <v>82</v>
      </c>
      <c r="AY935" s="151" t="s">
        <v>192</v>
      </c>
    </row>
    <row r="936" spans="2:51" s="13" customFormat="1" ht="11.25">
      <c r="B936" s="156"/>
      <c r="D936" s="150" t="s">
        <v>202</v>
      </c>
      <c r="E936" s="157" t="s">
        <v>44</v>
      </c>
      <c r="F936" s="158" t="s">
        <v>90</v>
      </c>
      <c r="H936" s="159">
        <v>1</v>
      </c>
      <c r="I936" s="160"/>
      <c r="L936" s="156"/>
      <c r="M936" s="161"/>
      <c r="T936" s="162"/>
      <c r="AT936" s="157" t="s">
        <v>202</v>
      </c>
      <c r="AU936" s="157" t="s">
        <v>93</v>
      </c>
      <c r="AV936" s="13" t="s">
        <v>93</v>
      </c>
      <c r="AW936" s="13" t="s">
        <v>42</v>
      </c>
      <c r="AX936" s="13" t="s">
        <v>82</v>
      </c>
      <c r="AY936" s="157" t="s">
        <v>192</v>
      </c>
    </row>
    <row r="937" spans="2:51" s="12" customFormat="1" ht="11.25">
      <c r="B937" s="149"/>
      <c r="D937" s="150" t="s">
        <v>202</v>
      </c>
      <c r="E937" s="151" t="s">
        <v>44</v>
      </c>
      <c r="F937" s="152" t="s">
        <v>1120</v>
      </c>
      <c r="H937" s="151" t="s">
        <v>44</v>
      </c>
      <c r="I937" s="153"/>
      <c r="L937" s="149"/>
      <c r="M937" s="154"/>
      <c r="T937" s="155"/>
      <c r="AT937" s="151" t="s">
        <v>202</v>
      </c>
      <c r="AU937" s="151" t="s">
        <v>93</v>
      </c>
      <c r="AV937" s="12" t="s">
        <v>90</v>
      </c>
      <c r="AW937" s="12" t="s">
        <v>42</v>
      </c>
      <c r="AX937" s="12" t="s">
        <v>82</v>
      </c>
      <c r="AY937" s="151" t="s">
        <v>192</v>
      </c>
    </row>
    <row r="938" spans="2:51" s="13" customFormat="1" ht="11.25">
      <c r="B938" s="156"/>
      <c r="D938" s="150" t="s">
        <v>202</v>
      </c>
      <c r="E938" s="157" t="s">
        <v>44</v>
      </c>
      <c r="F938" s="158" t="s">
        <v>90</v>
      </c>
      <c r="H938" s="159">
        <v>1</v>
      </c>
      <c r="I938" s="160"/>
      <c r="L938" s="156"/>
      <c r="M938" s="161"/>
      <c r="T938" s="162"/>
      <c r="AT938" s="157" t="s">
        <v>202</v>
      </c>
      <c r="AU938" s="157" t="s">
        <v>93</v>
      </c>
      <c r="AV938" s="13" t="s">
        <v>93</v>
      </c>
      <c r="AW938" s="13" t="s">
        <v>42</v>
      </c>
      <c r="AX938" s="13" t="s">
        <v>82</v>
      </c>
      <c r="AY938" s="157" t="s">
        <v>192</v>
      </c>
    </row>
    <row r="939" spans="2:51" s="12" customFormat="1" ht="11.25">
      <c r="B939" s="149"/>
      <c r="D939" s="150" t="s">
        <v>202</v>
      </c>
      <c r="E939" s="151" t="s">
        <v>44</v>
      </c>
      <c r="F939" s="152" t="s">
        <v>1122</v>
      </c>
      <c r="H939" s="151" t="s">
        <v>44</v>
      </c>
      <c r="I939" s="153"/>
      <c r="L939" s="149"/>
      <c r="M939" s="154"/>
      <c r="T939" s="155"/>
      <c r="AT939" s="151" t="s">
        <v>202</v>
      </c>
      <c r="AU939" s="151" t="s">
        <v>93</v>
      </c>
      <c r="AV939" s="12" t="s">
        <v>90</v>
      </c>
      <c r="AW939" s="12" t="s">
        <v>42</v>
      </c>
      <c r="AX939" s="12" t="s">
        <v>82</v>
      </c>
      <c r="AY939" s="151" t="s">
        <v>192</v>
      </c>
    </row>
    <row r="940" spans="2:51" s="13" customFormat="1" ht="11.25">
      <c r="B940" s="156"/>
      <c r="D940" s="150" t="s">
        <v>202</v>
      </c>
      <c r="E940" s="157" t="s">
        <v>44</v>
      </c>
      <c r="F940" s="158" t="s">
        <v>90</v>
      </c>
      <c r="H940" s="159">
        <v>1</v>
      </c>
      <c r="I940" s="160"/>
      <c r="L940" s="156"/>
      <c r="M940" s="161"/>
      <c r="T940" s="162"/>
      <c r="AT940" s="157" t="s">
        <v>202</v>
      </c>
      <c r="AU940" s="157" t="s">
        <v>93</v>
      </c>
      <c r="AV940" s="13" t="s">
        <v>93</v>
      </c>
      <c r="AW940" s="13" t="s">
        <v>42</v>
      </c>
      <c r="AX940" s="13" t="s">
        <v>82</v>
      </c>
      <c r="AY940" s="157" t="s">
        <v>192</v>
      </c>
    </row>
    <row r="941" spans="2:51" s="12" customFormat="1" ht="11.25">
      <c r="B941" s="149"/>
      <c r="D941" s="150" t="s">
        <v>202</v>
      </c>
      <c r="E941" s="151" t="s">
        <v>44</v>
      </c>
      <c r="F941" s="152" t="s">
        <v>1124</v>
      </c>
      <c r="H941" s="151" t="s">
        <v>44</v>
      </c>
      <c r="I941" s="153"/>
      <c r="L941" s="149"/>
      <c r="M941" s="154"/>
      <c r="T941" s="155"/>
      <c r="AT941" s="151" t="s">
        <v>202</v>
      </c>
      <c r="AU941" s="151" t="s">
        <v>93</v>
      </c>
      <c r="AV941" s="12" t="s">
        <v>90</v>
      </c>
      <c r="AW941" s="12" t="s">
        <v>42</v>
      </c>
      <c r="AX941" s="12" t="s">
        <v>82</v>
      </c>
      <c r="AY941" s="151" t="s">
        <v>192</v>
      </c>
    </row>
    <row r="942" spans="2:51" s="13" customFormat="1" ht="11.25">
      <c r="B942" s="156"/>
      <c r="D942" s="150" t="s">
        <v>202</v>
      </c>
      <c r="E942" s="157" t="s">
        <v>44</v>
      </c>
      <c r="F942" s="158" t="s">
        <v>90</v>
      </c>
      <c r="H942" s="159">
        <v>1</v>
      </c>
      <c r="I942" s="160"/>
      <c r="L942" s="156"/>
      <c r="M942" s="161"/>
      <c r="T942" s="162"/>
      <c r="AT942" s="157" t="s">
        <v>202</v>
      </c>
      <c r="AU942" s="157" t="s">
        <v>93</v>
      </c>
      <c r="AV942" s="13" t="s">
        <v>93</v>
      </c>
      <c r="AW942" s="13" t="s">
        <v>42</v>
      </c>
      <c r="AX942" s="13" t="s">
        <v>82</v>
      </c>
      <c r="AY942" s="157" t="s">
        <v>192</v>
      </c>
    </row>
    <row r="943" spans="2:51" s="12" customFormat="1" ht="11.25">
      <c r="B943" s="149"/>
      <c r="D943" s="150" t="s">
        <v>202</v>
      </c>
      <c r="E943" s="151" t="s">
        <v>44</v>
      </c>
      <c r="F943" s="152" t="s">
        <v>1125</v>
      </c>
      <c r="H943" s="151" t="s">
        <v>44</v>
      </c>
      <c r="I943" s="153"/>
      <c r="L943" s="149"/>
      <c r="M943" s="154"/>
      <c r="T943" s="155"/>
      <c r="AT943" s="151" t="s">
        <v>202</v>
      </c>
      <c r="AU943" s="151" t="s">
        <v>93</v>
      </c>
      <c r="AV943" s="12" t="s">
        <v>90</v>
      </c>
      <c r="AW943" s="12" t="s">
        <v>42</v>
      </c>
      <c r="AX943" s="12" t="s">
        <v>82</v>
      </c>
      <c r="AY943" s="151" t="s">
        <v>192</v>
      </c>
    </row>
    <row r="944" spans="2:51" s="13" customFormat="1" ht="11.25">
      <c r="B944" s="156"/>
      <c r="D944" s="150" t="s">
        <v>202</v>
      </c>
      <c r="E944" s="157" t="s">
        <v>44</v>
      </c>
      <c r="F944" s="158" t="s">
        <v>90</v>
      </c>
      <c r="H944" s="159">
        <v>1</v>
      </c>
      <c r="I944" s="160"/>
      <c r="L944" s="156"/>
      <c r="M944" s="161"/>
      <c r="T944" s="162"/>
      <c r="AT944" s="157" t="s">
        <v>202</v>
      </c>
      <c r="AU944" s="157" t="s">
        <v>93</v>
      </c>
      <c r="AV944" s="13" t="s">
        <v>93</v>
      </c>
      <c r="AW944" s="13" t="s">
        <v>42</v>
      </c>
      <c r="AX944" s="13" t="s">
        <v>82</v>
      </c>
      <c r="AY944" s="157" t="s">
        <v>192</v>
      </c>
    </row>
    <row r="945" spans="2:65" s="12" customFormat="1" ht="11.25">
      <c r="B945" s="149"/>
      <c r="D945" s="150" t="s">
        <v>202</v>
      </c>
      <c r="E945" s="151" t="s">
        <v>44</v>
      </c>
      <c r="F945" s="152" t="s">
        <v>2532</v>
      </c>
      <c r="H945" s="151" t="s">
        <v>44</v>
      </c>
      <c r="I945" s="153"/>
      <c r="L945" s="149"/>
      <c r="M945" s="154"/>
      <c r="T945" s="155"/>
      <c r="AT945" s="151" t="s">
        <v>202</v>
      </c>
      <c r="AU945" s="151" t="s">
        <v>93</v>
      </c>
      <c r="AV945" s="12" t="s">
        <v>90</v>
      </c>
      <c r="AW945" s="12" t="s">
        <v>42</v>
      </c>
      <c r="AX945" s="12" t="s">
        <v>82</v>
      </c>
      <c r="AY945" s="151" t="s">
        <v>192</v>
      </c>
    </row>
    <row r="946" spans="2:65" s="13" customFormat="1" ht="11.25">
      <c r="B946" s="156"/>
      <c r="D946" s="150" t="s">
        <v>202</v>
      </c>
      <c r="E946" s="157" t="s">
        <v>44</v>
      </c>
      <c r="F946" s="158" t="s">
        <v>90</v>
      </c>
      <c r="H946" s="159">
        <v>1</v>
      </c>
      <c r="I946" s="160"/>
      <c r="L946" s="156"/>
      <c r="M946" s="161"/>
      <c r="T946" s="162"/>
      <c r="AT946" s="157" t="s">
        <v>202</v>
      </c>
      <c r="AU946" s="157" t="s">
        <v>93</v>
      </c>
      <c r="AV946" s="13" t="s">
        <v>93</v>
      </c>
      <c r="AW946" s="13" t="s">
        <v>42</v>
      </c>
      <c r="AX946" s="13" t="s">
        <v>82</v>
      </c>
      <c r="AY946" s="157" t="s">
        <v>192</v>
      </c>
    </row>
    <row r="947" spans="2:65" s="14" customFormat="1" ht="11.25">
      <c r="B947" s="163"/>
      <c r="D947" s="150" t="s">
        <v>202</v>
      </c>
      <c r="E947" s="164" t="s">
        <v>44</v>
      </c>
      <c r="F947" s="165" t="s">
        <v>205</v>
      </c>
      <c r="H947" s="166">
        <v>10</v>
      </c>
      <c r="I947" s="167"/>
      <c r="L947" s="163"/>
      <c r="M947" s="168"/>
      <c r="T947" s="169"/>
      <c r="AT947" s="164" t="s">
        <v>202</v>
      </c>
      <c r="AU947" s="164" t="s">
        <v>93</v>
      </c>
      <c r="AV947" s="14" t="s">
        <v>199</v>
      </c>
      <c r="AW947" s="14" t="s">
        <v>42</v>
      </c>
      <c r="AX947" s="14" t="s">
        <v>90</v>
      </c>
      <c r="AY947" s="164" t="s">
        <v>192</v>
      </c>
    </row>
    <row r="948" spans="2:65" s="1" customFormat="1" ht="62.65" customHeight="1">
      <c r="B948" s="33"/>
      <c r="C948" s="132" t="s">
        <v>1555</v>
      </c>
      <c r="D948" s="132" t="s">
        <v>194</v>
      </c>
      <c r="E948" s="133" t="s">
        <v>1536</v>
      </c>
      <c r="F948" s="134" t="s">
        <v>1537</v>
      </c>
      <c r="G948" s="135" t="s">
        <v>747</v>
      </c>
      <c r="H948" s="136">
        <v>10</v>
      </c>
      <c r="I948" s="137"/>
      <c r="J948" s="138">
        <f>ROUND(I948*H948,2)</f>
        <v>0</v>
      </c>
      <c r="K948" s="134" t="s">
        <v>198</v>
      </c>
      <c r="L948" s="33"/>
      <c r="M948" s="139" t="s">
        <v>44</v>
      </c>
      <c r="N948" s="140" t="s">
        <v>53</v>
      </c>
      <c r="P948" s="141">
        <f>O948*H948</f>
        <v>0</v>
      </c>
      <c r="Q948" s="141">
        <v>0</v>
      </c>
      <c r="R948" s="141">
        <f>Q948*H948</f>
        <v>0</v>
      </c>
      <c r="S948" s="141">
        <v>0</v>
      </c>
      <c r="T948" s="142">
        <f>S948*H948</f>
        <v>0</v>
      </c>
      <c r="AR948" s="143" t="s">
        <v>90</v>
      </c>
      <c r="AT948" s="143" t="s">
        <v>194</v>
      </c>
      <c r="AU948" s="143" t="s">
        <v>93</v>
      </c>
      <c r="AY948" s="17" t="s">
        <v>192</v>
      </c>
      <c r="BE948" s="144">
        <f>IF(N948="základní",J948,0)</f>
        <v>0</v>
      </c>
      <c r="BF948" s="144">
        <f>IF(N948="snížená",J948,0)</f>
        <v>0</v>
      </c>
      <c r="BG948" s="144">
        <f>IF(N948="zákl. přenesená",J948,0)</f>
        <v>0</v>
      </c>
      <c r="BH948" s="144">
        <f>IF(N948="sníž. přenesená",J948,0)</f>
        <v>0</v>
      </c>
      <c r="BI948" s="144">
        <f>IF(N948="nulová",J948,0)</f>
        <v>0</v>
      </c>
      <c r="BJ948" s="17" t="s">
        <v>90</v>
      </c>
      <c r="BK948" s="144">
        <f>ROUND(I948*H948,2)</f>
        <v>0</v>
      </c>
      <c r="BL948" s="17" t="s">
        <v>90</v>
      </c>
      <c r="BM948" s="143" t="s">
        <v>2757</v>
      </c>
    </row>
    <row r="949" spans="2:65" s="1" customFormat="1" ht="11.25">
      <c r="B949" s="33"/>
      <c r="D949" s="145" t="s">
        <v>200</v>
      </c>
      <c r="F949" s="146" t="s">
        <v>1539</v>
      </c>
      <c r="I949" s="147"/>
      <c r="L949" s="33"/>
      <c r="M949" s="148"/>
      <c r="T949" s="54"/>
      <c r="AT949" s="17" t="s">
        <v>200</v>
      </c>
      <c r="AU949" s="17" t="s">
        <v>93</v>
      </c>
    </row>
    <row r="950" spans="2:65" s="12" customFormat="1" ht="11.25">
      <c r="B950" s="149"/>
      <c r="D950" s="150" t="s">
        <v>202</v>
      </c>
      <c r="E950" s="151" t="s">
        <v>44</v>
      </c>
      <c r="F950" s="152" t="s">
        <v>2252</v>
      </c>
      <c r="H950" s="151" t="s">
        <v>44</v>
      </c>
      <c r="I950" s="153"/>
      <c r="L950" s="149"/>
      <c r="M950" s="154"/>
      <c r="T950" s="155"/>
      <c r="AT950" s="151" t="s">
        <v>202</v>
      </c>
      <c r="AU950" s="151" t="s">
        <v>93</v>
      </c>
      <c r="AV950" s="12" t="s">
        <v>90</v>
      </c>
      <c r="AW950" s="12" t="s">
        <v>42</v>
      </c>
      <c r="AX950" s="12" t="s">
        <v>82</v>
      </c>
      <c r="AY950" s="151" t="s">
        <v>192</v>
      </c>
    </row>
    <row r="951" spans="2:65" s="12" customFormat="1" ht="11.25">
      <c r="B951" s="149"/>
      <c r="D951" s="150" t="s">
        <v>202</v>
      </c>
      <c r="E951" s="151" t="s">
        <v>44</v>
      </c>
      <c r="F951" s="152" t="s">
        <v>1110</v>
      </c>
      <c r="H951" s="151" t="s">
        <v>44</v>
      </c>
      <c r="I951" s="153"/>
      <c r="L951" s="149"/>
      <c r="M951" s="154"/>
      <c r="T951" s="155"/>
      <c r="AT951" s="151" t="s">
        <v>202</v>
      </c>
      <c r="AU951" s="151" t="s">
        <v>93</v>
      </c>
      <c r="AV951" s="12" t="s">
        <v>90</v>
      </c>
      <c r="AW951" s="12" t="s">
        <v>42</v>
      </c>
      <c r="AX951" s="12" t="s">
        <v>82</v>
      </c>
      <c r="AY951" s="151" t="s">
        <v>192</v>
      </c>
    </row>
    <row r="952" spans="2:65" s="13" customFormat="1" ht="11.25">
      <c r="B952" s="156"/>
      <c r="D952" s="150" t="s">
        <v>202</v>
      </c>
      <c r="E952" s="157" t="s">
        <v>44</v>
      </c>
      <c r="F952" s="158" t="s">
        <v>90</v>
      </c>
      <c r="H952" s="159">
        <v>1</v>
      </c>
      <c r="I952" s="160"/>
      <c r="L952" s="156"/>
      <c r="M952" s="161"/>
      <c r="T952" s="162"/>
      <c r="AT952" s="157" t="s">
        <v>202</v>
      </c>
      <c r="AU952" s="157" t="s">
        <v>93</v>
      </c>
      <c r="AV952" s="13" t="s">
        <v>93</v>
      </c>
      <c r="AW952" s="13" t="s">
        <v>42</v>
      </c>
      <c r="AX952" s="13" t="s">
        <v>82</v>
      </c>
      <c r="AY952" s="157" t="s">
        <v>192</v>
      </c>
    </row>
    <row r="953" spans="2:65" s="12" customFormat="1" ht="11.25">
      <c r="B953" s="149"/>
      <c r="D953" s="150" t="s">
        <v>202</v>
      </c>
      <c r="E953" s="151" t="s">
        <v>44</v>
      </c>
      <c r="F953" s="152" t="s">
        <v>1112</v>
      </c>
      <c r="H953" s="151" t="s">
        <v>44</v>
      </c>
      <c r="I953" s="153"/>
      <c r="L953" s="149"/>
      <c r="M953" s="154"/>
      <c r="T953" s="155"/>
      <c r="AT953" s="151" t="s">
        <v>202</v>
      </c>
      <c r="AU953" s="151" t="s">
        <v>93</v>
      </c>
      <c r="AV953" s="12" t="s">
        <v>90</v>
      </c>
      <c r="AW953" s="12" t="s">
        <v>42</v>
      </c>
      <c r="AX953" s="12" t="s">
        <v>82</v>
      </c>
      <c r="AY953" s="151" t="s">
        <v>192</v>
      </c>
    </row>
    <row r="954" spans="2:65" s="13" customFormat="1" ht="11.25">
      <c r="B954" s="156"/>
      <c r="D954" s="150" t="s">
        <v>202</v>
      </c>
      <c r="E954" s="157" t="s">
        <v>44</v>
      </c>
      <c r="F954" s="158" t="s">
        <v>90</v>
      </c>
      <c r="H954" s="159">
        <v>1</v>
      </c>
      <c r="I954" s="160"/>
      <c r="L954" s="156"/>
      <c r="M954" s="161"/>
      <c r="T954" s="162"/>
      <c r="AT954" s="157" t="s">
        <v>202</v>
      </c>
      <c r="AU954" s="157" t="s">
        <v>93</v>
      </c>
      <c r="AV954" s="13" t="s">
        <v>93</v>
      </c>
      <c r="AW954" s="13" t="s">
        <v>42</v>
      </c>
      <c r="AX954" s="13" t="s">
        <v>82</v>
      </c>
      <c r="AY954" s="157" t="s">
        <v>192</v>
      </c>
    </row>
    <row r="955" spans="2:65" s="12" customFormat="1" ht="11.25">
      <c r="B955" s="149"/>
      <c r="D955" s="150" t="s">
        <v>202</v>
      </c>
      <c r="E955" s="151" t="s">
        <v>44</v>
      </c>
      <c r="F955" s="152" t="s">
        <v>1114</v>
      </c>
      <c r="H955" s="151" t="s">
        <v>44</v>
      </c>
      <c r="I955" s="153"/>
      <c r="L955" s="149"/>
      <c r="M955" s="154"/>
      <c r="T955" s="155"/>
      <c r="AT955" s="151" t="s">
        <v>202</v>
      </c>
      <c r="AU955" s="151" t="s">
        <v>93</v>
      </c>
      <c r="AV955" s="12" t="s">
        <v>90</v>
      </c>
      <c r="AW955" s="12" t="s">
        <v>42</v>
      </c>
      <c r="AX955" s="12" t="s">
        <v>82</v>
      </c>
      <c r="AY955" s="151" t="s">
        <v>192</v>
      </c>
    </row>
    <row r="956" spans="2:65" s="13" customFormat="1" ht="11.25">
      <c r="B956" s="156"/>
      <c r="D956" s="150" t="s">
        <v>202</v>
      </c>
      <c r="E956" s="157" t="s">
        <v>44</v>
      </c>
      <c r="F956" s="158" t="s">
        <v>90</v>
      </c>
      <c r="H956" s="159">
        <v>1</v>
      </c>
      <c r="I956" s="160"/>
      <c r="L956" s="156"/>
      <c r="M956" s="161"/>
      <c r="T956" s="162"/>
      <c r="AT956" s="157" t="s">
        <v>202</v>
      </c>
      <c r="AU956" s="157" t="s">
        <v>93</v>
      </c>
      <c r="AV956" s="13" t="s">
        <v>93</v>
      </c>
      <c r="AW956" s="13" t="s">
        <v>42</v>
      </c>
      <c r="AX956" s="13" t="s">
        <v>82</v>
      </c>
      <c r="AY956" s="157" t="s">
        <v>192</v>
      </c>
    </row>
    <row r="957" spans="2:65" s="12" customFormat="1" ht="11.25">
      <c r="B957" s="149"/>
      <c r="D957" s="150" t="s">
        <v>202</v>
      </c>
      <c r="E957" s="151" t="s">
        <v>44</v>
      </c>
      <c r="F957" s="152" t="s">
        <v>1116</v>
      </c>
      <c r="H957" s="151" t="s">
        <v>44</v>
      </c>
      <c r="I957" s="153"/>
      <c r="L957" s="149"/>
      <c r="M957" s="154"/>
      <c r="T957" s="155"/>
      <c r="AT957" s="151" t="s">
        <v>202</v>
      </c>
      <c r="AU957" s="151" t="s">
        <v>93</v>
      </c>
      <c r="AV957" s="12" t="s">
        <v>90</v>
      </c>
      <c r="AW957" s="12" t="s">
        <v>42</v>
      </c>
      <c r="AX957" s="12" t="s">
        <v>82</v>
      </c>
      <c r="AY957" s="151" t="s">
        <v>192</v>
      </c>
    </row>
    <row r="958" spans="2:65" s="13" customFormat="1" ht="11.25">
      <c r="B958" s="156"/>
      <c r="D958" s="150" t="s">
        <v>202</v>
      </c>
      <c r="E958" s="157" t="s">
        <v>44</v>
      </c>
      <c r="F958" s="158" t="s">
        <v>90</v>
      </c>
      <c r="H958" s="159">
        <v>1</v>
      </c>
      <c r="I958" s="160"/>
      <c r="L958" s="156"/>
      <c r="M958" s="161"/>
      <c r="T958" s="162"/>
      <c r="AT958" s="157" t="s">
        <v>202</v>
      </c>
      <c r="AU958" s="157" t="s">
        <v>93</v>
      </c>
      <c r="AV958" s="13" t="s">
        <v>93</v>
      </c>
      <c r="AW958" s="13" t="s">
        <v>42</v>
      </c>
      <c r="AX958" s="13" t="s">
        <v>82</v>
      </c>
      <c r="AY958" s="157" t="s">
        <v>192</v>
      </c>
    </row>
    <row r="959" spans="2:65" s="12" customFormat="1" ht="11.25">
      <c r="B959" s="149"/>
      <c r="D959" s="150" t="s">
        <v>202</v>
      </c>
      <c r="E959" s="151" t="s">
        <v>44</v>
      </c>
      <c r="F959" s="152" t="s">
        <v>1118</v>
      </c>
      <c r="H959" s="151" t="s">
        <v>44</v>
      </c>
      <c r="I959" s="153"/>
      <c r="L959" s="149"/>
      <c r="M959" s="154"/>
      <c r="T959" s="155"/>
      <c r="AT959" s="151" t="s">
        <v>202</v>
      </c>
      <c r="AU959" s="151" t="s">
        <v>93</v>
      </c>
      <c r="AV959" s="12" t="s">
        <v>90</v>
      </c>
      <c r="AW959" s="12" t="s">
        <v>42</v>
      </c>
      <c r="AX959" s="12" t="s">
        <v>82</v>
      </c>
      <c r="AY959" s="151" t="s">
        <v>192</v>
      </c>
    </row>
    <row r="960" spans="2:65" s="13" customFormat="1" ht="11.25">
      <c r="B960" s="156"/>
      <c r="D960" s="150" t="s">
        <v>202</v>
      </c>
      <c r="E960" s="157" t="s">
        <v>44</v>
      </c>
      <c r="F960" s="158" t="s">
        <v>90</v>
      </c>
      <c r="H960" s="159">
        <v>1</v>
      </c>
      <c r="I960" s="160"/>
      <c r="L960" s="156"/>
      <c r="M960" s="161"/>
      <c r="T960" s="162"/>
      <c r="AT960" s="157" t="s">
        <v>202</v>
      </c>
      <c r="AU960" s="157" t="s">
        <v>93</v>
      </c>
      <c r="AV960" s="13" t="s">
        <v>93</v>
      </c>
      <c r="AW960" s="13" t="s">
        <v>42</v>
      </c>
      <c r="AX960" s="13" t="s">
        <v>82</v>
      </c>
      <c r="AY960" s="157" t="s">
        <v>192</v>
      </c>
    </row>
    <row r="961" spans="2:65" s="12" customFormat="1" ht="11.25">
      <c r="B961" s="149"/>
      <c r="D961" s="150" t="s">
        <v>202</v>
      </c>
      <c r="E961" s="151" t="s">
        <v>44</v>
      </c>
      <c r="F961" s="152" t="s">
        <v>1120</v>
      </c>
      <c r="H961" s="151" t="s">
        <v>44</v>
      </c>
      <c r="I961" s="153"/>
      <c r="L961" s="149"/>
      <c r="M961" s="154"/>
      <c r="T961" s="155"/>
      <c r="AT961" s="151" t="s">
        <v>202</v>
      </c>
      <c r="AU961" s="151" t="s">
        <v>93</v>
      </c>
      <c r="AV961" s="12" t="s">
        <v>90</v>
      </c>
      <c r="AW961" s="12" t="s">
        <v>42</v>
      </c>
      <c r="AX961" s="12" t="s">
        <v>82</v>
      </c>
      <c r="AY961" s="151" t="s">
        <v>192</v>
      </c>
    </row>
    <row r="962" spans="2:65" s="13" customFormat="1" ht="11.25">
      <c r="B962" s="156"/>
      <c r="D962" s="150" t="s">
        <v>202</v>
      </c>
      <c r="E962" s="157" t="s">
        <v>44</v>
      </c>
      <c r="F962" s="158" t="s">
        <v>90</v>
      </c>
      <c r="H962" s="159">
        <v>1</v>
      </c>
      <c r="I962" s="160"/>
      <c r="L962" s="156"/>
      <c r="M962" s="161"/>
      <c r="T962" s="162"/>
      <c r="AT962" s="157" t="s">
        <v>202</v>
      </c>
      <c r="AU962" s="157" t="s">
        <v>93</v>
      </c>
      <c r="AV962" s="13" t="s">
        <v>93</v>
      </c>
      <c r="AW962" s="13" t="s">
        <v>42</v>
      </c>
      <c r="AX962" s="13" t="s">
        <v>82</v>
      </c>
      <c r="AY962" s="157" t="s">
        <v>192</v>
      </c>
    </row>
    <row r="963" spans="2:65" s="12" customFormat="1" ht="11.25">
      <c r="B963" s="149"/>
      <c r="D963" s="150" t="s">
        <v>202</v>
      </c>
      <c r="E963" s="151" t="s">
        <v>44</v>
      </c>
      <c r="F963" s="152" t="s">
        <v>1122</v>
      </c>
      <c r="H963" s="151" t="s">
        <v>44</v>
      </c>
      <c r="I963" s="153"/>
      <c r="L963" s="149"/>
      <c r="M963" s="154"/>
      <c r="T963" s="155"/>
      <c r="AT963" s="151" t="s">
        <v>202</v>
      </c>
      <c r="AU963" s="151" t="s">
        <v>93</v>
      </c>
      <c r="AV963" s="12" t="s">
        <v>90</v>
      </c>
      <c r="AW963" s="12" t="s">
        <v>42</v>
      </c>
      <c r="AX963" s="12" t="s">
        <v>82</v>
      </c>
      <c r="AY963" s="151" t="s">
        <v>192</v>
      </c>
    </row>
    <row r="964" spans="2:65" s="13" customFormat="1" ht="11.25">
      <c r="B964" s="156"/>
      <c r="D964" s="150" t="s">
        <v>202</v>
      </c>
      <c r="E964" s="157" t="s">
        <v>44</v>
      </c>
      <c r="F964" s="158" t="s">
        <v>90</v>
      </c>
      <c r="H964" s="159">
        <v>1</v>
      </c>
      <c r="I964" s="160"/>
      <c r="L964" s="156"/>
      <c r="M964" s="161"/>
      <c r="T964" s="162"/>
      <c r="AT964" s="157" t="s">
        <v>202</v>
      </c>
      <c r="AU964" s="157" t="s">
        <v>93</v>
      </c>
      <c r="AV964" s="13" t="s">
        <v>93</v>
      </c>
      <c r="AW964" s="13" t="s">
        <v>42</v>
      </c>
      <c r="AX964" s="13" t="s">
        <v>82</v>
      </c>
      <c r="AY964" s="157" t="s">
        <v>192</v>
      </c>
    </row>
    <row r="965" spans="2:65" s="12" customFormat="1" ht="11.25">
      <c r="B965" s="149"/>
      <c r="D965" s="150" t="s">
        <v>202</v>
      </c>
      <c r="E965" s="151" t="s">
        <v>44</v>
      </c>
      <c r="F965" s="152" t="s">
        <v>1124</v>
      </c>
      <c r="H965" s="151" t="s">
        <v>44</v>
      </c>
      <c r="I965" s="153"/>
      <c r="L965" s="149"/>
      <c r="M965" s="154"/>
      <c r="T965" s="155"/>
      <c r="AT965" s="151" t="s">
        <v>202</v>
      </c>
      <c r="AU965" s="151" t="s">
        <v>93</v>
      </c>
      <c r="AV965" s="12" t="s">
        <v>90</v>
      </c>
      <c r="AW965" s="12" t="s">
        <v>42</v>
      </c>
      <c r="AX965" s="12" t="s">
        <v>82</v>
      </c>
      <c r="AY965" s="151" t="s">
        <v>192</v>
      </c>
    </row>
    <row r="966" spans="2:65" s="13" customFormat="1" ht="11.25">
      <c r="B966" s="156"/>
      <c r="D966" s="150" t="s">
        <v>202</v>
      </c>
      <c r="E966" s="157" t="s">
        <v>44</v>
      </c>
      <c r="F966" s="158" t="s">
        <v>90</v>
      </c>
      <c r="H966" s="159">
        <v>1</v>
      </c>
      <c r="I966" s="160"/>
      <c r="L966" s="156"/>
      <c r="M966" s="161"/>
      <c r="T966" s="162"/>
      <c r="AT966" s="157" t="s">
        <v>202</v>
      </c>
      <c r="AU966" s="157" t="s">
        <v>93</v>
      </c>
      <c r="AV966" s="13" t="s">
        <v>93</v>
      </c>
      <c r="AW966" s="13" t="s">
        <v>42</v>
      </c>
      <c r="AX966" s="13" t="s">
        <v>82</v>
      </c>
      <c r="AY966" s="157" t="s">
        <v>192</v>
      </c>
    </row>
    <row r="967" spans="2:65" s="12" customFormat="1" ht="11.25">
      <c r="B967" s="149"/>
      <c r="D967" s="150" t="s">
        <v>202</v>
      </c>
      <c r="E967" s="151" t="s">
        <v>44</v>
      </c>
      <c r="F967" s="152" t="s">
        <v>1125</v>
      </c>
      <c r="H967" s="151" t="s">
        <v>44</v>
      </c>
      <c r="I967" s="153"/>
      <c r="L967" s="149"/>
      <c r="M967" s="154"/>
      <c r="T967" s="155"/>
      <c r="AT967" s="151" t="s">
        <v>202</v>
      </c>
      <c r="AU967" s="151" t="s">
        <v>93</v>
      </c>
      <c r="AV967" s="12" t="s">
        <v>90</v>
      </c>
      <c r="AW967" s="12" t="s">
        <v>42</v>
      </c>
      <c r="AX967" s="12" t="s">
        <v>82</v>
      </c>
      <c r="AY967" s="151" t="s">
        <v>192</v>
      </c>
    </row>
    <row r="968" spans="2:65" s="13" customFormat="1" ht="11.25">
      <c r="B968" s="156"/>
      <c r="D968" s="150" t="s">
        <v>202</v>
      </c>
      <c r="E968" s="157" t="s">
        <v>44</v>
      </c>
      <c r="F968" s="158" t="s">
        <v>90</v>
      </c>
      <c r="H968" s="159">
        <v>1</v>
      </c>
      <c r="I968" s="160"/>
      <c r="L968" s="156"/>
      <c r="M968" s="161"/>
      <c r="T968" s="162"/>
      <c r="AT968" s="157" t="s">
        <v>202</v>
      </c>
      <c r="AU968" s="157" t="s">
        <v>93</v>
      </c>
      <c r="AV968" s="13" t="s">
        <v>93</v>
      </c>
      <c r="AW968" s="13" t="s">
        <v>42</v>
      </c>
      <c r="AX968" s="13" t="s">
        <v>82</v>
      </c>
      <c r="AY968" s="157" t="s">
        <v>192</v>
      </c>
    </row>
    <row r="969" spans="2:65" s="12" customFormat="1" ht="11.25">
      <c r="B969" s="149"/>
      <c r="D969" s="150" t="s">
        <v>202</v>
      </c>
      <c r="E969" s="151" t="s">
        <v>44</v>
      </c>
      <c r="F969" s="152" t="s">
        <v>2532</v>
      </c>
      <c r="H969" s="151" t="s">
        <v>44</v>
      </c>
      <c r="I969" s="153"/>
      <c r="L969" s="149"/>
      <c r="M969" s="154"/>
      <c r="T969" s="155"/>
      <c r="AT969" s="151" t="s">
        <v>202</v>
      </c>
      <c r="AU969" s="151" t="s">
        <v>93</v>
      </c>
      <c r="AV969" s="12" t="s">
        <v>90</v>
      </c>
      <c r="AW969" s="12" t="s">
        <v>42</v>
      </c>
      <c r="AX969" s="12" t="s">
        <v>82</v>
      </c>
      <c r="AY969" s="151" t="s">
        <v>192</v>
      </c>
    </row>
    <row r="970" spans="2:65" s="13" customFormat="1" ht="11.25">
      <c r="B970" s="156"/>
      <c r="D970" s="150" t="s">
        <v>202</v>
      </c>
      <c r="E970" s="157" t="s">
        <v>44</v>
      </c>
      <c r="F970" s="158" t="s">
        <v>90</v>
      </c>
      <c r="H970" s="159">
        <v>1</v>
      </c>
      <c r="I970" s="160"/>
      <c r="L970" s="156"/>
      <c r="M970" s="161"/>
      <c r="T970" s="162"/>
      <c r="AT970" s="157" t="s">
        <v>202</v>
      </c>
      <c r="AU970" s="157" t="s">
        <v>93</v>
      </c>
      <c r="AV970" s="13" t="s">
        <v>93</v>
      </c>
      <c r="AW970" s="13" t="s">
        <v>42</v>
      </c>
      <c r="AX970" s="13" t="s">
        <v>82</v>
      </c>
      <c r="AY970" s="157" t="s">
        <v>192</v>
      </c>
    </row>
    <row r="971" spans="2:65" s="14" customFormat="1" ht="11.25">
      <c r="B971" s="163"/>
      <c r="D971" s="150" t="s">
        <v>202</v>
      </c>
      <c r="E971" s="164" t="s">
        <v>44</v>
      </c>
      <c r="F971" s="165" t="s">
        <v>205</v>
      </c>
      <c r="H971" s="166">
        <v>10</v>
      </c>
      <c r="I971" s="167"/>
      <c r="L971" s="163"/>
      <c r="M971" s="168"/>
      <c r="T971" s="169"/>
      <c r="AT971" s="164" t="s">
        <v>202</v>
      </c>
      <c r="AU971" s="164" t="s">
        <v>93</v>
      </c>
      <c r="AV971" s="14" t="s">
        <v>199</v>
      </c>
      <c r="AW971" s="14" t="s">
        <v>42</v>
      </c>
      <c r="AX971" s="14" t="s">
        <v>90</v>
      </c>
      <c r="AY971" s="164" t="s">
        <v>192</v>
      </c>
    </row>
    <row r="972" spans="2:65" s="1" customFormat="1" ht="24.2" customHeight="1">
      <c r="B972" s="33"/>
      <c r="C972" s="170" t="s">
        <v>1559</v>
      </c>
      <c r="D972" s="170" t="s">
        <v>245</v>
      </c>
      <c r="E972" s="171" t="s">
        <v>1541</v>
      </c>
      <c r="F972" s="172" t="s">
        <v>1542</v>
      </c>
      <c r="G972" s="173" t="s">
        <v>747</v>
      </c>
      <c r="H972" s="174">
        <v>7</v>
      </c>
      <c r="I972" s="175"/>
      <c r="J972" s="176">
        <f>ROUND(I972*H972,2)</f>
        <v>0</v>
      </c>
      <c r="K972" s="172" t="s">
        <v>259</v>
      </c>
      <c r="L972" s="177"/>
      <c r="M972" s="178" t="s">
        <v>44</v>
      </c>
      <c r="N972" s="179" t="s">
        <v>53</v>
      </c>
      <c r="P972" s="141">
        <f>O972*H972</f>
        <v>0</v>
      </c>
      <c r="Q972" s="141">
        <v>0</v>
      </c>
      <c r="R972" s="141">
        <f>Q972*H972</f>
        <v>0</v>
      </c>
      <c r="S972" s="141">
        <v>0</v>
      </c>
      <c r="T972" s="142">
        <f>S972*H972</f>
        <v>0</v>
      </c>
      <c r="AR972" s="143" t="s">
        <v>93</v>
      </c>
      <c r="AT972" s="143" t="s">
        <v>245</v>
      </c>
      <c r="AU972" s="143" t="s">
        <v>93</v>
      </c>
      <c r="AY972" s="17" t="s">
        <v>192</v>
      </c>
      <c r="BE972" s="144">
        <f>IF(N972="základní",J972,0)</f>
        <v>0</v>
      </c>
      <c r="BF972" s="144">
        <f>IF(N972="snížená",J972,0)</f>
        <v>0</v>
      </c>
      <c r="BG972" s="144">
        <f>IF(N972="zákl. přenesená",J972,0)</f>
        <v>0</v>
      </c>
      <c r="BH972" s="144">
        <f>IF(N972="sníž. přenesená",J972,0)</f>
        <v>0</v>
      </c>
      <c r="BI972" s="144">
        <f>IF(N972="nulová",J972,0)</f>
        <v>0</v>
      </c>
      <c r="BJ972" s="17" t="s">
        <v>90</v>
      </c>
      <c r="BK972" s="144">
        <f>ROUND(I972*H972,2)</f>
        <v>0</v>
      </c>
      <c r="BL972" s="17" t="s">
        <v>90</v>
      </c>
      <c r="BM972" s="143" t="s">
        <v>2758</v>
      </c>
    </row>
    <row r="973" spans="2:65" s="12" customFormat="1" ht="11.25">
      <c r="B973" s="149"/>
      <c r="D973" s="150" t="s">
        <v>202</v>
      </c>
      <c r="E973" s="151" t="s">
        <v>44</v>
      </c>
      <c r="F973" s="152" t="s">
        <v>2252</v>
      </c>
      <c r="H973" s="151" t="s">
        <v>44</v>
      </c>
      <c r="I973" s="153"/>
      <c r="L973" s="149"/>
      <c r="M973" s="154"/>
      <c r="T973" s="155"/>
      <c r="AT973" s="151" t="s">
        <v>202</v>
      </c>
      <c r="AU973" s="151" t="s">
        <v>93</v>
      </c>
      <c r="AV973" s="12" t="s">
        <v>90</v>
      </c>
      <c r="AW973" s="12" t="s">
        <v>42</v>
      </c>
      <c r="AX973" s="12" t="s">
        <v>82</v>
      </c>
      <c r="AY973" s="151" t="s">
        <v>192</v>
      </c>
    </row>
    <row r="974" spans="2:65" s="12" customFormat="1" ht="11.25">
      <c r="B974" s="149"/>
      <c r="D974" s="150" t="s">
        <v>202</v>
      </c>
      <c r="E974" s="151" t="s">
        <v>44</v>
      </c>
      <c r="F974" s="152" t="s">
        <v>1110</v>
      </c>
      <c r="H974" s="151" t="s">
        <v>44</v>
      </c>
      <c r="I974" s="153"/>
      <c r="L974" s="149"/>
      <c r="M974" s="154"/>
      <c r="T974" s="155"/>
      <c r="AT974" s="151" t="s">
        <v>202</v>
      </c>
      <c r="AU974" s="151" t="s">
        <v>93</v>
      </c>
      <c r="AV974" s="12" t="s">
        <v>90</v>
      </c>
      <c r="AW974" s="12" t="s">
        <v>42</v>
      </c>
      <c r="AX974" s="12" t="s">
        <v>82</v>
      </c>
      <c r="AY974" s="151" t="s">
        <v>192</v>
      </c>
    </row>
    <row r="975" spans="2:65" s="13" customFormat="1" ht="11.25">
      <c r="B975" s="156"/>
      <c r="D975" s="150" t="s">
        <v>202</v>
      </c>
      <c r="E975" s="157" t="s">
        <v>44</v>
      </c>
      <c r="F975" s="158" t="s">
        <v>90</v>
      </c>
      <c r="H975" s="159">
        <v>1</v>
      </c>
      <c r="I975" s="160"/>
      <c r="L975" s="156"/>
      <c r="M975" s="161"/>
      <c r="T975" s="162"/>
      <c r="AT975" s="157" t="s">
        <v>202</v>
      </c>
      <c r="AU975" s="157" t="s">
        <v>93</v>
      </c>
      <c r="AV975" s="13" t="s">
        <v>93</v>
      </c>
      <c r="AW975" s="13" t="s">
        <v>42</v>
      </c>
      <c r="AX975" s="13" t="s">
        <v>82</v>
      </c>
      <c r="AY975" s="157" t="s">
        <v>192</v>
      </c>
    </row>
    <row r="976" spans="2:65" s="12" customFormat="1" ht="11.25">
      <c r="B976" s="149"/>
      <c r="D976" s="150" t="s">
        <v>202</v>
      </c>
      <c r="E976" s="151" t="s">
        <v>44</v>
      </c>
      <c r="F976" s="152" t="s">
        <v>1112</v>
      </c>
      <c r="H976" s="151" t="s">
        <v>44</v>
      </c>
      <c r="I976" s="153"/>
      <c r="L976" s="149"/>
      <c r="M976" s="154"/>
      <c r="T976" s="155"/>
      <c r="AT976" s="151" t="s">
        <v>202</v>
      </c>
      <c r="AU976" s="151" t="s">
        <v>93</v>
      </c>
      <c r="AV976" s="12" t="s">
        <v>90</v>
      </c>
      <c r="AW976" s="12" t="s">
        <v>42</v>
      </c>
      <c r="AX976" s="12" t="s">
        <v>82</v>
      </c>
      <c r="AY976" s="151" t="s">
        <v>192</v>
      </c>
    </row>
    <row r="977" spans="2:65" s="13" customFormat="1" ht="11.25">
      <c r="B977" s="156"/>
      <c r="D977" s="150" t="s">
        <v>202</v>
      </c>
      <c r="E977" s="157" t="s">
        <v>44</v>
      </c>
      <c r="F977" s="158" t="s">
        <v>90</v>
      </c>
      <c r="H977" s="159">
        <v>1</v>
      </c>
      <c r="I977" s="160"/>
      <c r="L977" s="156"/>
      <c r="M977" s="161"/>
      <c r="T977" s="162"/>
      <c r="AT977" s="157" t="s">
        <v>202</v>
      </c>
      <c r="AU977" s="157" t="s">
        <v>93</v>
      </c>
      <c r="AV977" s="13" t="s">
        <v>93</v>
      </c>
      <c r="AW977" s="13" t="s">
        <v>42</v>
      </c>
      <c r="AX977" s="13" t="s">
        <v>82</v>
      </c>
      <c r="AY977" s="157" t="s">
        <v>192</v>
      </c>
    </row>
    <row r="978" spans="2:65" s="12" customFormat="1" ht="11.25">
      <c r="B978" s="149"/>
      <c r="D978" s="150" t="s">
        <v>202</v>
      </c>
      <c r="E978" s="151" t="s">
        <v>44</v>
      </c>
      <c r="F978" s="152" t="s">
        <v>1114</v>
      </c>
      <c r="H978" s="151" t="s">
        <v>44</v>
      </c>
      <c r="I978" s="153"/>
      <c r="L978" s="149"/>
      <c r="M978" s="154"/>
      <c r="T978" s="155"/>
      <c r="AT978" s="151" t="s">
        <v>202</v>
      </c>
      <c r="AU978" s="151" t="s">
        <v>93</v>
      </c>
      <c r="AV978" s="12" t="s">
        <v>90</v>
      </c>
      <c r="AW978" s="12" t="s">
        <v>42</v>
      </c>
      <c r="AX978" s="12" t="s">
        <v>82</v>
      </c>
      <c r="AY978" s="151" t="s">
        <v>192</v>
      </c>
    </row>
    <row r="979" spans="2:65" s="13" customFormat="1" ht="11.25">
      <c r="B979" s="156"/>
      <c r="D979" s="150" t="s">
        <v>202</v>
      </c>
      <c r="E979" s="157" t="s">
        <v>44</v>
      </c>
      <c r="F979" s="158" t="s">
        <v>90</v>
      </c>
      <c r="H979" s="159">
        <v>1</v>
      </c>
      <c r="I979" s="160"/>
      <c r="L979" s="156"/>
      <c r="M979" s="161"/>
      <c r="T979" s="162"/>
      <c r="AT979" s="157" t="s">
        <v>202</v>
      </c>
      <c r="AU979" s="157" t="s">
        <v>93</v>
      </c>
      <c r="AV979" s="13" t="s">
        <v>93</v>
      </c>
      <c r="AW979" s="13" t="s">
        <v>42</v>
      </c>
      <c r="AX979" s="13" t="s">
        <v>82</v>
      </c>
      <c r="AY979" s="157" t="s">
        <v>192</v>
      </c>
    </row>
    <row r="980" spans="2:65" s="12" customFormat="1" ht="11.25">
      <c r="B980" s="149"/>
      <c r="D980" s="150" t="s">
        <v>202</v>
      </c>
      <c r="E980" s="151" t="s">
        <v>44</v>
      </c>
      <c r="F980" s="152" t="s">
        <v>1118</v>
      </c>
      <c r="H980" s="151" t="s">
        <v>44</v>
      </c>
      <c r="I980" s="153"/>
      <c r="L980" s="149"/>
      <c r="M980" s="154"/>
      <c r="T980" s="155"/>
      <c r="AT980" s="151" t="s">
        <v>202</v>
      </c>
      <c r="AU980" s="151" t="s">
        <v>93</v>
      </c>
      <c r="AV980" s="12" t="s">
        <v>90</v>
      </c>
      <c r="AW980" s="12" t="s">
        <v>42</v>
      </c>
      <c r="AX980" s="12" t="s">
        <v>82</v>
      </c>
      <c r="AY980" s="151" t="s">
        <v>192</v>
      </c>
    </row>
    <row r="981" spans="2:65" s="13" customFormat="1" ht="11.25">
      <c r="B981" s="156"/>
      <c r="D981" s="150" t="s">
        <v>202</v>
      </c>
      <c r="E981" s="157" t="s">
        <v>44</v>
      </c>
      <c r="F981" s="158" t="s">
        <v>90</v>
      </c>
      <c r="H981" s="159">
        <v>1</v>
      </c>
      <c r="I981" s="160"/>
      <c r="L981" s="156"/>
      <c r="M981" s="161"/>
      <c r="T981" s="162"/>
      <c r="AT981" s="157" t="s">
        <v>202</v>
      </c>
      <c r="AU981" s="157" t="s">
        <v>93</v>
      </c>
      <c r="AV981" s="13" t="s">
        <v>93</v>
      </c>
      <c r="AW981" s="13" t="s">
        <v>42</v>
      </c>
      <c r="AX981" s="13" t="s">
        <v>82</v>
      </c>
      <c r="AY981" s="157" t="s">
        <v>192</v>
      </c>
    </row>
    <row r="982" spans="2:65" s="12" customFormat="1" ht="11.25">
      <c r="B982" s="149"/>
      <c r="D982" s="150" t="s">
        <v>202</v>
      </c>
      <c r="E982" s="151" t="s">
        <v>44</v>
      </c>
      <c r="F982" s="152" t="s">
        <v>1120</v>
      </c>
      <c r="H982" s="151" t="s">
        <v>44</v>
      </c>
      <c r="I982" s="153"/>
      <c r="L982" s="149"/>
      <c r="M982" s="154"/>
      <c r="T982" s="155"/>
      <c r="AT982" s="151" t="s">
        <v>202</v>
      </c>
      <c r="AU982" s="151" t="s">
        <v>93</v>
      </c>
      <c r="AV982" s="12" t="s">
        <v>90</v>
      </c>
      <c r="AW982" s="12" t="s">
        <v>42</v>
      </c>
      <c r="AX982" s="12" t="s">
        <v>82</v>
      </c>
      <c r="AY982" s="151" t="s">
        <v>192</v>
      </c>
    </row>
    <row r="983" spans="2:65" s="13" customFormat="1" ht="11.25">
      <c r="B983" s="156"/>
      <c r="D983" s="150" t="s">
        <v>202</v>
      </c>
      <c r="E983" s="157" t="s">
        <v>44</v>
      </c>
      <c r="F983" s="158" t="s">
        <v>90</v>
      </c>
      <c r="H983" s="159">
        <v>1</v>
      </c>
      <c r="I983" s="160"/>
      <c r="L983" s="156"/>
      <c r="M983" s="161"/>
      <c r="T983" s="162"/>
      <c r="AT983" s="157" t="s">
        <v>202</v>
      </c>
      <c r="AU983" s="157" t="s">
        <v>93</v>
      </c>
      <c r="AV983" s="13" t="s">
        <v>93</v>
      </c>
      <c r="AW983" s="13" t="s">
        <v>42</v>
      </c>
      <c r="AX983" s="13" t="s">
        <v>82</v>
      </c>
      <c r="AY983" s="157" t="s">
        <v>192</v>
      </c>
    </row>
    <row r="984" spans="2:65" s="12" customFormat="1" ht="11.25">
      <c r="B984" s="149"/>
      <c r="D984" s="150" t="s">
        <v>202</v>
      </c>
      <c r="E984" s="151" t="s">
        <v>44</v>
      </c>
      <c r="F984" s="152" t="s">
        <v>1124</v>
      </c>
      <c r="H984" s="151" t="s">
        <v>44</v>
      </c>
      <c r="I984" s="153"/>
      <c r="L984" s="149"/>
      <c r="M984" s="154"/>
      <c r="T984" s="155"/>
      <c r="AT984" s="151" t="s">
        <v>202</v>
      </c>
      <c r="AU984" s="151" t="s">
        <v>93</v>
      </c>
      <c r="AV984" s="12" t="s">
        <v>90</v>
      </c>
      <c r="AW984" s="12" t="s">
        <v>42</v>
      </c>
      <c r="AX984" s="12" t="s">
        <v>82</v>
      </c>
      <c r="AY984" s="151" t="s">
        <v>192</v>
      </c>
    </row>
    <row r="985" spans="2:65" s="13" customFormat="1" ht="11.25">
      <c r="B985" s="156"/>
      <c r="D985" s="150" t="s">
        <v>202</v>
      </c>
      <c r="E985" s="157" t="s">
        <v>44</v>
      </c>
      <c r="F985" s="158" t="s">
        <v>90</v>
      </c>
      <c r="H985" s="159">
        <v>1</v>
      </c>
      <c r="I985" s="160"/>
      <c r="L985" s="156"/>
      <c r="M985" s="161"/>
      <c r="T985" s="162"/>
      <c r="AT985" s="157" t="s">
        <v>202</v>
      </c>
      <c r="AU985" s="157" t="s">
        <v>93</v>
      </c>
      <c r="AV985" s="13" t="s">
        <v>93</v>
      </c>
      <c r="AW985" s="13" t="s">
        <v>42</v>
      </c>
      <c r="AX985" s="13" t="s">
        <v>82</v>
      </c>
      <c r="AY985" s="157" t="s">
        <v>192</v>
      </c>
    </row>
    <row r="986" spans="2:65" s="12" customFormat="1" ht="11.25">
      <c r="B986" s="149"/>
      <c r="D986" s="150" t="s">
        <v>202</v>
      </c>
      <c r="E986" s="151" t="s">
        <v>44</v>
      </c>
      <c r="F986" s="152" t="s">
        <v>2532</v>
      </c>
      <c r="H986" s="151" t="s">
        <v>44</v>
      </c>
      <c r="I986" s="153"/>
      <c r="L986" s="149"/>
      <c r="M986" s="154"/>
      <c r="T986" s="155"/>
      <c r="AT986" s="151" t="s">
        <v>202</v>
      </c>
      <c r="AU986" s="151" t="s">
        <v>93</v>
      </c>
      <c r="AV986" s="12" t="s">
        <v>90</v>
      </c>
      <c r="AW986" s="12" t="s">
        <v>42</v>
      </c>
      <c r="AX986" s="12" t="s">
        <v>82</v>
      </c>
      <c r="AY986" s="151" t="s">
        <v>192</v>
      </c>
    </row>
    <row r="987" spans="2:65" s="13" customFormat="1" ht="11.25">
      <c r="B987" s="156"/>
      <c r="D987" s="150" t="s">
        <v>202</v>
      </c>
      <c r="E987" s="157" t="s">
        <v>44</v>
      </c>
      <c r="F987" s="158" t="s">
        <v>90</v>
      </c>
      <c r="H987" s="159">
        <v>1</v>
      </c>
      <c r="I987" s="160"/>
      <c r="L987" s="156"/>
      <c r="M987" s="161"/>
      <c r="T987" s="162"/>
      <c r="AT987" s="157" t="s">
        <v>202</v>
      </c>
      <c r="AU987" s="157" t="s">
        <v>93</v>
      </c>
      <c r="AV987" s="13" t="s">
        <v>93</v>
      </c>
      <c r="AW987" s="13" t="s">
        <v>42</v>
      </c>
      <c r="AX987" s="13" t="s">
        <v>82</v>
      </c>
      <c r="AY987" s="157" t="s">
        <v>192</v>
      </c>
    </row>
    <row r="988" spans="2:65" s="14" customFormat="1" ht="11.25">
      <c r="B988" s="163"/>
      <c r="D988" s="150" t="s">
        <v>202</v>
      </c>
      <c r="E988" s="164" t="s">
        <v>44</v>
      </c>
      <c r="F988" s="165" t="s">
        <v>205</v>
      </c>
      <c r="H988" s="166">
        <v>7</v>
      </c>
      <c r="I988" s="167"/>
      <c r="L988" s="163"/>
      <c r="M988" s="168"/>
      <c r="T988" s="169"/>
      <c r="AT988" s="164" t="s">
        <v>202</v>
      </c>
      <c r="AU988" s="164" t="s">
        <v>93</v>
      </c>
      <c r="AV988" s="14" t="s">
        <v>199</v>
      </c>
      <c r="AW988" s="14" t="s">
        <v>42</v>
      </c>
      <c r="AX988" s="14" t="s">
        <v>90</v>
      </c>
      <c r="AY988" s="164" t="s">
        <v>192</v>
      </c>
    </row>
    <row r="989" spans="2:65" s="1" customFormat="1" ht="16.5" customHeight="1">
      <c r="B989" s="33"/>
      <c r="C989" s="170" t="s">
        <v>1564</v>
      </c>
      <c r="D989" s="170" t="s">
        <v>245</v>
      </c>
      <c r="E989" s="171" t="s">
        <v>1544</v>
      </c>
      <c r="F989" s="172" t="s">
        <v>1545</v>
      </c>
      <c r="G989" s="173" t="s">
        <v>747</v>
      </c>
      <c r="H989" s="174">
        <v>7</v>
      </c>
      <c r="I989" s="175"/>
      <c r="J989" s="176">
        <f>ROUND(I989*H989,2)</f>
        <v>0</v>
      </c>
      <c r="K989" s="172" t="s">
        <v>259</v>
      </c>
      <c r="L989" s="177"/>
      <c r="M989" s="178" t="s">
        <v>44</v>
      </c>
      <c r="N989" s="179" t="s">
        <v>53</v>
      </c>
      <c r="P989" s="141">
        <f>O989*H989</f>
        <v>0</v>
      </c>
      <c r="Q989" s="141">
        <v>0</v>
      </c>
      <c r="R989" s="141">
        <f>Q989*H989</f>
        <v>0</v>
      </c>
      <c r="S989" s="141">
        <v>0</v>
      </c>
      <c r="T989" s="142">
        <f>S989*H989</f>
        <v>0</v>
      </c>
      <c r="AR989" s="143" t="s">
        <v>93</v>
      </c>
      <c r="AT989" s="143" t="s">
        <v>245</v>
      </c>
      <c r="AU989" s="143" t="s">
        <v>93</v>
      </c>
      <c r="AY989" s="17" t="s">
        <v>192</v>
      </c>
      <c r="BE989" s="144">
        <f>IF(N989="základní",J989,0)</f>
        <v>0</v>
      </c>
      <c r="BF989" s="144">
        <f>IF(N989="snížená",J989,0)</f>
        <v>0</v>
      </c>
      <c r="BG989" s="144">
        <f>IF(N989="zákl. přenesená",J989,0)</f>
        <v>0</v>
      </c>
      <c r="BH989" s="144">
        <f>IF(N989="sníž. přenesená",J989,0)</f>
        <v>0</v>
      </c>
      <c r="BI989" s="144">
        <f>IF(N989="nulová",J989,0)</f>
        <v>0</v>
      </c>
      <c r="BJ989" s="17" t="s">
        <v>90</v>
      </c>
      <c r="BK989" s="144">
        <f>ROUND(I989*H989,2)</f>
        <v>0</v>
      </c>
      <c r="BL989" s="17" t="s">
        <v>90</v>
      </c>
      <c r="BM989" s="143" t="s">
        <v>2759</v>
      </c>
    </row>
    <row r="990" spans="2:65" s="12" customFormat="1" ht="11.25">
      <c r="B990" s="149"/>
      <c r="D990" s="150" t="s">
        <v>202</v>
      </c>
      <c r="E990" s="151" t="s">
        <v>44</v>
      </c>
      <c r="F990" s="152" t="s">
        <v>2252</v>
      </c>
      <c r="H990" s="151" t="s">
        <v>44</v>
      </c>
      <c r="I990" s="153"/>
      <c r="L990" s="149"/>
      <c r="M990" s="154"/>
      <c r="T990" s="155"/>
      <c r="AT990" s="151" t="s">
        <v>202</v>
      </c>
      <c r="AU990" s="151" t="s">
        <v>93</v>
      </c>
      <c r="AV990" s="12" t="s">
        <v>90</v>
      </c>
      <c r="AW990" s="12" t="s">
        <v>42</v>
      </c>
      <c r="AX990" s="12" t="s">
        <v>82</v>
      </c>
      <c r="AY990" s="151" t="s">
        <v>192</v>
      </c>
    </row>
    <row r="991" spans="2:65" s="12" customFormat="1" ht="11.25">
      <c r="B991" s="149"/>
      <c r="D991" s="150" t="s">
        <v>202</v>
      </c>
      <c r="E991" s="151" t="s">
        <v>44</v>
      </c>
      <c r="F991" s="152" t="s">
        <v>1110</v>
      </c>
      <c r="H991" s="151" t="s">
        <v>44</v>
      </c>
      <c r="I991" s="153"/>
      <c r="L991" s="149"/>
      <c r="M991" s="154"/>
      <c r="T991" s="155"/>
      <c r="AT991" s="151" t="s">
        <v>202</v>
      </c>
      <c r="AU991" s="151" t="s">
        <v>93</v>
      </c>
      <c r="AV991" s="12" t="s">
        <v>90</v>
      </c>
      <c r="AW991" s="12" t="s">
        <v>42</v>
      </c>
      <c r="AX991" s="12" t="s">
        <v>82</v>
      </c>
      <c r="AY991" s="151" t="s">
        <v>192</v>
      </c>
    </row>
    <row r="992" spans="2:65" s="13" customFormat="1" ht="11.25">
      <c r="B992" s="156"/>
      <c r="D992" s="150" t="s">
        <v>202</v>
      </c>
      <c r="E992" s="157" t="s">
        <v>44</v>
      </c>
      <c r="F992" s="158" t="s">
        <v>90</v>
      </c>
      <c r="H992" s="159">
        <v>1</v>
      </c>
      <c r="I992" s="160"/>
      <c r="L992" s="156"/>
      <c r="M992" s="161"/>
      <c r="T992" s="162"/>
      <c r="AT992" s="157" t="s">
        <v>202</v>
      </c>
      <c r="AU992" s="157" t="s">
        <v>93</v>
      </c>
      <c r="AV992" s="13" t="s">
        <v>93</v>
      </c>
      <c r="AW992" s="13" t="s">
        <v>42</v>
      </c>
      <c r="AX992" s="13" t="s">
        <v>82</v>
      </c>
      <c r="AY992" s="157" t="s">
        <v>192</v>
      </c>
    </row>
    <row r="993" spans="2:65" s="12" customFormat="1" ht="11.25">
      <c r="B993" s="149"/>
      <c r="D993" s="150" t="s">
        <v>202</v>
      </c>
      <c r="E993" s="151" t="s">
        <v>44</v>
      </c>
      <c r="F993" s="152" t="s">
        <v>1112</v>
      </c>
      <c r="H993" s="151" t="s">
        <v>44</v>
      </c>
      <c r="I993" s="153"/>
      <c r="L993" s="149"/>
      <c r="M993" s="154"/>
      <c r="T993" s="155"/>
      <c r="AT993" s="151" t="s">
        <v>202</v>
      </c>
      <c r="AU993" s="151" t="s">
        <v>93</v>
      </c>
      <c r="AV993" s="12" t="s">
        <v>90</v>
      </c>
      <c r="AW993" s="12" t="s">
        <v>42</v>
      </c>
      <c r="AX993" s="12" t="s">
        <v>82</v>
      </c>
      <c r="AY993" s="151" t="s">
        <v>192</v>
      </c>
    </row>
    <row r="994" spans="2:65" s="13" customFormat="1" ht="11.25">
      <c r="B994" s="156"/>
      <c r="D994" s="150" t="s">
        <v>202</v>
      </c>
      <c r="E994" s="157" t="s">
        <v>44</v>
      </c>
      <c r="F994" s="158" t="s">
        <v>90</v>
      </c>
      <c r="H994" s="159">
        <v>1</v>
      </c>
      <c r="I994" s="160"/>
      <c r="L994" s="156"/>
      <c r="M994" s="161"/>
      <c r="T994" s="162"/>
      <c r="AT994" s="157" t="s">
        <v>202</v>
      </c>
      <c r="AU994" s="157" t="s">
        <v>93</v>
      </c>
      <c r="AV994" s="13" t="s">
        <v>93</v>
      </c>
      <c r="AW994" s="13" t="s">
        <v>42</v>
      </c>
      <c r="AX994" s="13" t="s">
        <v>82</v>
      </c>
      <c r="AY994" s="157" t="s">
        <v>192</v>
      </c>
    </row>
    <row r="995" spans="2:65" s="12" customFormat="1" ht="11.25">
      <c r="B995" s="149"/>
      <c r="D995" s="150" t="s">
        <v>202</v>
      </c>
      <c r="E995" s="151" t="s">
        <v>44</v>
      </c>
      <c r="F995" s="152" t="s">
        <v>1114</v>
      </c>
      <c r="H995" s="151" t="s">
        <v>44</v>
      </c>
      <c r="I995" s="153"/>
      <c r="L995" s="149"/>
      <c r="M995" s="154"/>
      <c r="T995" s="155"/>
      <c r="AT995" s="151" t="s">
        <v>202</v>
      </c>
      <c r="AU995" s="151" t="s">
        <v>93</v>
      </c>
      <c r="AV995" s="12" t="s">
        <v>90</v>
      </c>
      <c r="AW995" s="12" t="s">
        <v>42</v>
      </c>
      <c r="AX995" s="12" t="s">
        <v>82</v>
      </c>
      <c r="AY995" s="151" t="s">
        <v>192</v>
      </c>
    </row>
    <row r="996" spans="2:65" s="13" customFormat="1" ht="11.25">
      <c r="B996" s="156"/>
      <c r="D996" s="150" t="s">
        <v>202</v>
      </c>
      <c r="E996" s="157" t="s">
        <v>44</v>
      </c>
      <c r="F996" s="158" t="s">
        <v>90</v>
      </c>
      <c r="H996" s="159">
        <v>1</v>
      </c>
      <c r="I996" s="160"/>
      <c r="L996" s="156"/>
      <c r="M996" s="161"/>
      <c r="T996" s="162"/>
      <c r="AT996" s="157" t="s">
        <v>202</v>
      </c>
      <c r="AU996" s="157" t="s">
        <v>93</v>
      </c>
      <c r="AV996" s="13" t="s">
        <v>93</v>
      </c>
      <c r="AW996" s="13" t="s">
        <v>42</v>
      </c>
      <c r="AX996" s="13" t="s">
        <v>82</v>
      </c>
      <c r="AY996" s="157" t="s">
        <v>192</v>
      </c>
    </row>
    <row r="997" spans="2:65" s="12" customFormat="1" ht="11.25">
      <c r="B997" s="149"/>
      <c r="D997" s="150" t="s">
        <v>202</v>
      </c>
      <c r="E997" s="151" t="s">
        <v>44</v>
      </c>
      <c r="F997" s="152" t="s">
        <v>1118</v>
      </c>
      <c r="H997" s="151" t="s">
        <v>44</v>
      </c>
      <c r="I997" s="153"/>
      <c r="L997" s="149"/>
      <c r="M997" s="154"/>
      <c r="T997" s="155"/>
      <c r="AT997" s="151" t="s">
        <v>202</v>
      </c>
      <c r="AU997" s="151" t="s">
        <v>93</v>
      </c>
      <c r="AV997" s="12" t="s">
        <v>90</v>
      </c>
      <c r="AW997" s="12" t="s">
        <v>42</v>
      </c>
      <c r="AX997" s="12" t="s">
        <v>82</v>
      </c>
      <c r="AY997" s="151" t="s">
        <v>192</v>
      </c>
    </row>
    <row r="998" spans="2:65" s="13" customFormat="1" ht="11.25">
      <c r="B998" s="156"/>
      <c r="D998" s="150" t="s">
        <v>202</v>
      </c>
      <c r="E998" s="157" t="s">
        <v>44</v>
      </c>
      <c r="F998" s="158" t="s">
        <v>90</v>
      </c>
      <c r="H998" s="159">
        <v>1</v>
      </c>
      <c r="I998" s="160"/>
      <c r="L998" s="156"/>
      <c r="M998" s="161"/>
      <c r="T998" s="162"/>
      <c r="AT998" s="157" t="s">
        <v>202</v>
      </c>
      <c r="AU998" s="157" t="s">
        <v>93</v>
      </c>
      <c r="AV998" s="13" t="s">
        <v>93</v>
      </c>
      <c r="AW998" s="13" t="s">
        <v>42</v>
      </c>
      <c r="AX998" s="13" t="s">
        <v>82</v>
      </c>
      <c r="AY998" s="157" t="s">
        <v>192</v>
      </c>
    </row>
    <row r="999" spans="2:65" s="12" customFormat="1" ht="11.25">
      <c r="B999" s="149"/>
      <c r="D999" s="150" t="s">
        <v>202</v>
      </c>
      <c r="E999" s="151" t="s">
        <v>44</v>
      </c>
      <c r="F999" s="152" t="s">
        <v>1120</v>
      </c>
      <c r="H999" s="151" t="s">
        <v>44</v>
      </c>
      <c r="I999" s="153"/>
      <c r="L999" s="149"/>
      <c r="M999" s="154"/>
      <c r="T999" s="155"/>
      <c r="AT999" s="151" t="s">
        <v>202</v>
      </c>
      <c r="AU999" s="151" t="s">
        <v>93</v>
      </c>
      <c r="AV999" s="12" t="s">
        <v>90</v>
      </c>
      <c r="AW999" s="12" t="s">
        <v>42</v>
      </c>
      <c r="AX999" s="12" t="s">
        <v>82</v>
      </c>
      <c r="AY999" s="151" t="s">
        <v>192</v>
      </c>
    </row>
    <row r="1000" spans="2:65" s="13" customFormat="1" ht="11.25">
      <c r="B1000" s="156"/>
      <c r="D1000" s="150" t="s">
        <v>202</v>
      </c>
      <c r="E1000" s="157" t="s">
        <v>44</v>
      </c>
      <c r="F1000" s="158" t="s">
        <v>90</v>
      </c>
      <c r="H1000" s="159">
        <v>1</v>
      </c>
      <c r="I1000" s="160"/>
      <c r="L1000" s="156"/>
      <c r="M1000" s="161"/>
      <c r="T1000" s="162"/>
      <c r="AT1000" s="157" t="s">
        <v>202</v>
      </c>
      <c r="AU1000" s="157" t="s">
        <v>93</v>
      </c>
      <c r="AV1000" s="13" t="s">
        <v>93</v>
      </c>
      <c r="AW1000" s="13" t="s">
        <v>42</v>
      </c>
      <c r="AX1000" s="13" t="s">
        <v>82</v>
      </c>
      <c r="AY1000" s="157" t="s">
        <v>192</v>
      </c>
    </row>
    <row r="1001" spans="2:65" s="12" customFormat="1" ht="11.25">
      <c r="B1001" s="149"/>
      <c r="D1001" s="150" t="s">
        <v>202</v>
      </c>
      <c r="E1001" s="151" t="s">
        <v>44</v>
      </c>
      <c r="F1001" s="152" t="s">
        <v>1124</v>
      </c>
      <c r="H1001" s="151" t="s">
        <v>44</v>
      </c>
      <c r="I1001" s="153"/>
      <c r="L1001" s="149"/>
      <c r="M1001" s="154"/>
      <c r="T1001" s="155"/>
      <c r="AT1001" s="151" t="s">
        <v>202</v>
      </c>
      <c r="AU1001" s="151" t="s">
        <v>93</v>
      </c>
      <c r="AV1001" s="12" t="s">
        <v>90</v>
      </c>
      <c r="AW1001" s="12" t="s">
        <v>42</v>
      </c>
      <c r="AX1001" s="12" t="s">
        <v>82</v>
      </c>
      <c r="AY1001" s="151" t="s">
        <v>192</v>
      </c>
    </row>
    <row r="1002" spans="2:65" s="13" customFormat="1" ht="11.25">
      <c r="B1002" s="156"/>
      <c r="D1002" s="150" t="s">
        <v>202</v>
      </c>
      <c r="E1002" s="157" t="s">
        <v>44</v>
      </c>
      <c r="F1002" s="158" t="s">
        <v>90</v>
      </c>
      <c r="H1002" s="159">
        <v>1</v>
      </c>
      <c r="I1002" s="160"/>
      <c r="L1002" s="156"/>
      <c r="M1002" s="161"/>
      <c r="T1002" s="162"/>
      <c r="AT1002" s="157" t="s">
        <v>202</v>
      </c>
      <c r="AU1002" s="157" t="s">
        <v>93</v>
      </c>
      <c r="AV1002" s="13" t="s">
        <v>93</v>
      </c>
      <c r="AW1002" s="13" t="s">
        <v>42</v>
      </c>
      <c r="AX1002" s="13" t="s">
        <v>82</v>
      </c>
      <c r="AY1002" s="157" t="s">
        <v>192</v>
      </c>
    </row>
    <row r="1003" spans="2:65" s="12" customFormat="1" ht="11.25">
      <c r="B1003" s="149"/>
      <c r="D1003" s="150" t="s">
        <v>202</v>
      </c>
      <c r="E1003" s="151" t="s">
        <v>44</v>
      </c>
      <c r="F1003" s="152" t="s">
        <v>2532</v>
      </c>
      <c r="H1003" s="151" t="s">
        <v>44</v>
      </c>
      <c r="I1003" s="153"/>
      <c r="L1003" s="149"/>
      <c r="M1003" s="154"/>
      <c r="T1003" s="155"/>
      <c r="AT1003" s="151" t="s">
        <v>202</v>
      </c>
      <c r="AU1003" s="151" t="s">
        <v>93</v>
      </c>
      <c r="AV1003" s="12" t="s">
        <v>90</v>
      </c>
      <c r="AW1003" s="12" t="s">
        <v>42</v>
      </c>
      <c r="AX1003" s="12" t="s">
        <v>82</v>
      </c>
      <c r="AY1003" s="151" t="s">
        <v>192</v>
      </c>
    </row>
    <row r="1004" spans="2:65" s="13" customFormat="1" ht="11.25">
      <c r="B1004" s="156"/>
      <c r="D1004" s="150" t="s">
        <v>202</v>
      </c>
      <c r="E1004" s="157" t="s">
        <v>44</v>
      </c>
      <c r="F1004" s="158" t="s">
        <v>90</v>
      </c>
      <c r="H1004" s="159">
        <v>1</v>
      </c>
      <c r="I1004" s="160"/>
      <c r="L1004" s="156"/>
      <c r="M1004" s="161"/>
      <c r="T1004" s="162"/>
      <c r="AT1004" s="157" t="s">
        <v>202</v>
      </c>
      <c r="AU1004" s="157" t="s">
        <v>93</v>
      </c>
      <c r="AV1004" s="13" t="s">
        <v>93</v>
      </c>
      <c r="AW1004" s="13" t="s">
        <v>42</v>
      </c>
      <c r="AX1004" s="13" t="s">
        <v>82</v>
      </c>
      <c r="AY1004" s="157" t="s">
        <v>192</v>
      </c>
    </row>
    <row r="1005" spans="2:65" s="14" customFormat="1" ht="11.25">
      <c r="B1005" s="163"/>
      <c r="D1005" s="150" t="s">
        <v>202</v>
      </c>
      <c r="E1005" s="164" t="s">
        <v>44</v>
      </c>
      <c r="F1005" s="165" t="s">
        <v>205</v>
      </c>
      <c r="H1005" s="166">
        <v>7</v>
      </c>
      <c r="I1005" s="167"/>
      <c r="L1005" s="163"/>
      <c r="M1005" s="168"/>
      <c r="T1005" s="169"/>
      <c r="AT1005" s="164" t="s">
        <v>202</v>
      </c>
      <c r="AU1005" s="164" t="s">
        <v>93</v>
      </c>
      <c r="AV1005" s="14" t="s">
        <v>199</v>
      </c>
      <c r="AW1005" s="14" t="s">
        <v>42</v>
      </c>
      <c r="AX1005" s="14" t="s">
        <v>90</v>
      </c>
      <c r="AY1005" s="164" t="s">
        <v>192</v>
      </c>
    </row>
    <row r="1006" spans="2:65" s="1" customFormat="1" ht="16.5" customHeight="1">
      <c r="B1006" s="33"/>
      <c r="C1006" s="170" t="s">
        <v>1569</v>
      </c>
      <c r="D1006" s="170" t="s">
        <v>245</v>
      </c>
      <c r="E1006" s="171" t="s">
        <v>1556</v>
      </c>
      <c r="F1006" s="172" t="s">
        <v>1557</v>
      </c>
      <c r="G1006" s="173" t="s">
        <v>747</v>
      </c>
      <c r="H1006" s="174">
        <v>6</v>
      </c>
      <c r="I1006" s="175"/>
      <c r="J1006" s="176">
        <f>ROUND(I1006*H1006,2)</f>
        <v>0</v>
      </c>
      <c r="K1006" s="172" t="s">
        <v>259</v>
      </c>
      <c r="L1006" s="177"/>
      <c r="M1006" s="178" t="s">
        <v>44</v>
      </c>
      <c r="N1006" s="179" t="s">
        <v>53</v>
      </c>
      <c r="P1006" s="141">
        <f>O1006*H1006</f>
        <v>0</v>
      </c>
      <c r="Q1006" s="141">
        <v>0</v>
      </c>
      <c r="R1006" s="141">
        <f>Q1006*H1006</f>
        <v>0</v>
      </c>
      <c r="S1006" s="141">
        <v>0</v>
      </c>
      <c r="T1006" s="142">
        <f>S1006*H1006</f>
        <v>0</v>
      </c>
      <c r="AR1006" s="143" t="s">
        <v>93</v>
      </c>
      <c r="AT1006" s="143" t="s">
        <v>245</v>
      </c>
      <c r="AU1006" s="143" t="s">
        <v>93</v>
      </c>
      <c r="AY1006" s="17" t="s">
        <v>192</v>
      </c>
      <c r="BE1006" s="144">
        <f>IF(N1006="základní",J1006,0)</f>
        <v>0</v>
      </c>
      <c r="BF1006" s="144">
        <f>IF(N1006="snížená",J1006,0)</f>
        <v>0</v>
      </c>
      <c r="BG1006" s="144">
        <f>IF(N1006="zákl. přenesená",J1006,0)</f>
        <v>0</v>
      </c>
      <c r="BH1006" s="144">
        <f>IF(N1006="sníž. přenesená",J1006,0)</f>
        <v>0</v>
      </c>
      <c r="BI1006" s="144">
        <f>IF(N1006="nulová",J1006,0)</f>
        <v>0</v>
      </c>
      <c r="BJ1006" s="17" t="s">
        <v>90</v>
      </c>
      <c r="BK1006" s="144">
        <f>ROUND(I1006*H1006,2)</f>
        <v>0</v>
      </c>
      <c r="BL1006" s="17" t="s">
        <v>90</v>
      </c>
      <c r="BM1006" s="143" t="s">
        <v>2760</v>
      </c>
    </row>
    <row r="1007" spans="2:65" s="12" customFormat="1" ht="11.25">
      <c r="B1007" s="149"/>
      <c r="D1007" s="150" t="s">
        <v>202</v>
      </c>
      <c r="E1007" s="151" t="s">
        <v>44</v>
      </c>
      <c r="F1007" s="152" t="s">
        <v>2252</v>
      </c>
      <c r="H1007" s="151" t="s">
        <v>44</v>
      </c>
      <c r="I1007" s="153"/>
      <c r="L1007" s="149"/>
      <c r="M1007" s="154"/>
      <c r="T1007" s="155"/>
      <c r="AT1007" s="151" t="s">
        <v>202</v>
      </c>
      <c r="AU1007" s="151" t="s">
        <v>93</v>
      </c>
      <c r="AV1007" s="12" t="s">
        <v>90</v>
      </c>
      <c r="AW1007" s="12" t="s">
        <v>42</v>
      </c>
      <c r="AX1007" s="12" t="s">
        <v>82</v>
      </c>
      <c r="AY1007" s="151" t="s">
        <v>192</v>
      </c>
    </row>
    <row r="1008" spans="2:65" s="12" customFormat="1" ht="11.25">
      <c r="B1008" s="149"/>
      <c r="D1008" s="150" t="s">
        <v>202</v>
      </c>
      <c r="E1008" s="151" t="s">
        <v>44</v>
      </c>
      <c r="F1008" s="152" t="s">
        <v>1112</v>
      </c>
      <c r="H1008" s="151" t="s">
        <v>44</v>
      </c>
      <c r="I1008" s="153"/>
      <c r="L1008" s="149"/>
      <c r="M1008" s="154"/>
      <c r="T1008" s="155"/>
      <c r="AT1008" s="151" t="s">
        <v>202</v>
      </c>
      <c r="AU1008" s="151" t="s">
        <v>93</v>
      </c>
      <c r="AV1008" s="12" t="s">
        <v>90</v>
      </c>
      <c r="AW1008" s="12" t="s">
        <v>42</v>
      </c>
      <c r="AX1008" s="12" t="s">
        <v>82</v>
      </c>
      <c r="AY1008" s="151" t="s">
        <v>192</v>
      </c>
    </row>
    <row r="1009" spans="2:65" s="13" customFormat="1" ht="11.25">
      <c r="B1009" s="156"/>
      <c r="D1009" s="150" t="s">
        <v>202</v>
      </c>
      <c r="E1009" s="157" t="s">
        <v>44</v>
      </c>
      <c r="F1009" s="158" t="s">
        <v>90</v>
      </c>
      <c r="H1009" s="159">
        <v>1</v>
      </c>
      <c r="I1009" s="160"/>
      <c r="L1009" s="156"/>
      <c r="M1009" s="161"/>
      <c r="T1009" s="162"/>
      <c r="AT1009" s="157" t="s">
        <v>202</v>
      </c>
      <c r="AU1009" s="157" t="s">
        <v>93</v>
      </c>
      <c r="AV1009" s="13" t="s">
        <v>93</v>
      </c>
      <c r="AW1009" s="13" t="s">
        <v>42</v>
      </c>
      <c r="AX1009" s="13" t="s">
        <v>82</v>
      </c>
      <c r="AY1009" s="157" t="s">
        <v>192</v>
      </c>
    </row>
    <row r="1010" spans="2:65" s="12" customFormat="1" ht="11.25">
      <c r="B1010" s="149"/>
      <c r="D1010" s="150" t="s">
        <v>202</v>
      </c>
      <c r="E1010" s="151" t="s">
        <v>44</v>
      </c>
      <c r="F1010" s="152" t="s">
        <v>1114</v>
      </c>
      <c r="H1010" s="151" t="s">
        <v>44</v>
      </c>
      <c r="I1010" s="153"/>
      <c r="L1010" s="149"/>
      <c r="M1010" s="154"/>
      <c r="T1010" s="155"/>
      <c r="AT1010" s="151" t="s">
        <v>202</v>
      </c>
      <c r="AU1010" s="151" t="s">
        <v>93</v>
      </c>
      <c r="AV1010" s="12" t="s">
        <v>90</v>
      </c>
      <c r="AW1010" s="12" t="s">
        <v>42</v>
      </c>
      <c r="AX1010" s="12" t="s">
        <v>82</v>
      </c>
      <c r="AY1010" s="151" t="s">
        <v>192</v>
      </c>
    </row>
    <row r="1011" spans="2:65" s="13" customFormat="1" ht="11.25">
      <c r="B1011" s="156"/>
      <c r="D1011" s="150" t="s">
        <v>202</v>
      </c>
      <c r="E1011" s="157" t="s">
        <v>44</v>
      </c>
      <c r="F1011" s="158" t="s">
        <v>90</v>
      </c>
      <c r="H1011" s="159">
        <v>1</v>
      </c>
      <c r="I1011" s="160"/>
      <c r="L1011" s="156"/>
      <c r="M1011" s="161"/>
      <c r="T1011" s="162"/>
      <c r="AT1011" s="157" t="s">
        <v>202</v>
      </c>
      <c r="AU1011" s="157" t="s">
        <v>93</v>
      </c>
      <c r="AV1011" s="13" t="s">
        <v>93</v>
      </c>
      <c r="AW1011" s="13" t="s">
        <v>42</v>
      </c>
      <c r="AX1011" s="13" t="s">
        <v>82</v>
      </c>
      <c r="AY1011" s="157" t="s">
        <v>192</v>
      </c>
    </row>
    <row r="1012" spans="2:65" s="12" customFormat="1" ht="11.25">
      <c r="B1012" s="149"/>
      <c r="D1012" s="150" t="s">
        <v>202</v>
      </c>
      <c r="E1012" s="151" t="s">
        <v>44</v>
      </c>
      <c r="F1012" s="152" t="s">
        <v>1118</v>
      </c>
      <c r="H1012" s="151" t="s">
        <v>44</v>
      </c>
      <c r="I1012" s="153"/>
      <c r="L1012" s="149"/>
      <c r="M1012" s="154"/>
      <c r="T1012" s="155"/>
      <c r="AT1012" s="151" t="s">
        <v>202</v>
      </c>
      <c r="AU1012" s="151" t="s">
        <v>93</v>
      </c>
      <c r="AV1012" s="12" t="s">
        <v>90</v>
      </c>
      <c r="AW1012" s="12" t="s">
        <v>42</v>
      </c>
      <c r="AX1012" s="12" t="s">
        <v>82</v>
      </c>
      <c r="AY1012" s="151" t="s">
        <v>192</v>
      </c>
    </row>
    <row r="1013" spans="2:65" s="13" customFormat="1" ht="11.25">
      <c r="B1013" s="156"/>
      <c r="D1013" s="150" t="s">
        <v>202</v>
      </c>
      <c r="E1013" s="157" t="s">
        <v>44</v>
      </c>
      <c r="F1013" s="158" t="s">
        <v>90</v>
      </c>
      <c r="H1013" s="159">
        <v>1</v>
      </c>
      <c r="I1013" s="160"/>
      <c r="L1013" s="156"/>
      <c r="M1013" s="161"/>
      <c r="T1013" s="162"/>
      <c r="AT1013" s="157" t="s">
        <v>202</v>
      </c>
      <c r="AU1013" s="157" t="s">
        <v>93</v>
      </c>
      <c r="AV1013" s="13" t="s">
        <v>93</v>
      </c>
      <c r="AW1013" s="13" t="s">
        <v>42</v>
      </c>
      <c r="AX1013" s="13" t="s">
        <v>82</v>
      </c>
      <c r="AY1013" s="157" t="s">
        <v>192</v>
      </c>
    </row>
    <row r="1014" spans="2:65" s="12" customFormat="1" ht="11.25">
      <c r="B1014" s="149"/>
      <c r="D1014" s="150" t="s">
        <v>202</v>
      </c>
      <c r="E1014" s="151" t="s">
        <v>44</v>
      </c>
      <c r="F1014" s="152" t="s">
        <v>1120</v>
      </c>
      <c r="H1014" s="151" t="s">
        <v>44</v>
      </c>
      <c r="I1014" s="153"/>
      <c r="L1014" s="149"/>
      <c r="M1014" s="154"/>
      <c r="T1014" s="155"/>
      <c r="AT1014" s="151" t="s">
        <v>202</v>
      </c>
      <c r="AU1014" s="151" t="s">
        <v>93</v>
      </c>
      <c r="AV1014" s="12" t="s">
        <v>90</v>
      </c>
      <c r="AW1014" s="12" t="s">
        <v>42</v>
      </c>
      <c r="AX1014" s="12" t="s">
        <v>82</v>
      </c>
      <c r="AY1014" s="151" t="s">
        <v>192</v>
      </c>
    </row>
    <row r="1015" spans="2:65" s="13" customFormat="1" ht="11.25">
      <c r="B1015" s="156"/>
      <c r="D1015" s="150" t="s">
        <v>202</v>
      </c>
      <c r="E1015" s="157" t="s">
        <v>44</v>
      </c>
      <c r="F1015" s="158" t="s">
        <v>90</v>
      </c>
      <c r="H1015" s="159">
        <v>1</v>
      </c>
      <c r="I1015" s="160"/>
      <c r="L1015" s="156"/>
      <c r="M1015" s="161"/>
      <c r="T1015" s="162"/>
      <c r="AT1015" s="157" t="s">
        <v>202</v>
      </c>
      <c r="AU1015" s="157" t="s">
        <v>93</v>
      </c>
      <c r="AV1015" s="13" t="s">
        <v>93</v>
      </c>
      <c r="AW1015" s="13" t="s">
        <v>42</v>
      </c>
      <c r="AX1015" s="13" t="s">
        <v>82</v>
      </c>
      <c r="AY1015" s="157" t="s">
        <v>192</v>
      </c>
    </row>
    <row r="1016" spans="2:65" s="12" customFormat="1" ht="11.25">
      <c r="B1016" s="149"/>
      <c r="D1016" s="150" t="s">
        <v>202</v>
      </c>
      <c r="E1016" s="151" t="s">
        <v>44</v>
      </c>
      <c r="F1016" s="152" t="s">
        <v>1124</v>
      </c>
      <c r="H1016" s="151" t="s">
        <v>44</v>
      </c>
      <c r="I1016" s="153"/>
      <c r="L1016" s="149"/>
      <c r="M1016" s="154"/>
      <c r="T1016" s="155"/>
      <c r="AT1016" s="151" t="s">
        <v>202</v>
      </c>
      <c r="AU1016" s="151" t="s">
        <v>93</v>
      </c>
      <c r="AV1016" s="12" t="s">
        <v>90</v>
      </c>
      <c r="AW1016" s="12" t="s">
        <v>42</v>
      </c>
      <c r="AX1016" s="12" t="s">
        <v>82</v>
      </c>
      <c r="AY1016" s="151" t="s">
        <v>192</v>
      </c>
    </row>
    <row r="1017" spans="2:65" s="13" customFormat="1" ht="11.25">
      <c r="B1017" s="156"/>
      <c r="D1017" s="150" t="s">
        <v>202</v>
      </c>
      <c r="E1017" s="157" t="s">
        <v>44</v>
      </c>
      <c r="F1017" s="158" t="s">
        <v>90</v>
      </c>
      <c r="H1017" s="159">
        <v>1</v>
      </c>
      <c r="I1017" s="160"/>
      <c r="L1017" s="156"/>
      <c r="M1017" s="161"/>
      <c r="T1017" s="162"/>
      <c r="AT1017" s="157" t="s">
        <v>202</v>
      </c>
      <c r="AU1017" s="157" t="s">
        <v>93</v>
      </c>
      <c r="AV1017" s="13" t="s">
        <v>93</v>
      </c>
      <c r="AW1017" s="13" t="s">
        <v>42</v>
      </c>
      <c r="AX1017" s="13" t="s">
        <v>82</v>
      </c>
      <c r="AY1017" s="157" t="s">
        <v>192</v>
      </c>
    </row>
    <row r="1018" spans="2:65" s="12" customFormat="1" ht="11.25">
      <c r="B1018" s="149"/>
      <c r="D1018" s="150" t="s">
        <v>202</v>
      </c>
      <c r="E1018" s="151" t="s">
        <v>44</v>
      </c>
      <c r="F1018" s="152" t="s">
        <v>2532</v>
      </c>
      <c r="H1018" s="151" t="s">
        <v>44</v>
      </c>
      <c r="I1018" s="153"/>
      <c r="L1018" s="149"/>
      <c r="M1018" s="154"/>
      <c r="T1018" s="155"/>
      <c r="AT1018" s="151" t="s">
        <v>202</v>
      </c>
      <c r="AU1018" s="151" t="s">
        <v>93</v>
      </c>
      <c r="AV1018" s="12" t="s">
        <v>90</v>
      </c>
      <c r="AW1018" s="12" t="s">
        <v>42</v>
      </c>
      <c r="AX1018" s="12" t="s">
        <v>82</v>
      </c>
      <c r="AY1018" s="151" t="s">
        <v>192</v>
      </c>
    </row>
    <row r="1019" spans="2:65" s="13" customFormat="1" ht="11.25">
      <c r="B1019" s="156"/>
      <c r="D1019" s="150" t="s">
        <v>202</v>
      </c>
      <c r="E1019" s="157" t="s">
        <v>44</v>
      </c>
      <c r="F1019" s="158" t="s">
        <v>90</v>
      </c>
      <c r="H1019" s="159">
        <v>1</v>
      </c>
      <c r="I1019" s="160"/>
      <c r="L1019" s="156"/>
      <c r="M1019" s="161"/>
      <c r="T1019" s="162"/>
      <c r="AT1019" s="157" t="s">
        <v>202</v>
      </c>
      <c r="AU1019" s="157" t="s">
        <v>93</v>
      </c>
      <c r="AV1019" s="13" t="s">
        <v>93</v>
      </c>
      <c r="AW1019" s="13" t="s">
        <v>42</v>
      </c>
      <c r="AX1019" s="13" t="s">
        <v>82</v>
      </c>
      <c r="AY1019" s="157" t="s">
        <v>192</v>
      </c>
    </row>
    <row r="1020" spans="2:65" s="14" customFormat="1" ht="11.25">
      <c r="B1020" s="163"/>
      <c r="D1020" s="150" t="s">
        <v>202</v>
      </c>
      <c r="E1020" s="164" t="s">
        <v>44</v>
      </c>
      <c r="F1020" s="165" t="s">
        <v>205</v>
      </c>
      <c r="H1020" s="166">
        <v>6</v>
      </c>
      <c r="I1020" s="167"/>
      <c r="L1020" s="163"/>
      <c r="M1020" s="168"/>
      <c r="T1020" s="169"/>
      <c r="AT1020" s="164" t="s">
        <v>202</v>
      </c>
      <c r="AU1020" s="164" t="s">
        <v>93</v>
      </c>
      <c r="AV1020" s="14" t="s">
        <v>199</v>
      </c>
      <c r="AW1020" s="14" t="s">
        <v>42</v>
      </c>
      <c r="AX1020" s="14" t="s">
        <v>90</v>
      </c>
      <c r="AY1020" s="164" t="s">
        <v>192</v>
      </c>
    </row>
    <row r="1021" spans="2:65" s="1" customFormat="1" ht="24.2" customHeight="1">
      <c r="B1021" s="33"/>
      <c r="C1021" s="170" t="s">
        <v>1573</v>
      </c>
      <c r="D1021" s="170" t="s">
        <v>245</v>
      </c>
      <c r="E1021" s="171" t="s">
        <v>1548</v>
      </c>
      <c r="F1021" s="172" t="s">
        <v>1549</v>
      </c>
      <c r="G1021" s="173" t="s">
        <v>747</v>
      </c>
      <c r="H1021" s="174">
        <v>3</v>
      </c>
      <c r="I1021" s="175"/>
      <c r="J1021" s="176">
        <f>ROUND(I1021*H1021,2)</f>
        <v>0</v>
      </c>
      <c r="K1021" s="172" t="s">
        <v>259</v>
      </c>
      <c r="L1021" s="177"/>
      <c r="M1021" s="178" t="s">
        <v>44</v>
      </c>
      <c r="N1021" s="179" t="s">
        <v>53</v>
      </c>
      <c r="P1021" s="141">
        <f>O1021*H1021</f>
        <v>0</v>
      </c>
      <c r="Q1021" s="141">
        <v>0</v>
      </c>
      <c r="R1021" s="141">
        <f>Q1021*H1021</f>
        <v>0</v>
      </c>
      <c r="S1021" s="141">
        <v>0</v>
      </c>
      <c r="T1021" s="142">
        <f>S1021*H1021</f>
        <v>0</v>
      </c>
      <c r="AR1021" s="143" t="s">
        <v>93</v>
      </c>
      <c r="AT1021" s="143" t="s">
        <v>245</v>
      </c>
      <c r="AU1021" s="143" t="s">
        <v>93</v>
      </c>
      <c r="AY1021" s="17" t="s">
        <v>192</v>
      </c>
      <c r="BE1021" s="144">
        <f>IF(N1021="základní",J1021,0)</f>
        <v>0</v>
      </c>
      <c r="BF1021" s="144">
        <f>IF(N1021="snížená",J1021,0)</f>
        <v>0</v>
      </c>
      <c r="BG1021" s="144">
        <f>IF(N1021="zákl. přenesená",J1021,0)</f>
        <v>0</v>
      </c>
      <c r="BH1021" s="144">
        <f>IF(N1021="sníž. přenesená",J1021,0)</f>
        <v>0</v>
      </c>
      <c r="BI1021" s="144">
        <f>IF(N1021="nulová",J1021,0)</f>
        <v>0</v>
      </c>
      <c r="BJ1021" s="17" t="s">
        <v>90</v>
      </c>
      <c r="BK1021" s="144">
        <f>ROUND(I1021*H1021,2)</f>
        <v>0</v>
      </c>
      <c r="BL1021" s="17" t="s">
        <v>90</v>
      </c>
      <c r="BM1021" s="143" t="s">
        <v>2761</v>
      </c>
    </row>
    <row r="1022" spans="2:65" s="12" customFormat="1" ht="11.25">
      <c r="B1022" s="149"/>
      <c r="D1022" s="150" t="s">
        <v>202</v>
      </c>
      <c r="E1022" s="151" t="s">
        <v>44</v>
      </c>
      <c r="F1022" s="152" t="s">
        <v>2252</v>
      </c>
      <c r="H1022" s="151" t="s">
        <v>44</v>
      </c>
      <c r="I1022" s="153"/>
      <c r="L1022" s="149"/>
      <c r="M1022" s="154"/>
      <c r="T1022" s="155"/>
      <c r="AT1022" s="151" t="s">
        <v>202</v>
      </c>
      <c r="AU1022" s="151" t="s">
        <v>93</v>
      </c>
      <c r="AV1022" s="12" t="s">
        <v>90</v>
      </c>
      <c r="AW1022" s="12" t="s">
        <v>42</v>
      </c>
      <c r="AX1022" s="12" t="s">
        <v>82</v>
      </c>
      <c r="AY1022" s="151" t="s">
        <v>192</v>
      </c>
    </row>
    <row r="1023" spans="2:65" s="12" customFormat="1" ht="11.25">
      <c r="B1023" s="149"/>
      <c r="D1023" s="150" t="s">
        <v>202</v>
      </c>
      <c r="E1023" s="151" t="s">
        <v>44</v>
      </c>
      <c r="F1023" s="152" t="s">
        <v>1116</v>
      </c>
      <c r="H1023" s="151" t="s">
        <v>44</v>
      </c>
      <c r="I1023" s="153"/>
      <c r="L1023" s="149"/>
      <c r="M1023" s="154"/>
      <c r="T1023" s="155"/>
      <c r="AT1023" s="151" t="s">
        <v>202</v>
      </c>
      <c r="AU1023" s="151" t="s">
        <v>93</v>
      </c>
      <c r="AV1023" s="12" t="s">
        <v>90</v>
      </c>
      <c r="AW1023" s="12" t="s">
        <v>42</v>
      </c>
      <c r="AX1023" s="12" t="s">
        <v>82</v>
      </c>
      <c r="AY1023" s="151" t="s">
        <v>192</v>
      </c>
    </row>
    <row r="1024" spans="2:65" s="13" customFormat="1" ht="11.25">
      <c r="B1024" s="156"/>
      <c r="D1024" s="150" t="s">
        <v>202</v>
      </c>
      <c r="E1024" s="157" t="s">
        <v>44</v>
      </c>
      <c r="F1024" s="158" t="s">
        <v>90</v>
      </c>
      <c r="H1024" s="159">
        <v>1</v>
      </c>
      <c r="I1024" s="160"/>
      <c r="L1024" s="156"/>
      <c r="M1024" s="161"/>
      <c r="T1024" s="162"/>
      <c r="AT1024" s="157" t="s">
        <v>202</v>
      </c>
      <c r="AU1024" s="157" t="s">
        <v>93</v>
      </c>
      <c r="AV1024" s="13" t="s">
        <v>93</v>
      </c>
      <c r="AW1024" s="13" t="s">
        <v>42</v>
      </c>
      <c r="AX1024" s="13" t="s">
        <v>82</v>
      </c>
      <c r="AY1024" s="157" t="s">
        <v>192</v>
      </c>
    </row>
    <row r="1025" spans="2:65" s="12" customFormat="1" ht="11.25">
      <c r="B1025" s="149"/>
      <c r="D1025" s="150" t="s">
        <v>202</v>
      </c>
      <c r="E1025" s="151" t="s">
        <v>44</v>
      </c>
      <c r="F1025" s="152" t="s">
        <v>1122</v>
      </c>
      <c r="H1025" s="151" t="s">
        <v>44</v>
      </c>
      <c r="I1025" s="153"/>
      <c r="L1025" s="149"/>
      <c r="M1025" s="154"/>
      <c r="T1025" s="155"/>
      <c r="AT1025" s="151" t="s">
        <v>202</v>
      </c>
      <c r="AU1025" s="151" t="s">
        <v>93</v>
      </c>
      <c r="AV1025" s="12" t="s">
        <v>90</v>
      </c>
      <c r="AW1025" s="12" t="s">
        <v>42</v>
      </c>
      <c r="AX1025" s="12" t="s">
        <v>82</v>
      </c>
      <c r="AY1025" s="151" t="s">
        <v>192</v>
      </c>
    </row>
    <row r="1026" spans="2:65" s="13" customFormat="1" ht="11.25">
      <c r="B1026" s="156"/>
      <c r="D1026" s="150" t="s">
        <v>202</v>
      </c>
      <c r="E1026" s="157" t="s">
        <v>44</v>
      </c>
      <c r="F1026" s="158" t="s">
        <v>90</v>
      </c>
      <c r="H1026" s="159">
        <v>1</v>
      </c>
      <c r="I1026" s="160"/>
      <c r="L1026" s="156"/>
      <c r="M1026" s="161"/>
      <c r="T1026" s="162"/>
      <c r="AT1026" s="157" t="s">
        <v>202</v>
      </c>
      <c r="AU1026" s="157" t="s">
        <v>93</v>
      </c>
      <c r="AV1026" s="13" t="s">
        <v>93</v>
      </c>
      <c r="AW1026" s="13" t="s">
        <v>42</v>
      </c>
      <c r="AX1026" s="13" t="s">
        <v>82</v>
      </c>
      <c r="AY1026" s="157" t="s">
        <v>192</v>
      </c>
    </row>
    <row r="1027" spans="2:65" s="12" customFormat="1" ht="11.25">
      <c r="B1027" s="149"/>
      <c r="D1027" s="150" t="s">
        <v>202</v>
      </c>
      <c r="E1027" s="151" t="s">
        <v>44</v>
      </c>
      <c r="F1027" s="152" t="s">
        <v>1125</v>
      </c>
      <c r="H1027" s="151" t="s">
        <v>44</v>
      </c>
      <c r="I1027" s="153"/>
      <c r="L1027" s="149"/>
      <c r="M1027" s="154"/>
      <c r="T1027" s="155"/>
      <c r="AT1027" s="151" t="s">
        <v>202</v>
      </c>
      <c r="AU1027" s="151" t="s">
        <v>93</v>
      </c>
      <c r="AV1027" s="12" t="s">
        <v>90</v>
      </c>
      <c r="AW1027" s="12" t="s">
        <v>42</v>
      </c>
      <c r="AX1027" s="12" t="s">
        <v>82</v>
      </c>
      <c r="AY1027" s="151" t="s">
        <v>192</v>
      </c>
    </row>
    <row r="1028" spans="2:65" s="13" customFormat="1" ht="11.25">
      <c r="B1028" s="156"/>
      <c r="D1028" s="150" t="s">
        <v>202</v>
      </c>
      <c r="E1028" s="157" t="s">
        <v>44</v>
      </c>
      <c r="F1028" s="158" t="s">
        <v>90</v>
      </c>
      <c r="H1028" s="159">
        <v>1</v>
      </c>
      <c r="I1028" s="160"/>
      <c r="L1028" s="156"/>
      <c r="M1028" s="161"/>
      <c r="T1028" s="162"/>
      <c r="AT1028" s="157" t="s">
        <v>202</v>
      </c>
      <c r="AU1028" s="157" t="s">
        <v>93</v>
      </c>
      <c r="AV1028" s="13" t="s">
        <v>93</v>
      </c>
      <c r="AW1028" s="13" t="s">
        <v>42</v>
      </c>
      <c r="AX1028" s="13" t="s">
        <v>82</v>
      </c>
      <c r="AY1028" s="157" t="s">
        <v>192</v>
      </c>
    </row>
    <row r="1029" spans="2:65" s="14" customFormat="1" ht="11.25">
      <c r="B1029" s="163"/>
      <c r="D1029" s="150" t="s">
        <v>202</v>
      </c>
      <c r="E1029" s="164" t="s">
        <v>44</v>
      </c>
      <c r="F1029" s="165" t="s">
        <v>205</v>
      </c>
      <c r="H1029" s="166">
        <v>3</v>
      </c>
      <c r="I1029" s="167"/>
      <c r="L1029" s="163"/>
      <c r="M1029" s="168"/>
      <c r="T1029" s="169"/>
      <c r="AT1029" s="164" t="s">
        <v>202</v>
      </c>
      <c r="AU1029" s="164" t="s">
        <v>93</v>
      </c>
      <c r="AV1029" s="14" t="s">
        <v>199</v>
      </c>
      <c r="AW1029" s="14" t="s">
        <v>42</v>
      </c>
      <c r="AX1029" s="14" t="s">
        <v>90</v>
      </c>
      <c r="AY1029" s="164" t="s">
        <v>192</v>
      </c>
    </row>
    <row r="1030" spans="2:65" s="1" customFormat="1" ht="16.5" customHeight="1">
      <c r="B1030" s="33"/>
      <c r="C1030" s="170" t="s">
        <v>1577</v>
      </c>
      <c r="D1030" s="170" t="s">
        <v>245</v>
      </c>
      <c r="E1030" s="171" t="s">
        <v>1552</v>
      </c>
      <c r="F1030" s="172" t="s">
        <v>1553</v>
      </c>
      <c r="G1030" s="173" t="s">
        <v>747</v>
      </c>
      <c r="H1030" s="174">
        <v>3</v>
      </c>
      <c r="I1030" s="175"/>
      <c r="J1030" s="176">
        <f>ROUND(I1030*H1030,2)</f>
        <v>0</v>
      </c>
      <c r="K1030" s="172" t="s">
        <v>259</v>
      </c>
      <c r="L1030" s="177"/>
      <c r="M1030" s="178" t="s">
        <v>44</v>
      </c>
      <c r="N1030" s="179" t="s">
        <v>53</v>
      </c>
      <c r="P1030" s="141">
        <f>O1030*H1030</f>
        <v>0</v>
      </c>
      <c r="Q1030" s="141">
        <v>0</v>
      </c>
      <c r="R1030" s="141">
        <f>Q1030*H1030</f>
        <v>0</v>
      </c>
      <c r="S1030" s="141">
        <v>0</v>
      </c>
      <c r="T1030" s="142">
        <f>S1030*H1030</f>
        <v>0</v>
      </c>
      <c r="AR1030" s="143" t="s">
        <v>93</v>
      </c>
      <c r="AT1030" s="143" t="s">
        <v>245</v>
      </c>
      <c r="AU1030" s="143" t="s">
        <v>93</v>
      </c>
      <c r="AY1030" s="17" t="s">
        <v>192</v>
      </c>
      <c r="BE1030" s="144">
        <f>IF(N1030="základní",J1030,0)</f>
        <v>0</v>
      </c>
      <c r="BF1030" s="144">
        <f>IF(N1030="snížená",J1030,0)</f>
        <v>0</v>
      </c>
      <c r="BG1030" s="144">
        <f>IF(N1030="zákl. přenesená",J1030,0)</f>
        <v>0</v>
      </c>
      <c r="BH1030" s="144">
        <f>IF(N1030="sníž. přenesená",J1030,0)</f>
        <v>0</v>
      </c>
      <c r="BI1030" s="144">
        <f>IF(N1030="nulová",J1030,0)</f>
        <v>0</v>
      </c>
      <c r="BJ1030" s="17" t="s">
        <v>90</v>
      </c>
      <c r="BK1030" s="144">
        <f>ROUND(I1030*H1030,2)</f>
        <v>0</v>
      </c>
      <c r="BL1030" s="17" t="s">
        <v>90</v>
      </c>
      <c r="BM1030" s="143" t="s">
        <v>2762</v>
      </c>
    </row>
    <row r="1031" spans="2:65" s="12" customFormat="1" ht="11.25">
      <c r="B1031" s="149"/>
      <c r="D1031" s="150" t="s">
        <v>202</v>
      </c>
      <c r="E1031" s="151" t="s">
        <v>44</v>
      </c>
      <c r="F1031" s="152" t="s">
        <v>2252</v>
      </c>
      <c r="H1031" s="151" t="s">
        <v>44</v>
      </c>
      <c r="I1031" s="153"/>
      <c r="L1031" s="149"/>
      <c r="M1031" s="154"/>
      <c r="T1031" s="155"/>
      <c r="AT1031" s="151" t="s">
        <v>202</v>
      </c>
      <c r="AU1031" s="151" t="s">
        <v>93</v>
      </c>
      <c r="AV1031" s="12" t="s">
        <v>90</v>
      </c>
      <c r="AW1031" s="12" t="s">
        <v>42</v>
      </c>
      <c r="AX1031" s="12" t="s">
        <v>82</v>
      </c>
      <c r="AY1031" s="151" t="s">
        <v>192</v>
      </c>
    </row>
    <row r="1032" spans="2:65" s="12" customFormat="1" ht="11.25">
      <c r="B1032" s="149"/>
      <c r="D1032" s="150" t="s">
        <v>202</v>
      </c>
      <c r="E1032" s="151" t="s">
        <v>44</v>
      </c>
      <c r="F1032" s="152" t="s">
        <v>1116</v>
      </c>
      <c r="H1032" s="151" t="s">
        <v>44</v>
      </c>
      <c r="I1032" s="153"/>
      <c r="L1032" s="149"/>
      <c r="M1032" s="154"/>
      <c r="T1032" s="155"/>
      <c r="AT1032" s="151" t="s">
        <v>202</v>
      </c>
      <c r="AU1032" s="151" t="s">
        <v>93</v>
      </c>
      <c r="AV1032" s="12" t="s">
        <v>90</v>
      </c>
      <c r="AW1032" s="12" t="s">
        <v>42</v>
      </c>
      <c r="AX1032" s="12" t="s">
        <v>82</v>
      </c>
      <c r="AY1032" s="151" t="s">
        <v>192</v>
      </c>
    </row>
    <row r="1033" spans="2:65" s="13" customFormat="1" ht="11.25">
      <c r="B1033" s="156"/>
      <c r="D1033" s="150" t="s">
        <v>202</v>
      </c>
      <c r="E1033" s="157" t="s">
        <v>44</v>
      </c>
      <c r="F1033" s="158" t="s">
        <v>90</v>
      </c>
      <c r="H1033" s="159">
        <v>1</v>
      </c>
      <c r="I1033" s="160"/>
      <c r="L1033" s="156"/>
      <c r="M1033" s="161"/>
      <c r="T1033" s="162"/>
      <c r="AT1033" s="157" t="s">
        <v>202</v>
      </c>
      <c r="AU1033" s="157" t="s">
        <v>93</v>
      </c>
      <c r="AV1033" s="13" t="s">
        <v>93</v>
      </c>
      <c r="AW1033" s="13" t="s">
        <v>42</v>
      </c>
      <c r="AX1033" s="13" t="s">
        <v>82</v>
      </c>
      <c r="AY1033" s="157" t="s">
        <v>192</v>
      </c>
    </row>
    <row r="1034" spans="2:65" s="12" customFormat="1" ht="11.25">
      <c r="B1034" s="149"/>
      <c r="D1034" s="150" t="s">
        <v>202</v>
      </c>
      <c r="E1034" s="151" t="s">
        <v>44</v>
      </c>
      <c r="F1034" s="152" t="s">
        <v>1122</v>
      </c>
      <c r="H1034" s="151" t="s">
        <v>44</v>
      </c>
      <c r="I1034" s="153"/>
      <c r="L1034" s="149"/>
      <c r="M1034" s="154"/>
      <c r="T1034" s="155"/>
      <c r="AT1034" s="151" t="s">
        <v>202</v>
      </c>
      <c r="AU1034" s="151" t="s">
        <v>93</v>
      </c>
      <c r="AV1034" s="12" t="s">
        <v>90</v>
      </c>
      <c r="AW1034" s="12" t="s">
        <v>42</v>
      </c>
      <c r="AX1034" s="12" t="s">
        <v>82</v>
      </c>
      <c r="AY1034" s="151" t="s">
        <v>192</v>
      </c>
    </row>
    <row r="1035" spans="2:65" s="13" customFormat="1" ht="11.25">
      <c r="B1035" s="156"/>
      <c r="D1035" s="150" t="s">
        <v>202</v>
      </c>
      <c r="E1035" s="157" t="s">
        <v>44</v>
      </c>
      <c r="F1035" s="158" t="s">
        <v>90</v>
      </c>
      <c r="H1035" s="159">
        <v>1</v>
      </c>
      <c r="I1035" s="160"/>
      <c r="L1035" s="156"/>
      <c r="M1035" s="161"/>
      <c r="T1035" s="162"/>
      <c r="AT1035" s="157" t="s">
        <v>202</v>
      </c>
      <c r="AU1035" s="157" t="s">
        <v>93</v>
      </c>
      <c r="AV1035" s="13" t="s">
        <v>93</v>
      </c>
      <c r="AW1035" s="13" t="s">
        <v>42</v>
      </c>
      <c r="AX1035" s="13" t="s">
        <v>82</v>
      </c>
      <c r="AY1035" s="157" t="s">
        <v>192</v>
      </c>
    </row>
    <row r="1036" spans="2:65" s="12" customFormat="1" ht="11.25">
      <c r="B1036" s="149"/>
      <c r="D1036" s="150" t="s">
        <v>202</v>
      </c>
      <c r="E1036" s="151" t="s">
        <v>44</v>
      </c>
      <c r="F1036" s="152" t="s">
        <v>1125</v>
      </c>
      <c r="H1036" s="151" t="s">
        <v>44</v>
      </c>
      <c r="I1036" s="153"/>
      <c r="L1036" s="149"/>
      <c r="M1036" s="154"/>
      <c r="T1036" s="155"/>
      <c r="AT1036" s="151" t="s">
        <v>202</v>
      </c>
      <c r="AU1036" s="151" t="s">
        <v>93</v>
      </c>
      <c r="AV1036" s="12" t="s">
        <v>90</v>
      </c>
      <c r="AW1036" s="12" t="s">
        <v>42</v>
      </c>
      <c r="AX1036" s="12" t="s">
        <v>82</v>
      </c>
      <c r="AY1036" s="151" t="s">
        <v>192</v>
      </c>
    </row>
    <row r="1037" spans="2:65" s="13" customFormat="1" ht="11.25">
      <c r="B1037" s="156"/>
      <c r="D1037" s="150" t="s">
        <v>202</v>
      </c>
      <c r="E1037" s="157" t="s">
        <v>44</v>
      </c>
      <c r="F1037" s="158" t="s">
        <v>90</v>
      </c>
      <c r="H1037" s="159">
        <v>1</v>
      </c>
      <c r="I1037" s="160"/>
      <c r="L1037" s="156"/>
      <c r="M1037" s="161"/>
      <c r="T1037" s="162"/>
      <c r="AT1037" s="157" t="s">
        <v>202</v>
      </c>
      <c r="AU1037" s="157" t="s">
        <v>93</v>
      </c>
      <c r="AV1037" s="13" t="s">
        <v>93</v>
      </c>
      <c r="AW1037" s="13" t="s">
        <v>42</v>
      </c>
      <c r="AX1037" s="13" t="s">
        <v>82</v>
      </c>
      <c r="AY1037" s="157" t="s">
        <v>192</v>
      </c>
    </row>
    <row r="1038" spans="2:65" s="14" customFormat="1" ht="11.25">
      <c r="B1038" s="163"/>
      <c r="D1038" s="150" t="s">
        <v>202</v>
      </c>
      <c r="E1038" s="164" t="s">
        <v>44</v>
      </c>
      <c r="F1038" s="165" t="s">
        <v>205</v>
      </c>
      <c r="H1038" s="166">
        <v>3</v>
      </c>
      <c r="I1038" s="167"/>
      <c r="L1038" s="163"/>
      <c r="M1038" s="168"/>
      <c r="T1038" s="169"/>
      <c r="AT1038" s="164" t="s">
        <v>202</v>
      </c>
      <c r="AU1038" s="164" t="s">
        <v>93</v>
      </c>
      <c r="AV1038" s="14" t="s">
        <v>199</v>
      </c>
      <c r="AW1038" s="14" t="s">
        <v>42</v>
      </c>
      <c r="AX1038" s="14" t="s">
        <v>90</v>
      </c>
      <c r="AY1038" s="164" t="s">
        <v>192</v>
      </c>
    </row>
    <row r="1039" spans="2:65" s="1" customFormat="1" ht="76.349999999999994" customHeight="1">
      <c r="B1039" s="33"/>
      <c r="C1039" s="132" t="s">
        <v>1579</v>
      </c>
      <c r="D1039" s="132" t="s">
        <v>194</v>
      </c>
      <c r="E1039" s="133" t="s">
        <v>2763</v>
      </c>
      <c r="F1039" s="134" t="s">
        <v>2764</v>
      </c>
      <c r="G1039" s="135" t="s">
        <v>747</v>
      </c>
      <c r="H1039" s="136">
        <v>1</v>
      </c>
      <c r="I1039" s="137"/>
      <c r="J1039" s="138">
        <f>ROUND(I1039*H1039,2)</f>
        <v>0</v>
      </c>
      <c r="K1039" s="134" t="s">
        <v>198</v>
      </c>
      <c r="L1039" s="33"/>
      <c r="M1039" s="139" t="s">
        <v>44</v>
      </c>
      <c r="N1039" s="140" t="s">
        <v>53</v>
      </c>
      <c r="P1039" s="141">
        <f>O1039*H1039</f>
        <v>0</v>
      </c>
      <c r="Q1039" s="141">
        <v>0</v>
      </c>
      <c r="R1039" s="141">
        <f>Q1039*H1039</f>
        <v>0</v>
      </c>
      <c r="S1039" s="141">
        <v>0</v>
      </c>
      <c r="T1039" s="142">
        <f>S1039*H1039</f>
        <v>0</v>
      </c>
      <c r="AR1039" s="143" t="s">
        <v>90</v>
      </c>
      <c r="AT1039" s="143" t="s">
        <v>194</v>
      </c>
      <c r="AU1039" s="143" t="s">
        <v>93</v>
      </c>
      <c r="AY1039" s="17" t="s">
        <v>192</v>
      </c>
      <c r="BE1039" s="144">
        <f>IF(N1039="základní",J1039,0)</f>
        <v>0</v>
      </c>
      <c r="BF1039" s="144">
        <f>IF(N1039="snížená",J1039,0)</f>
        <v>0</v>
      </c>
      <c r="BG1039" s="144">
        <f>IF(N1039="zákl. přenesená",J1039,0)</f>
        <v>0</v>
      </c>
      <c r="BH1039" s="144">
        <f>IF(N1039="sníž. přenesená",J1039,0)</f>
        <v>0</v>
      </c>
      <c r="BI1039" s="144">
        <f>IF(N1039="nulová",J1039,0)</f>
        <v>0</v>
      </c>
      <c r="BJ1039" s="17" t="s">
        <v>90</v>
      </c>
      <c r="BK1039" s="144">
        <f>ROUND(I1039*H1039,2)</f>
        <v>0</v>
      </c>
      <c r="BL1039" s="17" t="s">
        <v>90</v>
      </c>
      <c r="BM1039" s="143" t="s">
        <v>2765</v>
      </c>
    </row>
    <row r="1040" spans="2:65" s="1" customFormat="1" ht="11.25">
      <c r="B1040" s="33"/>
      <c r="D1040" s="145" t="s">
        <v>200</v>
      </c>
      <c r="F1040" s="146" t="s">
        <v>2766</v>
      </c>
      <c r="I1040" s="147"/>
      <c r="L1040" s="33"/>
      <c r="M1040" s="148"/>
      <c r="T1040" s="54"/>
      <c r="AT1040" s="17" t="s">
        <v>200</v>
      </c>
      <c r="AU1040" s="17" t="s">
        <v>93</v>
      </c>
    </row>
    <row r="1041" spans="2:65" s="12" customFormat="1" ht="11.25">
      <c r="B1041" s="149"/>
      <c r="D1041" s="150" t="s">
        <v>202</v>
      </c>
      <c r="E1041" s="151" t="s">
        <v>44</v>
      </c>
      <c r="F1041" s="152" t="s">
        <v>2252</v>
      </c>
      <c r="H1041" s="151" t="s">
        <v>44</v>
      </c>
      <c r="I1041" s="153"/>
      <c r="L1041" s="149"/>
      <c r="M1041" s="154"/>
      <c r="T1041" s="155"/>
      <c r="AT1041" s="151" t="s">
        <v>202</v>
      </c>
      <c r="AU1041" s="151" t="s">
        <v>93</v>
      </c>
      <c r="AV1041" s="12" t="s">
        <v>90</v>
      </c>
      <c r="AW1041" s="12" t="s">
        <v>42</v>
      </c>
      <c r="AX1041" s="12" t="s">
        <v>82</v>
      </c>
      <c r="AY1041" s="151" t="s">
        <v>192</v>
      </c>
    </row>
    <row r="1042" spans="2:65" s="12" customFormat="1" ht="11.25">
      <c r="B1042" s="149"/>
      <c r="D1042" s="150" t="s">
        <v>202</v>
      </c>
      <c r="E1042" s="151" t="s">
        <v>44</v>
      </c>
      <c r="F1042" s="152" t="s">
        <v>1110</v>
      </c>
      <c r="H1042" s="151" t="s">
        <v>44</v>
      </c>
      <c r="I1042" s="153"/>
      <c r="L1042" s="149"/>
      <c r="M1042" s="154"/>
      <c r="T1042" s="155"/>
      <c r="AT1042" s="151" t="s">
        <v>202</v>
      </c>
      <c r="AU1042" s="151" t="s">
        <v>93</v>
      </c>
      <c r="AV1042" s="12" t="s">
        <v>90</v>
      </c>
      <c r="AW1042" s="12" t="s">
        <v>42</v>
      </c>
      <c r="AX1042" s="12" t="s">
        <v>82</v>
      </c>
      <c r="AY1042" s="151" t="s">
        <v>192</v>
      </c>
    </row>
    <row r="1043" spans="2:65" s="13" customFormat="1" ht="11.25">
      <c r="B1043" s="156"/>
      <c r="D1043" s="150" t="s">
        <v>202</v>
      </c>
      <c r="E1043" s="157" t="s">
        <v>44</v>
      </c>
      <c r="F1043" s="158" t="s">
        <v>90</v>
      </c>
      <c r="H1043" s="159">
        <v>1</v>
      </c>
      <c r="I1043" s="160"/>
      <c r="L1043" s="156"/>
      <c r="M1043" s="161"/>
      <c r="T1043" s="162"/>
      <c r="AT1043" s="157" t="s">
        <v>202</v>
      </c>
      <c r="AU1043" s="157" t="s">
        <v>93</v>
      </c>
      <c r="AV1043" s="13" t="s">
        <v>93</v>
      </c>
      <c r="AW1043" s="13" t="s">
        <v>42</v>
      </c>
      <c r="AX1043" s="13" t="s">
        <v>90</v>
      </c>
      <c r="AY1043" s="157" t="s">
        <v>192</v>
      </c>
    </row>
    <row r="1044" spans="2:65" s="1" customFormat="1" ht="62.65" customHeight="1">
      <c r="B1044" s="33"/>
      <c r="C1044" s="132" t="s">
        <v>287</v>
      </c>
      <c r="D1044" s="132" t="s">
        <v>194</v>
      </c>
      <c r="E1044" s="133" t="s">
        <v>2767</v>
      </c>
      <c r="F1044" s="134" t="s">
        <v>2768</v>
      </c>
      <c r="G1044" s="135" t="s">
        <v>747</v>
      </c>
      <c r="H1044" s="136">
        <v>1</v>
      </c>
      <c r="I1044" s="137"/>
      <c r="J1044" s="138">
        <f>ROUND(I1044*H1044,2)</f>
        <v>0</v>
      </c>
      <c r="K1044" s="134" t="s">
        <v>198</v>
      </c>
      <c r="L1044" s="33"/>
      <c r="M1044" s="139" t="s">
        <v>44</v>
      </c>
      <c r="N1044" s="140" t="s">
        <v>53</v>
      </c>
      <c r="P1044" s="141">
        <f>O1044*H1044</f>
        <v>0</v>
      </c>
      <c r="Q1044" s="141">
        <v>0</v>
      </c>
      <c r="R1044" s="141">
        <f>Q1044*H1044</f>
        <v>0</v>
      </c>
      <c r="S1044" s="141">
        <v>0</v>
      </c>
      <c r="T1044" s="142">
        <f>S1044*H1044</f>
        <v>0</v>
      </c>
      <c r="AR1044" s="143" t="s">
        <v>90</v>
      </c>
      <c r="AT1044" s="143" t="s">
        <v>194</v>
      </c>
      <c r="AU1044" s="143" t="s">
        <v>93</v>
      </c>
      <c r="AY1044" s="17" t="s">
        <v>192</v>
      </c>
      <c r="BE1044" s="144">
        <f>IF(N1044="základní",J1044,0)</f>
        <v>0</v>
      </c>
      <c r="BF1044" s="144">
        <f>IF(N1044="snížená",J1044,0)</f>
        <v>0</v>
      </c>
      <c r="BG1044" s="144">
        <f>IF(N1044="zákl. přenesená",J1044,0)</f>
        <v>0</v>
      </c>
      <c r="BH1044" s="144">
        <f>IF(N1044="sníž. přenesená",J1044,0)</f>
        <v>0</v>
      </c>
      <c r="BI1044" s="144">
        <f>IF(N1044="nulová",J1044,0)</f>
        <v>0</v>
      </c>
      <c r="BJ1044" s="17" t="s">
        <v>90</v>
      </c>
      <c r="BK1044" s="144">
        <f>ROUND(I1044*H1044,2)</f>
        <v>0</v>
      </c>
      <c r="BL1044" s="17" t="s">
        <v>90</v>
      </c>
      <c r="BM1044" s="143" t="s">
        <v>2769</v>
      </c>
    </row>
    <row r="1045" spans="2:65" s="1" customFormat="1" ht="11.25">
      <c r="B1045" s="33"/>
      <c r="D1045" s="145" t="s">
        <v>200</v>
      </c>
      <c r="F1045" s="146" t="s">
        <v>2770</v>
      </c>
      <c r="I1045" s="147"/>
      <c r="L1045" s="33"/>
      <c r="M1045" s="148"/>
      <c r="T1045" s="54"/>
      <c r="AT1045" s="17" t="s">
        <v>200</v>
      </c>
      <c r="AU1045" s="17" t="s">
        <v>93</v>
      </c>
    </row>
    <row r="1046" spans="2:65" s="12" customFormat="1" ht="11.25">
      <c r="B1046" s="149"/>
      <c r="D1046" s="150" t="s">
        <v>202</v>
      </c>
      <c r="E1046" s="151" t="s">
        <v>44</v>
      </c>
      <c r="F1046" s="152" t="s">
        <v>2252</v>
      </c>
      <c r="H1046" s="151" t="s">
        <v>44</v>
      </c>
      <c r="I1046" s="153"/>
      <c r="L1046" s="149"/>
      <c r="M1046" s="154"/>
      <c r="T1046" s="155"/>
      <c r="AT1046" s="151" t="s">
        <v>202</v>
      </c>
      <c r="AU1046" s="151" t="s">
        <v>93</v>
      </c>
      <c r="AV1046" s="12" t="s">
        <v>90</v>
      </c>
      <c r="AW1046" s="12" t="s">
        <v>42</v>
      </c>
      <c r="AX1046" s="12" t="s">
        <v>82</v>
      </c>
      <c r="AY1046" s="151" t="s">
        <v>192</v>
      </c>
    </row>
    <row r="1047" spans="2:65" s="12" customFormat="1" ht="11.25">
      <c r="B1047" s="149"/>
      <c r="D1047" s="150" t="s">
        <v>202</v>
      </c>
      <c r="E1047" s="151" t="s">
        <v>44</v>
      </c>
      <c r="F1047" s="152" t="s">
        <v>1110</v>
      </c>
      <c r="H1047" s="151" t="s">
        <v>44</v>
      </c>
      <c r="I1047" s="153"/>
      <c r="L1047" s="149"/>
      <c r="M1047" s="154"/>
      <c r="T1047" s="155"/>
      <c r="AT1047" s="151" t="s">
        <v>202</v>
      </c>
      <c r="AU1047" s="151" t="s">
        <v>93</v>
      </c>
      <c r="AV1047" s="12" t="s">
        <v>90</v>
      </c>
      <c r="AW1047" s="12" t="s">
        <v>42</v>
      </c>
      <c r="AX1047" s="12" t="s">
        <v>82</v>
      </c>
      <c r="AY1047" s="151" t="s">
        <v>192</v>
      </c>
    </row>
    <row r="1048" spans="2:65" s="13" customFormat="1" ht="11.25">
      <c r="B1048" s="156"/>
      <c r="D1048" s="150" t="s">
        <v>202</v>
      </c>
      <c r="E1048" s="157" t="s">
        <v>44</v>
      </c>
      <c r="F1048" s="158" t="s">
        <v>90</v>
      </c>
      <c r="H1048" s="159">
        <v>1</v>
      </c>
      <c r="I1048" s="160"/>
      <c r="L1048" s="156"/>
      <c r="M1048" s="161"/>
      <c r="T1048" s="162"/>
      <c r="AT1048" s="157" t="s">
        <v>202</v>
      </c>
      <c r="AU1048" s="157" t="s">
        <v>93</v>
      </c>
      <c r="AV1048" s="13" t="s">
        <v>93</v>
      </c>
      <c r="AW1048" s="13" t="s">
        <v>42</v>
      </c>
      <c r="AX1048" s="13" t="s">
        <v>90</v>
      </c>
      <c r="AY1048" s="157" t="s">
        <v>192</v>
      </c>
    </row>
    <row r="1049" spans="2:65" s="1" customFormat="1" ht="24.2" customHeight="1">
      <c r="B1049" s="33"/>
      <c r="C1049" s="170" t="s">
        <v>1588</v>
      </c>
      <c r="D1049" s="170" t="s">
        <v>245</v>
      </c>
      <c r="E1049" s="171" t="s">
        <v>1541</v>
      </c>
      <c r="F1049" s="172" t="s">
        <v>1542</v>
      </c>
      <c r="G1049" s="173" t="s">
        <v>747</v>
      </c>
      <c r="H1049" s="174">
        <v>1</v>
      </c>
      <c r="I1049" s="175"/>
      <c r="J1049" s="176">
        <f>ROUND(I1049*H1049,2)</f>
        <v>0</v>
      </c>
      <c r="K1049" s="172" t="s">
        <v>259</v>
      </c>
      <c r="L1049" s="177"/>
      <c r="M1049" s="178" t="s">
        <v>44</v>
      </c>
      <c r="N1049" s="179" t="s">
        <v>53</v>
      </c>
      <c r="P1049" s="141">
        <f>O1049*H1049</f>
        <v>0</v>
      </c>
      <c r="Q1049" s="141">
        <v>0</v>
      </c>
      <c r="R1049" s="141">
        <f>Q1049*H1049</f>
        <v>0</v>
      </c>
      <c r="S1049" s="141">
        <v>0</v>
      </c>
      <c r="T1049" s="142">
        <f>S1049*H1049</f>
        <v>0</v>
      </c>
      <c r="AR1049" s="143" t="s">
        <v>93</v>
      </c>
      <c r="AT1049" s="143" t="s">
        <v>245</v>
      </c>
      <c r="AU1049" s="143" t="s">
        <v>93</v>
      </c>
      <c r="AY1049" s="17" t="s">
        <v>192</v>
      </c>
      <c r="BE1049" s="144">
        <f>IF(N1049="základní",J1049,0)</f>
        <v>0</v>
      </c>
      <c r="BF1049" s="144">
        <f>IF(N1049="snížená",J1049,0)</f>
        <v>0</v>
      </c>
      <c r="BG1049" s="144">
        <f>IF(N1049="zákl. přenesená",J1049,0)</f>
        <v>0</v>
      </c>
      <c r="BH1049" s="144">
        <f>IF(N1049="sníž. přenesená",J1049,0)</f>
        <v>0</v>
      </c>
      <c r="BI1049" s="144">
        <f>IF(N1049="nulová",J1049,0)</f>
        <v>0</v>
      </c>
      <c r="BJ1049" s="17" t="s">
        <v>90</v>
      </c>
      <c r="BK1049" s="144">
        <f>ROUND(I1049*H1049,2)</f>
        <v>0</v>
      </c>
      <c r="BL1049" s="17" t="s">
        <v>90</v>
      </c>
      <c r="BM1049" s="143" t="s">
        <v>2771</v>
      </c>
    </row>
    <row r="1050" spans="2:65" s="12" customFormat="1" ht="11.25">
      <c r="B1050" s="149"/>
      <c r="D1050" s="150" t="s">
        <v>202</v>
      </c>
      <c r="E1050" s="151" t="s">
        <v>44</v>
      </c>
      <c r="F1050" s="152" t="s">
        <v>2252</v>
      </c>
      <c r="H1050" s="151" t="s">
        <v>44</v>
      </c>
      <c r="I1050" s="153"/>
      <c r="L1050" s="149"/>
      <c r="M1050" s="154"/>
      <c r="T1050" s="155"/>
      <c r="AT1050" s="151" t="s">
        <v>202</v>
      </c>
      <c r="AU1050" s="151" t="s">
        <v>93</v>
      </c>
      <c r="AV1050" s="12" t="s">
        <v>90</v>
      </c>
      <c r="AW1050" s="12" t="s">
        <v>42</v>
      </c>
      <c r="AX1050" s="12" t="s">
        <v>82</v>
      </c>
      <c r="AY1050" s="151" t="s">
        <v>192</v>
      </c>
    </row>
    <row r="1051" spans="2:65" s="12" customFormat="1" ht="11.25">
      <c r="B1051" s="149"/>
      <c r="D1051" s="150" t="s">
        <v>202</v>
      </c>
      <c r="E1051" s="151" t="s">
        <v>44</v>
      </c>
      <c r="F1051" s="152" t="s">
        <v>1110</v>
      </c>
      <c r="H1051" s="151" t="s">
        <v>44</v>
      </c>
      <c r="I1051" s="153"/>
      <c r="L1051" s="149"/>
      <c r="M1051" s="154"/>
      <c r="T1051" s="155"/>
      <c r="AT1051" s="151" t="s">
        <v>202</v>
      </c>
      <c r="AU1051" s="151" t="s">
        <v>93</v>
      </c>
      <c r="AV1051" s="12" t="s">
        <v>90</v>
      </c>
      <c r="AW1051" s="12" t="s">
        <v>42</v>
      </c>
      <c r="AX1051" s="12" t="s">
        <v>82</v>
      </c>
      <c r="AY1051" s="151" t="s">
        <v>192</v>
      </c>
    </row>
    <row r="1052" spans="2:65" s="13" customFormat="1" ht="11.25">
      <c r="B1052" s="156"/>
      <c r="D1052" s="150" t="s">
        <v>202</v>
      </c>
      <c r="E1052" s="157" t="s">
        <v>44</v>
      </c>
      <c r="F1052" s="158" t="s">
        <v>90</v>
      </c>
      <c r="H1052" s="159">
        <v>1</v>
      </c>
      <c r="I1052" s="160"/>
      <c r="L1052" s="156"/>
      <c r="M1052" s="161"/>
      <c r="T1052" s="162"/>
      <c r="AT1052" s="157" t="s">
        <v>202</v>
      </c>
      <c r="AU1052" s="157" t="s">
        <v>93</v>
      </c>
      <c r="AV1052" s="13" t="s">
        <v>93</v>
      </c>
      <c r="AW1052" s="13" t="s">
        <v>42</v>
      </c>
      <c r="AX1052" s="13" t="s">
        <v>90</v>
      </c>
      <c r="AY1052" s="157" t="s">
        <v>192</v>
      </c>
    </row>
    <row r="1053" spans="2:65" s="1" customFormat="1" ht="16.5" customHeight="1">
      <c r="B1053" s="33"/>
      <c r="C1053" s="170" t="s">
        <v>1593</v>
      </c>
      <c r="D1053" s="170" t="s">
        <v>245</v>
      </c>
      <c r="E1053" s="171" t="s">
        <v>1544</v>
      </c>
      <c r="F1053" s="172" t="s">
        <v>1545</v>
      </c>
      <c r="G1053" s="173" t="s">
        <v>747</v>
      </c>
      <c r="H1053" s="174">
        <v>1</v>
      </c>
      <c r="I1053" s="175"/>
      <c r="J1053" s="176">
        <f>ROUND(I1053*H1053,2)</f>
        <v>0</v>
      </c>
      <c r="K1053" s="172" t="s">
        <v>259</v>
      </c>
      <c r="L1053" s="177"/>
      <c r="M1053" s="178" t="s">
        <v>44</v>
      </c>
      <c r="N1053" s="179" t="s">
        <v>53</v>
      </c>
      <c r="P1053" s="141">
        <f>O1053*H1053</f>
        <v>0</v>
      </c>
      <c r="Q1053" s="141">
        <v>0</v>
      </c>
      <c r="R1053" s="141">
        <f>Q1053*H1053</f>
        <v>0</v>
      </c>
      <c r="S1053" s="141">
        <v>0</v>
      </c>
      <c r="T1053" s="142">
        <f>S1053*H1053</f>
        <v>0</v>
      </c>
      <c r="AR1053" s="143" t="s">
        <v>93</v>
      </c>
      <c r="AT1053" s="143" t="s">
        <v>245</v>
      </c>
      <c r="AU1053" s="143" t="s">
        <v>93</v>
      </c>
      <c r="AY1053" s="17" t="s">
        <v>192</v>
      </c>
      <c r="BE1053" s="144">
        <f>IF(N1053="základní",J1053,0)</f>
        <v>0</v>
      </c>
      <c r="BF1053" s="144">
        <f>IF(N1053="snížená",J1053,0)</f>
        <v>0</v>
      </c>
      <c r="BG1053" s="144">
        <f>IF(N1053="zákl. přenesená",J1053,0)</f>
        <v>0</v>
      </c>
      <c r="BH1053" s="144">
        <f>IF(N1053="sníž. přenesená",J1053,0)</f>
        <v>0</v>
      </c>
      <c r="BI1053" s="144">
        <f>IF(N1053="nulová",J1053,0)</f>
        <v>0</v>
      </c>
      <c r="BJ1053" s="17" t="s">
        <v>90</v>
      </c>
      <c r="BK1053" s="144">
        <f>ROUND(I1053*H1053,2)</f>
        <v>0</v>
      </c>
      <c r="BL1053" s="17" t="s">
        <v>90</v>
      </c>
      <c r="BM1053" s="143" t="s">
        <v>2772</v>
      </c>
    </row>
    <row r="1054" spans="2:65" s="12" customFormat="1" ht="11.25">
      <c r="B1054" s="149"/>
      <c r="D1054" s="150" t="s">
        <v>202</v>
      </c>
      <c r="E1054" s="151" t="s">
        <v>44</v>
      </c>
      <c r="F1054" s="152" t="s">
        <v>2252</v>
      </c>
      <c r="H1054" s="151" t="s">
        <v>44</v>
      </c>
      <c r="I1054" s="153"/>
      <c r="L1054" s="149"/>
      <c r="M1054" s="154"/>
      <c r="T1054" s="155"/>
      <c r="AT1054" s="151" t="s">
        <v>202</v>
      </c>
      <c r="AU1054" s="151" t="s">
        <v>93</v>
      </c>
      <c r="AV1054" s="12" t="s">
        <v>90</v>
      </c>
      <c r="AW1054" s="12" t="s">
        <v>42</v>
      </c>
      <c r="AX1054" s="12" t="s">
        <v>82</v>
      </c>
      <c r="AY1054" s="151" t="s">
        <v>192</v>
      </c>
    </row>
    <row r="1055" spans="2:65" s="12" customFormat="1" ht="11.25">
      <c r="B1055" s="149"/>
      <c r="D1055" s="150" t="s">
        <v>202</v>
      </c>
      <c r="E1055" s="151" t="s">
        <v>44</v>
      </c>
      <c r="F1055" s="152" t="s">
        <v>1110</v>
      </c>
      <c r="H1055" s="151" t="s">
        <v>44</v>
      </c>
      <c r="I1055" s="153"/>
      <c r="L1055" s="149"/>
      <c r="M1055" s="154"/>
      <c r="T1055" s="155"/>
      <c r="AT1055" s="151" t="s">
        <v>202</v>
      </c>
      <c r="AU1055" s="151" t="s">
        <v>93</v>
      </c>
      <c r="AV1055" s="12" t="s">
        <v>90</v>
      </c>
      <c r="AW1055" s="12" t="s">
        <v>42</v>
      </c>
      <c r="AX1055" s="12" t="s">
        <v>82</v>
      </c>
      <c r="AY1055" s="151" t="s">
        <v>192</v>
      </c>
    </row>
    <row r="1056" spans="2:65" s="13" customFormat="1" ht="11.25">
      <c r="B1056" s="156"/>
      <c r="D1056" s="150" t="s">
        <v>202</v>
      </c>
      <c r="E1056" s="157" t="s">
        <v>44</v>
      </c>
      <c r="F1056" s="158" t="s">
        <v>90</v>
      </c>
      <c r="H1056" s="159">
        <v>1</v>
      </c>
      <c r="I1056" s="160"/>
      <c r="L1056" s="156"/>
      <c r="M1056" s="161"/>
      <c r="T1056" s="162"/>
      <c r="AT1056" s="157" t="s">
        <v>202</v>
      </c>
      <c r="AU1056" s="157" t="s">
        <v>93</v>
      </c>
      <c r="AV1056" s="13" t="s">
        <v>93</v>
      </c>
      <c r="AW1056" s="13" t="s">
        <v>42</v>
      </c>
      <c r="AX1056" s="13" t="s">
        <v>90</v>
      </c>
      <c r="AY1056" s="157" t="s">
        <v>192</v>
      </c>
    </row>
    <row r="1057" spans="2:65" s="1" customFormat="1" ht="16.5" customHeight="1">
      <c r="B1057" s="33"/>
      <c r="C1057" s="170" t="s">
        <v>1598</v>
      </c>
      <c r="D1057" s="170" t="s">
        <v>245</v>
      </c>
      <c r="E1057" s="171" t="s">
        <v>1604</v>
      </c>
      <c r="F1057" s="172" t="s">
        <v>1605</v>
      </c>
      <c r="G1057" s="173" t="s">
        <v>747</v>
      </c>
      <c r="H1057" s="174">
        <v>1</v>
      </c>
      <c r="I1057" s="175"/>
      <c r="J1057" s="176">
        <f>ROUND(I1057*H1057,2)</f>
        <v>0</v>
      </c>
      <c r="K1057" s="172" t="s">
        <v>259</v>
      </c>
      <c r="L1057" s="177"/>
      <c r="M1057" s="178" t="s">
        <v>44</v>
      </c>
      <c r="N1057" s="179" t="s">
        <v>53</v>
      </c>
      <c r="P1057" s="141">
        <f>O1057*H1057</f>
        <v>0</v>
      </c>
      <c r="Q1057" s="141">
        <v>0</v>
      </c>
      <c r="R1057" s="141">
        <f>Q1057*H1057</f>
        <v>0</v>
      </c>
      <c r="S1057" s="141">
        <v>0</v>
      </c>
      <c r="T1057" s="142">
        <f>S1057*H1057</f>
        <v>0</v>
      </c>
      <c r="AR1057" s="143" t="s">
        <v>93</v>
      </c>
      <c r="AT1057" s="143" t="s">
        <v>245</v>
      </c>
      <c r="AU1057" s="143" t="s">
        <v>93</v>
      </c>
      <c r="AY1057" s="17" t="s">
        <v>192</v>
      </c>
      <c r="BE1057" s="144">
        <f>IF(N1057="základní",J1057,0)</f>
        <v>0</v>
      </c>
      <c r="BF1057" s="144">
        <f>IF(N1057="snížená",J1057,0)</f>
        <v>0</v>
      </c>
      <c r="BG1057" s="144">
        <f>IF(N1057="zákl. přenesená",J1057,0)</f>
        <v>0</v>
      </c>
      <c r="BH1057" s="144">
        <f>IF(N1057="sníž. přenesená",J1057,0)</f>
        <v>0</v>
      </c>
      <c r="BI1057" s="144">
        <f>IF(N1057="nulová",J1057,0)</f>
        <v>0</v>
      </c>
      <c r="BJ1057" s="17" t="s">
        <v>90</v>
      </c>
      <c r="BK1057" s="144">
        <f>ROUND(I1057*H1057,2)</f>
        <v>0</v>
      </c>
      <c r="BL1057" s="17" t="s">
        <v>90</v>
      </c>
      <c r="BM1057" s="143" t="s">
        <v>2773</v>
      </c>
    </row>
    <row r="1058" spans="2:65" s="12" customFormat="1" ht="11.25">
      <c r="B1058" s="149"/>
      <c r="D1058" s="150" t="s">
        <v>202</v>
      </c>
      <c r="E1058" s="151" t="s">
        <v>44</v>
      </c>
      <c r="F1058" s="152" t="s">
        <v>2252</v>
      </c>
      <c r="H1058" s="151" t="s">
        <v>44</v>
      </c>
      <c r="I1058" s="153"/>
      <c r="L1058" s="149"/>
      <c r="M1058" s="154"/>
      <c r="T1058" s="155"/>
      <c r="AT1058" s="151" t="s">
        <v>202</v>
      </c>
      <c r="AU1058" s="151" t="s">
        <v>93</v>
      </c>
      <c r="AV1058" s="12" t="s">
        <v>90</v>
      </c>
      <c r="AW1058" s="12" t="s">
        <v>42</v>
      </c>
      <c r="AX1058" s="12" t="s">
        <v>82</v>
      </c>
      <c r="AY1058" s="151" t="s">
        <v>192</v>
      </c>
    </row>
    <row r="1059" spans="2:65" s="12" customFormat="1" ht="11.25">
      <c r="B1059" s="149"/>
      <c r="D1059" s="150" t="s">
        <v>202</v>
      </c>
      <c r="E1059" s="151" t="s">
        <v>44</v>
      </c>
      <c r="F1059" s="152" t="s">
        <v>1110</v>
      </c>
      <c r="H1059" s="151" t="s">
        <v>44</v>
      </c>
      <c r="I1059" s="153"/>
      <c r="L1059" s="149"/>
      <c r="M1059" s="154"/>
      <c r="T1059" s="155"/>
      <c r="AT1059" s="151" t="s">
        <v>202</v>
      </c>
      <c r="AU1059" s="151" t="s">
        <v>93</v>
      </c>
      <c r="AV1059" s="12" t="s">
        <v>90</v>
      </c>
      <c r="AW1059" s="12" t="s">
        <v>42</v>
      </c>
      <c r="AX1059" s="12" t="s">
        <v>82</v>
      </c>
      <c r="AY1059" s="151" t="s">
        <v>192</v>
      </c>
    </row>
    <row r="1060" spans="2:65" s="13" customFormat="1" ht="11.25">
      <c r="B1060" s="156"/>
      <c r="D1060" s="150" t="s">
        <v>202</v>
      </c>
      <c r="E1060" s="157" t="s">
        <v>44</v>
      </c>
      <c r="F1060" s="158" t="s">
        <v>90</v>
      </c>
      <c r="H1060" s="159">
        <v>1</v>
      </c>
      <c r="I1060" s="160"/>
      <c r="L1060" s="156"/>
      <c r="M1060" s="161"/>
      <c r="T1060" s="162"/>
      <c r="AT1060" s="157" t="s">
        <v>202</v>
      </c>
      <c r="AU1060" s="157" t="s">
        <v>93</v>
      </c>
      <c r="AV1060" s="13" t="s">
        <v>93</v>
      </c>
      <c r="AW1060" s="13" t="s">
        <v>42</v>
      </c>
      <c r="AX1060" s="13" t="s">
        <v>90</v>
      </c>
      <c r="AY1060" s="157" t="s">
        <v>192</v>
      </c>
    </row>
    <row r="1061" spans="2:65" s="1" customFormat="1" ht="76.349999999999994" customHeight="1">
      <c r="B1061" s="33"/>
      <c r="C1061" s="132" t="s">
        <v>1603</v>
      </c>
      <c r="D1061" s="132" t="s">
        <v>194</v>
      </c>
      <c r="E1061" s="133" t="s">
        <v>1560</v>
      </c>
      <c r="F1061" s="134" t="s">
        <v>1561</v>
      </c>
      <c r="G1061" s="135" t="s">
        <v>747</v>
      </c>
      <c r="H1061" s="136">
        <v>16</v>
      </c>
      <c r="I1061" s="137"/>
      <c r="J1061" s="138">
        <f>ROUND(I1061*H1061,2)</f>
        <v>0</v>
      </c>
      <c r="K1061" s="134" t="s">
        <v>198</v>
      </c>
      <c r="L1061" s="33"/>
      <c r="M1061" s="139" t="s">
        <v>44</v>
      </c>
      <c r="N1061" s="140" t="s">
        <v>53</v>
      </c>
      <c r="P1061" s="141">
        <f>O1061*H1061</f>
        <v>0</v>
      </c>
      <c r="Q1061" s="141">
        <v>0</v>
      </c>
      <c r="R1061" s="141">
        <f>Q1061*H1061</f>
        <v>0</v>
      </c>
      <c r="S1061" s="141">
        <v>0</v>
      </c>
      <c r="T1061" s="142">
        <f>S1061*H1061</f>
        <v>0</v>
      </c>
      <c r="AR1061" s="143" t="s">
        <v>90</v>
      </c>
      <c r="AT1061" s="143" t="s">
        <v>194</v>
      </c>
      <c r="AU1061" s="143" t="s">
        <v>93</v>
      </c>
      <c r="AY1061" s="17" t="s">
        <v>192</v>
      </c>
      <c r="BE1061" s="144">
        <f>IF(N1061="základní",J1061,0)</f>
        <v>0</v>
      </c>
      <c r="BF1061" s="144">
        <f>IF(N1061="snížená",J1061,0)</f>
        <v>0</v>
      </c>
      <c r="BG1061" s="144">
        <f>IF(N1061="zákl. přenesená",J1061,0)</f>
        <v>0</v>
      </c>
      <c r="BH1061" s="144">
        <f>IF(N1061="sníž. přenesená",J1061,0)</f>
        <v>0</v>
      </c>
      <c r="BI1061" s="144">
        <f>IF(N1061="nulová",J1061,0)</f>
        <v>0</v>
      </c>
      <c r="BJ1061" s="17" t="s">
        <v>90</v>
      </c>
      <c r="BK1061" s="144">
        <f>ROUND(I1061*H1061,2)</f>
        <v>0</v>
      </c>
      <c r="BL1061" s="17" t="s">
        <v>90</v>
      </c>
      <c r="BM1061" s="143" t="s">
        <v>2774</v>
      </c>
    </row>
    <row r="1062" spans="2:65" s="1" customFormat="1" ht="11.25">
      <c r="B1062" s="33"/>
      <c r="D1062" s="145" t="s">
        <v>200</v>
      </c>
      <c r="F1062" s="146" t="s">
        <v>1563</v>
      </c>
      <c r="I1062" s="147"/>
      <c r="L1062" s="33"/>
      <c r="M1062" s="148"/>
      <c r="T1062" s="54"/>
      <c r="AT1062" s="17" t="s">
        <v>200</v>
      </c>
      <c r="AU1062" s="17" t="s">
        <v>93</v>
      </c>
    </row>
    <row r="1063" spans="2:65" s="12" customFormat="1" ht="11.25">
      <c r="B1063" s="149"/>
      <c r="D1063" s="150" t="s">
        <v>202</v>
      </c>
      <c r="E1063" s="151" t="s">
        <v>44</v>
      </c>
      <c r="F1063" s="152" t="s">
        <v>2252</v>
      </c>
      <c r="H1063" s="151" t="s">
        <v>44</v>
      </c>
      <c r="I1063" s="153"/>
      <c r="L1063" s="149"/>
      <c r="M1063" s="154"/>
      <c r="T1063" s="155"/>
      <c r="AT1063" s="151" t="s">
        <v>202</v>
      </c>
      <c r="AU1063" s="151" t="s">
        <v>93</v>
      </c>
      <c r="AV1063" s="12" t="s">
        <v>90</v>
      </c>
      <c r="AW1063" s="12" t="s">
        <v>42</v>
      </c>
      <c r="AX1063" s="12" t="s">
        <v>82</v>
      </c>
      <c r="AY1063" s="151" t="s">
        <v>192</v>
      </c>
    </row>
    <row r="1064" spans="2:65" s="12" customFormat="1" ht="11.25">
      <c r="B1064" s="149"/>
      <c r="D1064" s="150" t="s">
        <v>202</v>
      </c>
      <c r="E1064" s="151" t="s">
        <v>44</v>
      </c>
      <c r="F1064" s="152" t="s">
        <v>1110</v>
      </c>
      <c r="H1064" s="151" t="s">
        <v>44</v>
      </c>
      <c r="I1064" s="153"/>
      <c r="L1064" s="149"/>
      <c r="M1064" s="154"/>
      <c r="T1064" s="155"/>
      <c r="AT1064" s="151" t="s">
        <v>202</v>
      </c>
      <c r="AU1064" s="151" t="s">
        <v>93</v>
      </c>
      <c r="AV1064" s="12" t="s">
        <v>90</v>
      </c>
      <c r="AW1064" s="12" t="s">
        <v>42</v>
      </c>
      <c r="AX1064" s="12" t="s">
        <v>82</v>
      </c>
      <c r="AY1064" s="151" t="s">
        <v>192</v>
      </c>
    </row>
    <row r="1065" spans="2:65" s="13" customFormat="1" ht="11.25">
      <c r="B1065" s="156"/>
      <c r="D1065" s="150" t="s">
        <v>202</v>
      </c>
      <c r="E1065" s="157" t="s">
        <v>44</v>
      </c>
      <c r="F1065" s="158" t="s">
        <v>90</v>
      </c>
      <c r="H1065" s="159">
        <v>1</v>
      </c>
      <c r="I1065" s="160"/>
      <c r="L1065" s="156"/>
      <c r="M1065" s="161"/>
      <c r="T1065" s="162"/>
      <c r="AT1065" s="157" t="s">
        <v>202</v>
      </c>
      <c r="AU1065" s="157" t="s">
        <v>93</v>
      </c>
      <c r="AV1065" s="13" t="s">
        <v>93</v>
      </c>
      <c r="AW1065" s="13" t="s">
        <v>42</v>
      </c>
      <c r="AX1065" s="13" t="s">
        <v>82</v>
      </c>
      <c r="AY1065" s="157" t="s">
        <v>192</v>
      </c>
    </row>
    <row r="1066" spans="2:65" s="12" customFormat="1" ht="11.25">
      <c r="B1066" s="149"/>
      <c r="D1066" s="150" t="s">
        <v>202</v>
      </c>
      <c r="E1066" s="151" t="s">
        <v>44</v>
      </c>
      <c r="F1066" s="152" t="s">
        <v>1112</v>
      </c>
      <c r="H1066" s="151" t="s">
        <v>44</v>
      </c>
      <c r="I1066" s="153"/>
      <c r="L1066" s="149"/>
      <c r="M1066" s="154"/>
      <c r="T1066" s="155"/>
      <c r="AT1066" s="151" t="s">
        <v>202</v>
      </c>
      <c r="AU1066" s="151" t="s">
        <v>93</v>
      </c>
      <c r="AV1066" s="12" t="s">
        <v>90</v>
      </c>
      <c r="AW1066" s="12" t="s">
        <v>42</v>
      </c>
      <c r="AX1066" s="12" t="s">
        <v>82</v>
      </c>
      <c r="AY1066" s="151" t="s">
        <v>192</v>
      </c>
    </row>
    <row r="1067" spans="2:65" s="13" customFormat="1" ht="11.25">
      <c r="B1067" s="156"/>
      <c r="D1067" s="150" t="s">
        <v>202</v>
      </c>
      <c r="E1067" s="157" t="s">
        <v>44</v>
      </c>
      <c r="F1067" s="158" t="s">
        <v>93</v>
      </c>
      <c r="H1067" s="159">
        <v>2</v>
      </c>
      <c r="I1067" s="160"/>
      <c r="L1067" s="156"/>
      <c r="M1067" s="161"/>
      <c r="T1067" s="162"/>
      <c r="AT1067" s="157" t="s">
        <v>202</v>
      </c>
      <c r="AU1067" s="157" t="s">
        <v>93</v>
      </c>
      <c r="AV1067" s="13" t="s">
        <v>93</v>
      </c>
      <c r="AW1067" s="13" t="s">
        <v>42</v>
      </c>
      <c r="AX1067" s="13" t="s">
        <v>82</v>
      </c>
      <c r="AY1067" s="157" t="s">
        <v>192</v>
      </c>
    </row>
    <row r="1068" spans="2:65" s="12" customFormat="1" ht="11.25">
      <c r="B1068" s="149"/>
      <c r="D1068" s="150" t="s">
        <v>202</v>
      </c>
      <c r="E1068" s="151" t="s">
        <v>44</v>
      </c>
      <c r="F1068" s="152" t="s">
        <v>1114</v>
      </c>
      <c r="H1068" s="151" t="s">
        <v>44</v>
      </c>
      <c r="I1068" s="153"/>
      <c r="L1068" s="149"/>
      <c r="M1068" s="154"/>
      <c r="T1068" s="155"/>
      <c r="AT1068" s="151" t="s">
        <v>202</v>
      </c>
      <c r="AU1068" s="151" t="s">
        <v>93</v>
      </c>
      <c r="AV1068" s="12" t="s">
        <v>90</v>
      </c>
      <c r="AW1068" s="12" t="s">
        <v>42</v>
      </c>
      <c r="AX1068" s="12" t="s">
        <v>82</v>
      </c>
      <c r="AY1068" s="151" t="s">
        <v>192</v>
      </c>
    </row>
    <row r="1069" spans="2:65" s="13" customFormat="1" ht="11.25">
      <c r="B1069" s="156"/>
      <c r="D1069" s="150" t="s">
        <v>202</v>
      </c>
      <c r="E1069" s="157" t="s">
        <v>44</v>
      </c>
      <c r="F1069" s="158" t="s">
        <v>90</v>
      </c>
      <c r="H1069" s="159">
        <v>1</v>
      </c>
      <c r="I1069" s="160"/>
      <c r="L1069" s="156"/>
      <c r="M1069" s="161"/>
      <c r="T1069" s="162"/>
      <c r="AT1069" s="157" t="s">
        <v>202</v>
      </c>
      <c r="AU1069" s="157" t="s">
        <v>93</v>
      </c>
      <c r="AV1069" s="13" t="s">
        <v>93</v>
      </c>
      <c r="AW1069" s="13" t="s">
        <v>42</v>
      </c>
      <c r="AX1069" s="13" t="s">
        <v>82</v>
      </c>
      <c r="AY1069" s="157" t="s">
        <v>192</v>
      </c>
    </row>
    <row r="1070" spans="2:65" s="12" customFormat="1" ht="11.25">
      <c r="B1070" s="149"/>
      <c r="D1070" s="150" t="s">
        <v>202</v>
      </c>
      <c r="E1070" s="151" t="s">
        <v>44</v>
      </c>
      <c r="F1070" s="152" t="s">
        <v>1116</v>
      </c>
      <c r="H1070" s="151" t="s">
        <v>44</v>
      </c>
      <c r="I1070" s="153"/>
      <c r="L1070" s="149"/>
      <c r="M1070" s="154"/>
      <c r="T1070" s="155"/>
      <c r="AT1070" s="151" t="s">
        <v>202</v>
      </c>
      <c r="AU1070" s="151" t="s">
        <v>93</v>
      </c>
      <c r="AV1070" s="12" t="s">
        <v>90</v>
      </c>
      <c r="AW1070" s="12" t="s">
        <v>42</v>
      </c>
      <c r="AX1070" s="12" t="s">
        <v>82</v>
      </c>
      <c r="AY1070" s="151" t="s">
        <v>192</v>
      </c>
    </row>
    <row r="1071" spans="2:65" s="13" customFormat="1" ht="11.25">
      <c r="B1071" s="156"/>
      <c r="D1071" s="150" t="s">
        <v>202</v>
      </c>
      <c r="E1071" s="157" t="s">
        <v>44</v>
      </c>
      <c r="F1071" s="158" t="s">
        <v>90</v>
      </c>
      <c r="H1071" s="159">
        <v>1</v>
      </c>
      <c r="I1071" s="160"/>
      <c r="L1071" s="156"/>
      <c r="M1071" s="161"/>
      <c r="T1071" s="162"/>
      <c r="AT1071" s="157" t="s">
        <v>202</v>
      </c>
      <c r="AU1071" s="157" t="s">
        <v>93</v>
      </c>
      <c r="AV1071" s="13" t="s">
        <v>93</v>
      </c>
      <c r="AW1071" s="13" t="s">
        <v>42</v>
      </c>
      <c r="AX1071" s="13" t="s">
        <v>82</v>
      </c>
      <c r="AY1071" s="157" t="s">
        <v>192</v>
      </c>
    </row>
    <row r="1072" spans="2:65" s="12" customFormat="1" ht="11.25">
      <c r="B1072" s="149"/>
      <c r="D1072" s="150" t="s">
        <v>202</v>
      </c>
      <c r="E1072" s="151" t="s">
        <v>44</v>
      </c>
      <c r="F1072" s="152" t="s">
        <v>1118</v>
      </c>
      <c r="H1072" s="151" t="s">
        <v>44</v>
      </c>
      <c r="I1072" s="153"/>
      <c r="L1072" s="149"/>
      <c r="M1072" s="154"/>
      <c r="T1072" s="155"/>
      <c r="AT1072" s="151" t="s">
        <v>202</v>
      </c>
      <c r="AU1072" s="151" t="s">
        <v>93</v>
      </c>
      <c r="AV1072" s="12" t="s">
        <v>90</v>
      </c>
      <c r="AW1072" s="12" t="s">
        <v>42</v>
      </c>
      <c r="AX1072" s="12" t="s">
        <v>82</v>
      </c>
      <c r="AY1072" s="151" t="s">
        <v>192</v>
      </c>
    </row>
    <row r="1073" spans="2:51" s="13" customFormat="1" ht="11.25">
      <c r="B1073" s="156"/>
      <c r="D1073" s="150" t="s">
        <v>202</v>
      </c>
      <c r="E1073" s="157" t="s">
        <v>44</v>
      </c>
      <c r="F1073" s="158" t="s">
        <v>93</v>
      </c>
      <c r="H1073" s="159">
        <v>2</v>
      </c>
      <c r="I1073" s="160"/>
      <c r="L1073" s="156"/>
      <c r="M1073" s="161"/>
      <c r="T1073" s="162"/>
      <c r="AT1073" s="157" t="s">
        <v>202</v>
      </c>
      <c r="AU1073" s="157" t="s">
        <v>93</v>
      </c>
      <c r="AV1073" s="13" t="s">
        <v>93</v>
      </c>
      <c r="AW1073" s="13" t="s">
        <v>42</v>
      </c>
      <c r="AX1073" s="13" t="s">
        <v>82</v>
      </c>
      <c r="AY1073" s="157" t="s">
        <v>192</v>
      </c>
    </row>
    <row r="1074" spans="2:51" s="12" customFormat="1" ht="11.25">
      <c r="B1074" s="149"/>
      <c r="D1074" s="150" t="s">
        <v>202</v>
      </c>
      <c r="E1074" s="151" t="s">
        <v>44</v>
      </c>
      <c r="F1074" s="152" t="s">
        <v>1120</v>
      </c>
      <c r="H1074" s="151" t="s">
        <v>44</v>
      </c>
      <c r="I1074" s="153"/>
      <c r="L1074" s="149"/>
      <c r="M1074" s="154"/>
      <c r="T1074" s="155"/>
      <c r="AT1074" s="151" t="s">
        <v>202</v>
      </c>
      <c r="AU1074" s="151" t="s">
        <v>93</v>
      </c>
      <c r="AV1074" s="12" t="s">
        <v>90</v>
      </c>
      <c r="AW1074" s="12" t="s">
        <v>42</v>
      </c>
      <c r="AX1074" s="12" t="s">
        <v>82</v>
      </c>
      <c r="AY1074" s="151" t="s">
        <v>192</v>
      </c>
    </row>
    <row r="1075" spans="2:51" s="13" customFormat="1" ht="11.25">
      <c r="B1075" s="156"/>
      <c r="D1075" s="150" t="s">
        <v>202</v>
      </c>
      <c r="E1075" s="157" t="s">
        <v>44</v>
      </c>
      <c r="F1075" s="158" t="s">
        <v>90</v>
      </c>
      <c r="H1075" s="159">
        <v>1</v>
      </c>
      <c r="I1075" s="160"/>
      <c r="L1075" s="156"/>
      <c r="M1075" s="161"/>
      <c r="T1075" s="162"/>
      <c r="AT1075" s="157" t="s">
        <v>202</v>
      </c>
      <c r="AU1075" s="157" t="s">
        <v>93</v>
      </c>
      <c r="AV1075" s="13" t="s">
        <v>93</v>
      </c>
      <c r="AW1075" s="13" t="s">
        <v>42</v>
      </c>
      <c r="AX1075" s="13" t="s">
        <v>82</v>
      </c>
      <c r="AY1075" s="157" t="s">
        <v>192</v>
      </c>
    </row>
    <row r="1076" spans="2:51" s="12" customFormat="1" ht="11.25">
      <c r="B1076" s="149"/>
      <c r="D1076" s="150" t="s">
        <v>202</v>
      </c>
      <c r="E1076" s="151" t="s">
        <v>44</v>
      </c>
      <c r="F1076" s="152" t="s">
        <v>1122</v>
      </c>
      <c r="H1076" s="151" t="s">
        <v>44</v>
      </c>
      <c r="I1076" s="153"/>
      <c r="L1076" s="149"/>
      <c r="M1076" s="154"/>
      <c r="T1076" s="155"/>
      <c r="AT1076" s="151" t="s">
        <v>202</v>
      </c>
      <c r="AU1076" s="151" t="s">
        <v>93</v>
      </c>
      <c r="AV1076" s="12" t="s">
        <v>90</v>
      </c>
      <c r="AW1076" s="12" t="s">
        <v>42</v>
      </c>
      <c r="AX1076" s="12" t="s">
        <v>82</v>
      </c>
      <c r="AY1076" s="151" t="s">
        <v>192</v>
      </c>
    </row>
    <row r="1077" spans="2:51" s="13" customFormat="1" ht="11.25">
      <c r="B1077" s="156"/>
      <c r="D1077" s="150" t="s">
        <v>202</v>
      </c>
      <c r="E1077" s="157" t="s">
        <v>44</v>
      </c>
      <c r="F1077" s="158" t="s">
        <v>90</v>
      </c>
      <c r="H1077" s="159">
        <v>1</v>
      </c>
      <c r="I1077" s="160"/>
      <c r="L1077" s="156"/>
      <c r="M1077" s="161"/>
      <c r="T1077" s="162"/>
      <c r="AT1077" s="157" t="s">
        <v>202</v>
      </c>
      <c r="AU1077" s="157" t="s">
        <v>93</v>
      </c>
      <c r="AV1077" s="13" t="s">
        <v>93</v>
      </c>
      <c r="AW1077" s="13" t="s">
        <v>42</v>
      </c>
      <c r="AX1077" s="13" t="s">
        <v>82</v>
      </c>
      <c r="AY1077" s="157" t="s">
        <v>192</v>
      </c>
    </row>
    <row r="1078" spans="2:51" s="12" customFormat="1" ht="11.25">
      <c r="B1078" s="149"/>
      <c r="D1078" s="150" t="s">
        <v>202</v>
      </c>
      <c r="E1078" s="151" t="s">
        <v>44</v>
      </c>
      <c r="F1078" s="152" t="s">
        <v>1123</v>
      </c>
      <c r="H1078" s="151" t="s">
        <v>44</v>
      </c>
      <c r="I1078" s="153"/>
      <c r="L1078" s="149"/>
      <c r="M1078" s="154"/>
      <c r="T1078" s="155"/>
      <c r="AT1078" s="151" t="s">
        <v>202</v>
      </c>
      <c r="AU1078" s="151" t="s">
        <v>93</v>
      </c>
      <c r="AV1078" s="12" t="s">
        <v>90</v>
      </c>
      <c r="AW1078" s="12" t="s">
        <v>42</v>
      </c>
      <c r="AX1078" s="12" t="s">
        <v>82</v>
      </c>
      <c r="AY1078" s="151" t="s">
        <v>192</v>
      </c>
    </row>
    <row r="1079" spans="2:51" s="13" customFormat="1" ht="11.25">
      <c r="B1079" s="156"/>
      <c r="D1079" s="150" t="s">
        <v>202</v>
      </c>
      <c r="E1079" s="157" t="s">
        <v>44</v>
      </c>
      <c r="F1079" s="158" t="s">
        <v>93</v>
      </c>
      <c r="H1079" s="159">
        <v>2</v>
      </c>
      <c r="I1079" s="160"/>
      <c r="L1079" s="156"/>
      <c r="M1079" s="161"/>
      <c r="T1079" s="162"/>
      <c r="AT1079" s="157" t="s">
        <v>202</v>
      </c>
      <c r="AU1079" s="157" t="s">
        <v>93</v>
      </c>
      <c r="AV1079" s="13" t="s">
        <v>93</v>
      </c>
      <c r="AW1079" s="13" t="s">
        <v>42</v>
      </c>
      <c r="AX1079" s="13" t="s">
        <v>82</v>
      </c>
      <c r="AY1079" s="157" t="s">
        <v>192</v>
      </c>
    </row>
    <row r="1080" spans="2:51" s="12" customFormat="1" ht="11.25">
      <c r="B1080" s="149"/>
      <c r="D1080" s="150" t="s">
        <v>202</v>
      </c>
      <c r="E1080" s="151" t="s">
        <v>44</v>
      </c>
      <c r="F1080" s="152" t="s">
        <v>1124</v>
      </c>
      <c r="H1080" s="151" t="s">
        <v>44</v>
      </c>
      <c r="I1080" s="153"/>
      <c r="L1080" s="149"/>
      <c r="M1080" s="154"/>
      <c r="T1080" s="155"/>
      <c r="AT1080" s="151" t="s">
        <v>202</v>
      </c>
      <c r="AU1080" s="151" t="s">
        <v>93</v>
      </c>
      <c r="AV1080" s="12" t="s">
        <v>90</v>
      </c>
      <c r="AW1080" s="12" t="s">
        <v>42</v>
      </c>
      <c r="AX1080" s="12" t="s">
        <v>82</v>
      </c>
      <c r="AY1080" s="151" t="s">
        <v>192</v>
      </c>
    </row>
    <row r="1081" spans="2:51" s="13" customFormat="1" ht="11.25">
      <c r="B1081" s="156"/>
      <c r="D1081" s="150" t="s">
        <v>202</v>
      </c>
      <c r="E1081" s="157" t="s">
        <v>44</v>
      </c>
      <c r="F1081" s="158" t="s">
        <v>90</v>
      </c>
      <c r="H1081" s="159">
        <v>1</v>
      </c>
      <c r="I1081" s="160"/>
      <c r="L1081" s="156"/>
      <c r="M1081" s="161"/>
      <c r="T1081" s="162"/>
      <c r="AT1081" s="157" t="s">
        <v>202</v>
      </c>
      <c r="AU1081" s="157" t="s">
        <v>93</v>
      </c>
      <c r="AV1081" s="13" t="s">
        <v>93</v>
      </c>
      <c r="AW1081" s="13" t="s">
        <v>42</v>
      </c>
      <c r="AX1081" s="13" t="s">
        <v>82</v>
      </c>
      <c r="AY1081" s="157" t="s">
        <v>192</v>
      </c>
    </row>
    <row r="1082" spans="2:51" s="12" customFormat="1" ht="11.25">
      <c r="B1082" s="149"/>
      <c r="D1082" s="150" t="s">
        <v>202</v>
      </c>
      <c r="E1082" s="151" t="s">
        <v>44</v>
      </c>
      <c r="F1082" s="152" t="s">
        <v>1125</v>
      </c>
      <c r="H1082" s="151" t="s">
        <v>44</v>
      </c>
      <c r="I1082" s="153"/>
      <c r="L1082" s="149"/>
      <c r="M1082" s="154"/>
      <c r="T1082" s="155"/>
      <c r="AT1082" s="151" t="s">
        <v>202</v>
      </c>
      <c r="AU1082" s="151" t="s">
        <v>93</v>
      </c>
      <c r="AV1082" s="12" t="s">
        <v>90</v>
      </c>
      <c r="AW1082" s="12" t="s">
        <v>42</v>
      </c>
      <c r="AX1082" s="12" t="s">
        <v>82</v>
      </c>
      <c r="AY1082" s="151" t="s">
        <v>192</v>
      </c>
    </row>
    <row r="1083" spans="2:51" s="13" customFormat="1" ht="11.25">
      <c r="B1083" s="156"/>
      <c r="D1083" s="150" t="s">
        <v>202</v>
      </c>
      <c r="E1083" s="157" t="s">
        <v>44</v>
      </c>
      <c r="F1083" s="158" t="s">
        <v>90</v>
      </c>
      <c r="H1083" s="159">
        <v>1</v>
      </c>
      <c r="I1083" s="160"/>
      <c r="L1083" s="156"/>
      <c r="M1083" s="161"/>
      <c r="T1083" s="162"/>
      <c r="AT1083" s="157" t="s">
        <v>202</v>
      </c>
      <c r="AU1083" s="157" t="s">
        <v>93</v>
      </c>
      <c r="AV1083" s="13" t="s">
        <v>93</v>
      </c>
      <c r="AW1083" s="13" t="s">
        <v>42</v>
      </c>
      <c r="AX1083" s="13" t="s">
        <v>82</v>
      </c>
      <c r="AY1083" s="157" t="s">
        <v>192</v>
      </c>
    </row>
    <row r="1084" spans="2:51" s="12" customFormat="1" ht="11.25">
      <c r="B1084" s="149"/>
      <c r="D1084" s="150" t="s">
        <v>202</v>
      </c>
      <c r="E1084" s="151" t="s">
        <v>44</v>
      </c>
      <c r="F1084" s="152" t="s">
        <v>2532</v>
      </c>
      <c r="H1084" s="151" t="s">
        <v>44</v>
      </c>
      <c r="I1084" s="153"/>
      <c r="L1084" s="149"/>
      <c r="M1084" s="154"/>
      <c r="T1084" s="155"/>
      <c r="AT1084" s="151" t="s">
        <v>202</v>
      </c>
      <c r="AU1084" s="151" t="s">
        <v>93</v>
      </c>
      <c r="AV1084" s="12" t="s">
        <v>90</v>
      </c>
      <c r="AW1084" s="12" t="s">
        <v>42</v>
      </c>
      <c r="AX1084" s="12" t="s">
        <v>82</v>
      </c>
      <c r="AY1084" s="151" t="s">
        <v>192</v>
      </c>
    </row>
    <row r="1085" spans="2:51" s="13" customFormat="1" ht="11.25">
      <c r="B1085" s="156"/>
      <c r="D1085" s="150" t="s">
        <v>202</v>
      </c>
      <c r="E1085" s="157" t="s">
        <v>44</v>
      </c>
      <c r="F1085" s="158" t="s">
        <v>90</v>
      </c>
      <c r="H1085" s="159">
        <v>1</v>
      </c>
      <c r="I1085" s="160"/>
      <c r="L1085" s="156"/>
      <c r="M1085" s="161"/>
      <c r="T1085" s="162"/>
      <c r="AT1085" s="157" t="s">
        <v>202</v>
      </c>
      <c r="AU1085" s="157" t="s">
        <v>93</v>
      </c>
      <c r="AV1085" s="13" t="s">
        <v>93</v>
      </c>
      <c r="AW1085" s="13" t="s">
        <v>42</v>
      </c>
      <c r="AX1085" s="13" t="s">
        <v>82</v>
      </c>
      <c r="AY1085" s="157" t="s">
        <v>192</v>
      </c>
    </row>
    <row r="1086" spans="2:51" s="12" customFormat="1" ht="11.25">
      <c r="B1086" s="149"/>
      <c r="D1086" s="150" t="s">
        <v>202</v>
      </c>
      <c r="E1086" s="151" t="s">
        <v>44</v>
      </c>
      <c r="F1086" s="152" t="s">
        <v>2533</v>
      </c>
      <c r="H1086" s="151" t="s">
        <v>44</v>
      </c>
      <c r="I1086" s="153"/>
      <c r="L1086" s="149"/>
      <c r="M1086" s="154"/>
      <c r="T1086" s="155"/>
      <c r="AT1086" s="151" t="s">
        <v>202</v>
      </c>
      <c r="AU1086" s="151" t="s">
        <v>93</v>
      </c>
      <c r="AV1086" s="12" t="s">
        <v>90</v>
      </c>
      <c r="AW1086" s="12" t="s">
        <v>42</v>
      </c>
      <c r="AX1086" s="12" t="s">
        <v>82</v>
      </c>
      <c r="AY1086" s="151" t="s">
        <v>192</v>
      </c>
    </row>
    <row r="1087" spans="2:51" s="13" customFormat="1" ht="11.25">
      <c r="B1087" s="156"/>
      <c r="D1087" s="150" t="s">
        <v>202</v>
      </c>
      <c r="E1087" s="157" t="s">
        <v>44</v>
      </c>
      <c r="F1087" s="158" t="s">
        <v>90</v>
      </c>
      <c r="H1087" s="159">
        <v>1</v>
      </c>
      <c r="I1087" s="160"/>
      <c r="L1087" s="156"/>
      <c r="M1087" s="161"/>
      <c r="T1087" s="162"/>
      <c r="AT1087" s="157" t="s">
        <v>202</v>
      </c>
      <c r="AU1087" s="157" t="s">
        <v>93</v>
      </c>
      <c r="AV1087" s="13" t="s">
        <v>93</v>
      </c>
      <c r="AW1087" s="13" t="s">
        <v>42</v>
      </c>
      <c r="AX1087" s="13" t="s">
        <v>82</v>
      </c>
      <c r="AY1087" s="157" t="s">
        <v>192</v>
      </c>
    </row>
    <row r="1088" spans="2:51" s="12" customFormat="1" ht="11.25">
      <c r="B1088" s="149"/>
      <c r="D1088" s="150" t="s">
        <v>202</v>
      </c>
      <c r="E1088" s="151" t="s">
        <v>44</v>
      </c>
      <c r="F1088" s="152" t="s">
        <v>2534</v>
      </c>
      <c r="H1088" s="151" t="s">
        <v>44</v>
      </c>
      <c r="I1088" s="153"/>
      <c r="L1088" s="149"/>
      <c r="M1088" s="154"/>
      <c r="T1088" s="155"/>
      <c r="AT1088" s="151" t="s">
        <v>202</v>
      </c>
      <c r="AU1088" s="151" t="s">
        <v>93</v>
      </c>
      <c r="AV1088" s="12" t="s">
        <v>90</v>
      </c>
      <c r="AW1088" s="12" t="s">
        <v>42</v>
      </c>
      <c r="AX1088" s="12" t="s">
        <v>82</v>
      </c>
      <c r="AY1088" s="151" t="s">
        <v>192</v>
      </c>
    </row>
    <row r="1089" spans="2:65" s="13" customFormat="1" ht="11.25">
      <c r="B1089" s="156"/>
      <c r="D1089" s="150" t="s">
        <v>202</v>
      </c>
      <c r="E1089" s="157" t="s">
        <v>44</v>
      </c>
      <c r="F1089" s="158" t="s">
        <v>90</v>
      </c>
      <c r="H1089" s="159">
        <v>1</v>
      </c>
      <c r="I1089" s="160"/>
      <c r="L1089" s="156"/>
      <c r="M1089" s="161"/>
      <c r="T1089" s="162"/>
      <c r="AT1089" s="157" t="s">
        <v>202</v>
      </c>
      <c r="AU1089" s="157" t="s">
        <v>93</v>
      </c>
      <c r="AV1089" s="13" t="s">
        <v>93</v>
      </c>
      <c r="AW1089" s="13" t="s">
        <v>42</v>
      </c>
      <c r="AX1089" s="13" t="s">
        <v>82</v>
      </c>
      <c r="AY1089" s="157" t="s">
        <v>192</v>
      </c>
    </row>
    <row r="1090" spans="2:65" s="14" customFormat="1" ht="11.25">
      <c r="B1090" s="163"/>
      <c r="D1090" s="150" t="s">
        <v>202</v>
      </c>
      <c r="E1090" s="164" t="s">
        <v>44</v>
      </c>
      <c r="F1090" s="165" t="s">
        <v>205</v>
      </c>
      <c r="H1090" s="166">
        <v>16</v>
      </c>
      <c r="I1090" s="167"/>
      <c r="L1090" s="163"/>
      <c r="M1090" s="168"/>
      <c r="T1090" s="169"/>
      <c r="AT1090" s="164" t="s">
        <v>202</v>
      </c>
      <c r="AU1090" s="164" t="s">
        <v>93</v>
      </c>
      <c r="AV1090" s="14" t="s">
        <v>199</v>
      </c>
      <c r="AW1090" s="14" t="s">
        <v>42</v>
      </c>
      <c r="AX1090" s="14" t="s">
        <v>90</v>
      </c>
      <c r="AY1090" s="164" t="s">
        <v>192</v>
      </c>
    </row>
    <row r="1091" spans="2:65" s="1" customFormat="1" ht="62.65" customHeight="1">
      <c r="B1091" s="33"/>
      <c r="C1091" s="132" t="s">
        <v>1607</v>
      </c>
      <c r="D1091" s="132" t="s">
        <v>194</v>
      </c>
      <c r="E1091" s="133" t="s">
        <v>1565</v>
      </c>
      <c r="F1091" s="134" t="s">
        <v>1566</v>
      </c>
      <c r="G1091" s="135" t="s">
        <v>747</v>
      </c>
      <c r="H1091" s="136">
        <v>16</v>
      </c>
      <c r="I1091" s="137"/>
      <c r="J1091" s="138">
        <f>ROUND(I1091*H1091,2)</f>
        <v>0</v>
      </c>
      <c r="K1091" s="134" t="s">
        <v>198</v>
      </c>
      <c r="L1091" s="33"/>
      <c r="M1091" s="139" t="s">
        <v>44</v>
      </c>
      <c r="N1091" s="140" t="s">
        <v>53</v>
      </c>
      <c r="P1091" s="141">
        <f>O1091*H1091</f>
        <v>0</v>
      </c>
      <c r="Q1091" s="141">
        <v>0</v>
      </c>
      <c r="R1091" s="141">
        <f>Q1091*H1091</f>
        <v>0</v>
      </c>
      <c r="S1091" s="141">
        <v>0</v>
      </c>
      <c r="T1091" s="142">
        <f>S1091*H1091</f>
        <v>0</v>
      </c>
      <c r="AR1091" s="143" t="s">
        <v>90</v>
      </c>
      <c r="AT1091" s="143" t="s">
        <v>194</v>
      </c>
      <c r="AU1091" s="143" t="s">
        <v>93</v>
      </c>
      <c r="AY1091" s="17" t="s">
        <v>192</v>
      </c>
      <c r="BE1091" s="144">
        <f>IF(N1091="základní",J1091,0)</f>
        <v>0</v>
      </c>
      <c r="BF1091" s="144">
        <f>IF(N1091="snížená",J1091,0)</f>
        <v>0</v>
      </c>
      <c r="BG1091" s="144">
        <f>IF(N1091="zákl. přenesená",J1091,0)</f>
        <v>0</v>
      </c>
      <c r="BH1091" s="144">
        <f>IF(N1091="sníž. přenesená",J1091,0)</f>
        <v>0</v>
      </c>
      <c r="BI1091" s="144">
        <f>IF(N1091="nulová",J1091,0)</f>
        <v>0</v>
      </c>
      <c r="BJ1091" s="17" t="s">
        <v>90</v>
      </c>
      <c r="BK1091" s="144">
        <f>ROUND(I1091*H1091,2)</f>
        <v>0</v>
      </c>
      <c r="BL1091" s="17" t="s">
        <v>90</v>
      </c>
      <c r="BM1091" s="143" t="s">
        <v>2775</v>
      </c>
    </row>
    <row r="1092" spans="2:65" s="1" customFormat="1" ht="11.25">
      <c r="B1092" s="33"/>
      <c r="D1092" s="145" t="s">
        <v>200</v>
      </c>
      <c r="F1092" s="146" t="s">
        <v>1568</v>
      </c>
      <c r="I1092" s="147"/>
      <c r="L1092" s="33"/>
      <c r="M1092" s="148"/>
      <c r="T1092" s="54"/>
      <c r="AT1092" s="17" t="s">
        <v>200</v>
      </c>
      <c r="AU1092" s="17" t="s">
        <v>93</v>
      </c>
    </row>
    <row r="1093" spans="2:65" s="12" customFormat="1" ht="11.25">
      <c r="B1093" s="149"/>
      <c r="D1093" s="150" t="s">
        <v>202</v>
      </c>
      <c r="E1093" s="151" t="s">
        <v>44</v>
      </c>
      <c r="F1093" s="152" t="s">
        <v>2252</v>
      </c>
      <c r="H1093" s="151" t="s">
        <v>44</v>
      </c>
      <c r="I1093" s="153"/>
      <c r="L1093" s="149"/>
      <c r="M1093" s="154"/>
      <c r="T1093" s="155"/>
      <c r="AT1093" s="151" t="s">
        <v>202</v>
      </c>
      <c r="AU1093" s="151" t="s">
        <v>93</v>
      </c>
      <c r="AV1093" s="12" t="s">
        <v>90</v>
      </c>
      <c r="AW1093" s="12" t="s">
        <v>42</v>
      </c>
      <c r="AX1093" s="12" t="s">
        <v>82</v>
      </c>
      <c r="AY1093" s="151" t="s">
        <v>192</v>
      </c>
    </row>
    <row r="1094" spans="2:65" s="12" customFormat="1" ht="11.25">
      <c r="B1094" s="149"/>
      <c r="D1094" s="150" t="s">
        <v>202</v>
      </c>
      <c r="E1094" s="151" t="s">
        <v>44</v>
      </c>
      <c r="F1094" s="152" t="s">
        <v>1110</v>
      </c>
      <c r="H1094" s="151" t="s">
        <v>44</v>
      </c>
      <c r="I1094" s="153"/>
      <c r="L1094" s="149"/>
      <c r="M1094" s="154"/>
      <c r="T1094" s="155"/>
      <c r="AT1094" s="151" t="s">
        <v>202</v>
      </c>
      <c r="AU1094" s="151" t="s">
        <v>93</v>
      </c>
      <c r="AV1094" s="12" t="s">
        <v>90</v>
      </c>
      <c r="AW1094" s="12" t="s">
        <v>42</v>
      </c>
      <c r="AX1094" s="12" t="s">
        <v>82</v>
      </c>
      <c r="AY1094" s="151" t="s">
        <v>192</v>
      </c>
    </row>
    <row r="1095" spans="2:65" s="13" customFormat="1" ht="11.25">
      <c r="B1095" s="156"/>
      <c r="D1095" s="150" t="s">
        <v>202</v>
      </c>
      <c r="E1095" s="157" t="s">
        <v>44</v>
      </c>
      <c r="F1095" s="158" t="s">
        <v>90</v>
      </c>
      <c r="H1095" s="159">
        <v>1</v>
      </c>
      <c r="I1095" s="160"/>
      <c r="L1095" s="156"/>
      <c r="M1095" s="161"/>
      <c r="T1095" s="162"/>
      <c r="AT1095" s="157" t="s">
        <v>202</v>
      </c>
      <c r="AU1095" s="157" t="s">
        <v>93</v>
      </c>
      <c r="AV1095" s="13" t="s">
        <v>93</v>
      </c>
      <c r="AW1095" s="13" t="s">
        <v>42</v>
      </c>
      <c r="AX1095" s="13" t="s">
        <v>82</v>
      </c>
      <c r="AY1095" s="157" t="s">
        <v>192</v>
      </c>
    </row>
    <row r="1096" spans="2:65" s="12" customFormat="1" ht="11.25">
      <c r="B1096" s="149"/>
      <c r="D1096" s="150" t="s">
        <v>202</v>
      </c>
      <c r="E1096" s="151" t="s">
        <v>44</v>
      </c>
      <c r="F1096" s="152" t="s">
        <v>1112</v>
      </c>
      <c r="H1096" s="151" t="s">
        <v>44</v>
      </c>
      <c r="I1096" s="153"/>
      <c r="L1096" s="149"/>
      <c r="M1096" s="154"/>
      <c r="T1096" s="155"/>
      <c r="AT1096" s="151" t="s">
        <v>202</v>
      </c>
      <c r="AU1096" s="151" t="s">
        <v>93</v>
      </c>
      <c r="AV1096" s="12" t="s">
        <v>90</v>
      </c>
      <c r="AW1096" s="12" t="s">
        <v>42</v>
      </c>
      <c r="AX1096" s="12" t="s">
        <v>82</v>
      </c>
      <c r="AY1096" s="151" t="s">
        <v>192</v>
      </c>
    </row>
    <row r="1097" spans="2:65" s="13" customFormat="1" ht="11.25">
      <c r="B1097" s="156"/>
      <c r="D1097" s="150" t="s">
        <v>202</v>
      </c>
      <c r="E1097" s="157" t="s">
        <v>44</v>
      </c>
      <c r="F1097" s="158" t="s">
        <v>93</v>
      </c>
      <c r="H1097" s="159">
        <v>2</v>
      </c>
      <c r="I1097" s="160"/>
      <c r="L1097" s="156"/>
      <c r="M1097" s="161"/>
      <c r="T1097" s="162"/>
      <c r="AT1097" s="157" t="s">
        <v>202</v>
      </c>
      <c r="AU1097" s="157" t="s">
        <v>93</v>
      </c>
      <c r="AV1097" s="13" t="s">
        <v>93</v>
      </c>
      <c r="AW1097" s="13" t="s">
        <v>42</v>
      </c>
      <c r="AX1097" s="13" t="s">
        <v>82</v>
      </c>
      <c r="AY1097" s="157" t="s">
        <v>192</v>
      </c>
    </row>
    <row r="1098" spans="2:65" s="12" customFormat="1" ht="11.25">
      <c r="B1098" s="149"/>
      <c r="D1098" s="150" t="s">
        <v>202</v>
      </c>
      <c r="E1098" s="151" t="s">
        <v>44</v>
      </c>
      <c r="F1098" s="152" t="s">
        <v>1114</v>
      </c>
      <c r="H1098" s="151" t="s">
        <v>44</v>
      </c>
      <c r="I1098" s="153"/>
      <c r="L1098" s="149"/>
      <c r="M1098" s="154"/>
      <c r="T1098" s="155"/>
      <c r="AT1098" s="151" t="s">
        <v>202</v>
      </c>
      <c r="AU1098" s="151" t="s">
        <v>93</v>
      </c>
      <c r="AV1098" s="12" t="s">
        <v>90</v>
      </c>
      <c r="AW1098" s="12" t="s">
        <v>42</v>
      </c>
      <c r="AX1098" s="12" t="s">
        <v>82</v>
      </c>
      <c r="AY1098" s="151" t="s">
        <v>192</v>
      </c>
    </row>
    <row r="1099" spans="2:65" s="13" customFormat="1" ht="11.25">
      <c r="B1099" s="156"/>
      <c r="D1099" s="150" t="s">
        <v>202</v>
      </c>
      <c r="E1099" s="157" t="s">
        <v>44</v>
      </c>
      <c r="F1099" s="158" t="s">
        <v>90</v>
      </c>
      <c r="H1099" s="159">
        <v>1</v>
      </c>
      <c r="I1099" s="160"/>
      <c r="L1099" s="156"/>
      <c r="M1099" s="161"/>
      <c r="T1099" s="162"/>
      <c r="AT1099" s="157" t="s">
        <v>202</v>
      </c>
      <c r="AU1099" s="157" t="s">
        <v>93</v>
      </c>
      <c r="AV1099" s="13" t="s">
        <v>93</v>
      </c>
      <c r="AW1099" s="13" t="s">
        <v>42</v>
      </c>
      <c r="AX1099" s="13" t="s">
        <v>82</v>
      </c>
      <c r="AY1099" s="157" t="s">
        <v>192</v>
      </c>
    </row>
    <row r="1100" spans="2:65" s="12" customFormat="1" ht="11.25">
      <c r="B1100" s="149"/>
      <c r="D1100" s="150" t="s">
        <v>202</v>
      </c>
      <c r="E1100" s="151" t="s">
        <v>44</v>
      </c>
      <c r="F1100" s="152" t="s">
        <v>1116</v>
      </c>
      <c r="H1100" s="151" t="s">
        <v>44</v>
      </c>
      <c r="I1100" s="153"/>
      <c r="L1100" s="149"/>
      <c r="M1100" s="154"/>
      <c r="T1100" s="155"/>
      <c r="AT1100" s="151" t="s">
        <v>202</v>
      </c>
      <c r="AU1100" s="151" t="s">
        <v>93</v>
      </c>
      <c r="AV1100" s="12" t="s">
        <v>90</v>
      </c>
      <c r="AW1100" s="12" t="s">
        <v>42</v>
      </c>
      <c r="AX1100" s="12" t="s">
        <v>82</v>
      </c>
      <c r="AY1100" s="151" t="s">
        <v>192</v>
      </c>
    </row>
    <row r="1101" spans="2:65" s="13" customFormat="1" ht="11.25">
      <c r="B1101" s="156"/>
      <c r="D1101" s="150" t="s">
        <v>202</v>
      </c>
      <c r="E1101" s="157" t="s">
        <v>44</v>
      </c>
      <c r="F1101" s="158" t="s">
        <v>90</v>
      </c>
      <c r="H1101" s="159">
        <v>1</v>
      </c>
      <c r="I1101" s="160"/>
      <c r="L1101" s="156"/>
      <c r="M1101" s="161"/>
      <c r="T1101" s="162"/>
      <c r="AT1101" s="157" t="s">
        <v>202</v>
      </c>
      <c r="AU1101" s="157" t="s">
        <v>93</v>
      </c>
      <c r="AV1101" s="13" t="s">
        <v>93</v>
      </c>
      <c r="AW1101" s="13" t="s">
        <v>42</v>
      </c>
      <c r="AX1101" s="13" t="s">
        <v>82</v>
      </c>
      <c r="AY1101" s="157" t="s">
        <v>192</v>
      </c>
    </row>
    <row r="1102" spans="2:65" s="12" customFormat="1" ht="11.25">
      <c r="B1102" s="149"/>
      <c r="D1102" s="150" t="s">
        <v>202</v>
      </c>
      <c r="E1102" s="151" t="s">
        <v>44</v>
      </c>
      <c r="F1102" s="152" t="s">
        <v>1118</v>
      </c>
      <c r="H1102" s="151" t="s">
        <v>44</v>
      </c>
      <c r="I1102" s="153"/>
      <c r="L1102" s="149"/>
      <c r="M1102" s="154"/>
      <c r="T1102" s="155"/>
      <c r="AT1102" s="151" t="s">
        <v>202</v>
      </c>
      <c r="AU1102" s="151" t="s">
        <v>93</v>
      </c>
      <c r="AV1102" s="12" t="s">
        <v>90</v>
      </c>
      <c r="AW1102" s="12" t="s">
        <v>42</v>
      </c>
      <c r="AX1102" s="12" t="s">
        <v>82</v>
      </c>
      <c r="AY1102" s="151" t="s">
        <v>192</v>
      </c>
    </row>
    <row r="1103" spans="2:65" s="13" customFormat="1" ht="11.25">
      <c r="B1103" s="156"/>
      <c r="D1103" s="150" t="s">
        <v>202</v>
      </c>
      <c r="E1103" s="157" t="s">
        <v>44</v>
      </c>
      <c r="F1103" s="158" t="s">
        <v>93</v>
      </c>
      <c r="H1103" s="159">
        <v>2</v>
      </c>
      <c r="I1103" s="160"/>
      <c r="L1103" s="156"/>
      <c r="M1103" s="161"/>
      <c r="T1103" s="162"/>
      <c r="AT1103" s="157" t="s">
        <v>202</v>
      </c>
      <c r="AU1103" s="157" t="s">
        <v>93</v>
      </c>
      <c r="AV1103" s="13" t="s">
        <v>93</v>
      </c>
      <c r="AW1103" s="13" t="s">
        <v>42</v>
      </c>
      <c r="AX1103" s="13" t="s">
        <v>82</v>
      </c>
      <c r="AY1103" s="157" t="s">
        <v>192</v>
      </c>
    </row>
    <row r="1104" spans="2:65" s="12" customFormat="1" ht="11.25">
      <c r="B1104" s="149"/>
      <c r="D1104" s="150" t="s">
        <v>202</v>
      </c>
      <c r="E1104" s="151" t="s">
        <v>44</v>
      </c>
      <c r="F1104" s="152" t="s">
        <v>1120</v>
      </c>
      <c r="H1104" s="151" t="s">
        <v>44</v>
      </c>
      <c r="I1104" s="153"/>
      <c r="L1104" s="149"/>
      <c r="M1104" s="154"/>
      <c r="T1104" s="155"/>
      <c r="AT1104" s="151" t="s">
        <v>202</v>
      </c>
      <c r="AU1104" s="151" t="s">
        <v>93</v>
      </c>
      <c r="AV1104" s="12" t="s">
        <v>90</v>
      </c>
      <c r="AW1104" s="12" t="s">
        <v>42</v>
      </c>
      <c r="AX1104" s="12" t="s">
        <v>82</v>
      </c>
      <c r="AY1104" s="151" t="s">
        <v>192</v>
      </c>
    </row>
    <row r="1105" spans="2:51" s="13" customFormat="1" ht="11.25">
      <c r="B1105" s="156"/>
      <c r="D1105" s="150" t="s">
        <v>202</v>
      </c>
      <c r="E1105" s="157" t="s">
        <v>44</v>
      </c>
      <c r="F1105" s="158" t="s">
        <v>90</v>
      </c>
      <c r="H1105" s="159">
        <v>1</v>
      </c>
      <c r="I1105" s="160"/>
      <c r="L1105" s="156"/>
      <c r="M1105" s="161"/>
      <c r="T1105" s="162"/>
      <c r="AT1105" s="157" t="s">
        <v>202</v>
      </c>
      <c r="AU1105" s="157" t="s">
        <v>93</v>
      </c>
      <c r="AV1105" s="13" t="s">
        <v>93</v>
      </c>
      <c r="AW1105" s="13" t="s">
        <v>42</v>
      </c>
      <c r="AX1105" s="13" t="s">
        <v>82</v>
      </c>
      <c r="AY1105" s="157" t="s">
        <v>192</v>
      </c>
    </row>
    <row r="1106" spans="2:51" s="12" customFormat="1" ht="11.25">
      <c r="B1106" s="149"/>
      <c r="D1106" s="150" t="s">
        <v>202</v>
      </c>
      <c r="E1106" s="151" t="s">
        <v>44</v>
      </c>
      <c r="F1106" s="152" t="s">
        <v>1122</v>
      </c>
      <c r="H1106" s="151" t="s">
        <v>44</v>
      </c>
      <c r="I1106" s="153"/>
      <c r="L1106" s="149"/>
      <c r="M1106" s="154"/>
      <c r="T1106" s="155"/>
      <c r="AT1106" s="151" t="s">
        <v>202</v>
      </c>
      <c r="AU1106" s="151" t="s">
        <v>93</v>
      </c>
      <c r="AV1106" s="12" t="s">
        <v>90</v>
      </c>
      <c r="AW1106" s="12" t="s">
        <v>42</v>
      </c>
      <c r="AX1106" s="12" t="s">
        <v>82</v>
      </c>
      <c r="AY1106" s="151" t="s">
        <v>192</v>
      </c>
    </row>
    <row r="1107" spans="2:51" s="13" customFormat="1" ht="11.25">
      <c r="B1107" s="156"/>
      <c r="D1107" s="150" t="s">
        <v>202</v>
      </c>
      <c r="E1107" s="157" t="s">
        <v>44</v>
      </c>
      <c r="F1107" s="158" t="s">
        <v>90</v>
      </c>
      <c r="H1107" s="159">
        <v>1</v>
      </c>
      <c r="I1107" s="160"/>
      <c r="L1107" s="156"/>
      <c r="M1107" s="161"/>
      <c r="T1107" s="162"/>
      <c r="AT1107" s="157" t="s">
        <v>202</v>
      </c>
      <c r="AU1107" s="157" t="s">
        <v>93</v>
      </c>
      <c r="AV1107" s="13" t="s">
        <v>93</v>
      </c>
      <c r="AW1107" s="13" t="s">
        <v>42</v>
      </c>
      <c r="AX1107" s="13" t="s">
        <v>82</v>
      </c>
      <c r="AY1107" s="157" t="s">
        <v>192</v>
      </c>
    </row>
    <row r="1108" spans="2:51" s="12" customFormat="1" ht="11.25">
      <c r="B1108" s="149"/>
      <c r="D1108" s="150" t="s">
        <v>202</v>
      </c>
      <c r="E1108" s="151" t="s">
        <v>44</v>
      </c>
      <c r="F1108" s="152" t="s">
        <v>1123</v>
      </c>
      <c r="H1108" s="151" t="s">
        <v>44</v>
      </c>
      <c r="I1108" s="153"/>
      <c r="L1108" s="149"/>
      <c r="M1108" s="154"/>
      <c r="T1108" s="155"/>
      <c r="AT1108" s="151" t="s">
        <v>202</v>
      </c>
      <c r="AU1108" s="151" t="s">
        <v>93</v>
      </c>
      <c r="AV1108" s="12" t="s">
        <v>90</v>
      </c>
      <c r="AW1108" s="12" t="s">
        <v>42</v>
      </c>
      <c r="AX1108" s="12" t="s">
        <v>82</v>
      </c>
      <c r="AY1108" s="151" t="s">
        <v>192</v>
      </c>
    </row>
    <row r="1109" spans="2:51" s="13" customFormat="1" ht="11.25">
      <c r="B1109" s="156"/>
      <c r="D1109" s="150" t="s">
        <v>202</v>
      </c>
      <c r="E1109" s="157" t="s">
        <v>44</v>
      </c>
      <c r="F1109" s="158" t="s">
        <v>93</v>
      </c>
      <c r="H1109" s="159">
        <v>2</v>
      </c>
      <c r="I1109" s="160"/>
      <c r="L1109" s="156"/>
      <c r="M1109" s="161"/>
      <c r="T1109" s="162"/>
      <c r="AT1109" s="157" t="s">
        <v>202</v>
      </c>
      <c r="AU1109" s="157" t="s">
        <v>93</v>
      </c>
      <c r="AV1109" s="13" t="s">
        <v>93</v>
      </c>
      <c r="AW1109" s="13" t="s">
        <v>42</v>
      </c>
      <c r="AX1109" s="13" t="s">
        <v>82</v>
      </c>
      <c r="AY1109" s="157" t="s">
        <v>192</v>
      </c>
    </row>
    <row r="1110" spans="2:51" s="12" customFormat="1" ht="11.25">
      <c r="B1110" s="149"/>
      <c r="D1110" s="150" t="s">
        <v>202</v>
      </c>
      <c r="E1110" s="151" t="s">
        <v>44</v>
      </c>
      <c r="F1110" s="152" t="s">
        <v>1124</v>
      </c>
      <c r="H1110" s="151" t="s">
        <v>44</v>
      </c>
      <c r="I1110" s="153"/>
      <c r="L1110" s="149"/>
      <c r="M1110" s="154"/>
      <c r="T1110" s="155"/>
      <c r="AT1110" s="151" t="s">
        <v>202</v>
      </c>
      <c r="AU1110" s="151" t="s">
        <v>93</v>
      </c>
      <c r="AV1110" s="12" t="s">
        <v>90</v>
      </c>
      <c r="AW1110" s="12" t="s">
        <v>42</v>
      </c>
      <c r="AX1110" s="12" t="s">
        <v>82</v>
      </c>
      <c r="AY1110" s="151" t="s">
        <v>192</v>
      </c>
    </row>
    <row r="1111" spans="2:51" s="13" customFormat="1" ht="11.25">
      <c r="B1111" s="156"/>
      <c r="D1111" s="150" t="s">
        <v>202</v>
      </c>
      <c r="E1111" s="157" t="s">
        <v>44</v>
      </c>
      <c r="F1111" s="158" t="s">
        <v>90</v>
      </c>
      <c r="H1111" s="159">
        <v>1</v>
      </c>
      <c r="I1111" s="160"/>
      <c r="L1111" s="156"/>
      <c r="M1111" s="161"/>
      <c r="T1111" s="162"/>
      <c r="AT1111" s="157" t="s">
        <v>202</v>
      </c>
      <c r="AU1111" s="157" t="s">
        <v>93</v>
      </c>
      <c r="AV1111" s="13" t="s">
        <v>93</v>
      </c>
      <c r="AW1111" s="13" t="s">
        <v>42</v>
      </c>
      <c r="AX1111" s="13" t="s">
        <v>82</v>
      </c>
      <c r="AY1111" s="157" t="s">
        <v>192</v>
      </c>
    </row>
    <row r="1112" spans="2:51" s="12" customFormat="1" ht="11.25">
      <c r="B1112" s="149"/>
      <c r="D1112" s="150" t="s">
        <v>202</v>
      </c>
      <c r="E1112" s="151" t="s">
        <v>44</v>
      </c>
      <c r="F1112" s="152" t="s">
        <v>1125</v>
      </c>
      <c r="H1112" s="151" t="s">
        <v>44</v>
      </c>
      <c r="I1112" s="153"/>
      <c r="L1112" s="149"/>
      <c r="M1112" s="154"/>
      <c r="T1112" s="155"/>
      <c r="AT1112" s="151" t="s">
        <v>202</v>
      </c>
      <c r="AU1112" s="151" t="s">
        <v>93</v>
      </c>
      <c r="AV1112" s="12" t="s">
        <v>90</v>
      </c>
      <c r="AW1112" s="12" t="s">
        <v>42</v>
      </c>
      <c r="AX1112" s="12" t="s">
        <v>82</v>
      </c>
      <c r="AY1112" s="151" t="s">
        <v>192</v>
      </c>
    </row>
    <row r="1113" spans="2:51" s="13" customFormat="1" ht="11.25">
      <c r="B1113" s="156"/>
      <c r="D1113" s="150" t="s">
        <v>202</v>
      </c>
      <c r="E1113" s="157" t="s">
        <v>44</v>
      </c>
      <c r="F1113" s="158" t="s">
        <v>90</v>
      </c>
      <c r="H1113" s="159">
        <v>1</v>
      </c>
      <c r="I1113" s="160"/>
      <c r="L1113" s="156"/>
      <c r="M1113" s="161"/>
      <c r="T1113" s="162"/>
      <c r="AT1113" s="157" t="s">
        <v>202</v>
      </c>
      <c r="AU1113" s="157" t="s">
        <v>93</v>
      </c>
      <c r="AV1113" s="13" t="s">
        <v>93</v>
      </c>
      <c r="AW1113" s="13" t="s">
        <v>42</v>
      </c>
      <c r="AX1113" s="13" t="s">
        <v>82</v>
      </c>
      <c r="AY1113" s="157" t="s">
        <v>192</v>
      </c>
    </row>
    <row r="1114" spans="2:51" s="12" customFormat="1" ht="11.25">
      <c r="B1114" s="149"/>
      <c r="D1114" s="150" t="s">
        <v>202</v>
      </c>
      <c r="E1114" s="151" t="s">
        <v>44</v>
      </c>
      <c r="F1114" s="152" t="s">
        <v>2532</v>
      </c>
      <c r="H1114" s="151" t="s">
        <v>44</v>
      </c>
      <c r="I1114" s="153"/>
      <c r="L1114" s="149"/>
      <c r="M1114" s="154"/>
      <c r="T1114" s="155"/>
      <c r="AT1114" s="151" t="s">
        <v>202</v>
      </c>
      <c r="AU1114" s="151" t="s">
        <v>93</v>
      </c>
      <c r="AV1114" s="12" t="s">
        <v>90</v>
      </c>
      <c r="AW1114" s="12" t="s">
        <v>42</v>
      </c>
      <c r="AX1114" s="12" t="s">
        <v>82</v>
      </c>
      <c r="AY1114" s="151" t="s">
        <v>192</v>
      </c>
    </row>
    <row r="1115" spans="2:51" s="13" customFormat="1" ht="11.25">
      <c r="B1115" s="156"/>
      <c r="D1115" s="150" t="s">
        <v>202</v>
      </c>
      <c r="E1115" s="157" t="s">
        <v>44</v>
      </c>
      <c r="F1115" s="158" t="s">
        <v>90</v>
      </c>
      <c r="H1115" s="159">
        <v>1</v>
      </c>
      <c r="I1115" s="160"/>
      <c r="L1115" s="156"/>
      <c r="M1115" s="161"/>
      <c r="T1115" s="162"/>
      <c r="AT1115" s="157" t="s">
        <v>202</v>
      </c>
      <c r="AU1115" s="157" t="s">
        <v>93</v>
      </c>
      <c r="AV1115" s="13" t="s">
        <v>93</v>
      </c>
      <c r="AW1115" s="13" t="s">
        <v>42</v>
      </c>
      <c r="AX1115" s="13" t="s">
        <v>82</v>
      </c>
      <c r="AY1115" s="157" t="s">
        <v>192</v>
      </c>
    </row>
    <row r="1116" spans="2:51" s="12" customFormat="1" ht="11.25">
      <c r="B1116" s="149"/>
      <c r="D1116" s="150" t="s">
        <v>202</v>
      </c>
      <c r="E1116" s="151" t="s">
        <v>44</v>
      </c>
      <c r="F1116" s="152" t="s">
        <v>2533</v>
      </c>
      <c r="H1116" s="151" t="s">
        <v>44</v>
      </c>
      <c r="I1116" s="153"/>
      <c r="L1116" s="149"/>
      <c r="M1116" s="154"/>
      <c r="T1116" s="155"/>
      <c r="AT1116" s="151" t="s">
        <v>202</v>
      </c>
      <c r="AU1116" s="151" t="s">
        <v>93</v>
      </c>
      <c r="AV1116" s="12" t="s">
        <v>90</v>
      </c>
      <c r="AW1116" s="12" t="s">
        <v>42</v>
      </c>
      <c r="AX1116" s="12" t="s">
        <v>82</v>
      </c>
      <c r="AY1116" s="151" t="s">
        <v>192</v>
      </c>
    </row>
    <row r="1117" spans="2:51" s="13" customFormat="1" ht="11.25">
      <c r="B1117" s="156"/>
      <c r="D1117" s="150" t="s">
        <v>202</v>
      </c>
      <c r="E1117" s="157" t="s">
        <v>44</v>
      </c>
      <c r="F1117" s="158" t="s">
        <v>90</v>
      </c>
      <c r="H1117" s="159">
        <v>1</v>
      </c>
      <c r="I1117" s="160"/>
      <c r="L1117" s="156"/>
      <c r="M1117" s="161"/>
      <c r="T1117" s="162"/>
      <c r="AT1117" s="157" t="s">
        <v>202</v>
      </c>
      <c r="AU1117" s="157" t="s">
        <v>93</v>
      </c>
      <c r="AV1117" s="13" t="s">
        <v>93</v>
      </c>
      <c r="AW1117" s="13" t="s">
        <v>42</v>
      </c>
      <c r="AX1117" s="13" t="s">
        <v>82</v>
      </c>
      <c r="AY1117" s="157" t="s">
        <v>192</v>
      </c>
    </row>
    <row r="1118" spans="2:51" s="12" customFormat="1" ht="11.25">
      <c r="B1118" s="149"/>
      <c r="D1118" s="150" t="s">
        <v>202</v>
      </c>
      <c r="E1118" s="151" t="s">
        <v>44</v>
      </c>
      <c r="F1118" s="152" t="s">
        <v>2534</v>
      </c>
      <c r="H1118" s="151" t="s">
        <v>44</v>
      </c>
      <c r="I1118" s="153"/>
      <c r="L1118" s="149"/>
      <c r="M1118" s="154"/>
      <c r="T1118" s="155"/>
      <c r="AT1118" s="151" t="s">
        <v>202</v>
      </c>
      <c r="AU1118" s="151" t="s">
        <v>93</v>
      </c>
      <c r="AV1118" s="12" t="s">
        <v>90</v>
      </c>
      <c r="AW1118" s="12" t="s">
        <v>42</v>
      </c>
      <c r="AX1118" s="12" t="s">
        <v>82</v>
      </c>
      <c r="AY1118" s="151" t="s">
        <v>192</v>
      </c>
    </row>
    <row r="1119" spans="2:51" s="13" customFormat="1" ht="11.25">
      <c r="B1119" s="156"/>
      <c r="D1119" s="150" t="s">
        <v>202</v>
      </c>
      <c r="E1119" s="157" t="s">
        <v>44</v>
      </c>
      <c r="F1119" s="158" t="s">
        <v>90</v>
      </c>
      <c r="H1119" s="159">
        <v>1</v>
      </c>
      <c r="I1119" s="160"/>
      <c r="L1119" s="156"/>
      <c r="M1119" s="161"/>
      <c r="T1119" s="162"/>
      <c r="AT1119" s="157" t="s">
        <v>202</v>
      </c>
      <c r="AU1119" s="157" t="s">
        <v>93</v>
      </c>
      <c r="AV1119" s="13" t="s">
        <v>93</v>
      </c>
      <c r="AW1119" s="13" t="s">
        <v>42</v>
      </c>
      <c r="AX1119" s="13" t="s">
        <v>82</v>
      </c>
      <c r="AY1119" s="157" t="s">
        <v>192</v>
      </c>
    </row>
    <row r="1120" spans="2:51" s="14" customFormat="1" ht="11.25">
      <c r="B1120" s="163"/>
      <c r="D1120" s="150" t="s">
        <v>202</v>
      </c>
      <c r="E1120" s="164" t="s">
        <v>44</v>
      </c>
      <c r="F1120" s="165" t="s">
        <v>205</v>
      </c>
      <c r="H1120" s="166">
        <v>16</v>
      </c>
      <c r="I1120" s="167"/>
      <c r="L1120" s="163"/>
      <c r="M1120" s="168"/>
      <c r="T1120" s="169"/>
      <c r="AT1120" s="164" t="s">
        <v>202</v>
      </c>
      <c r="AU1120" s="164" t="s">
        <v>93</v>
      </c>
      <c r="AV1120" s="14" t="s">
        <v>199</v>
      </c>
      <c r="AW1120" s="14" t="s">
        <v>42</v>
      </c>
      <c r="AX1120" s="14" t="s">
        <v>90</v>
      </c>
      <c r="AY1120" s="164" t="s">
        <v>192</v>
      </c>
    </row>
    <row r="1121" spans="2:65" s="1" customFormat="1" ht="24.2" customHeight="1">
      <c r="B1121" s="33"/>
      <c r="C1121" s="170" t="s">
        <v>1612</v>
      </c>
      <c r="D1121" s="170" t="s">
        <v>245</v>
      </c>
      <c r="E1121" s="171" t="s">
        <v>1570</v>
      </c>
      <c r="F1121" s="172" t="s">
        <v>1571</v>
      </c>
      <c r="G1121" s="173" t="s">
        <v>747</v>
      </c>
      <c r="H1121" s="174">
        <v>16</v>
      </c>
      <c r="I1121" s="175"/>
      <c r="J1121" s="176">
        <f>ROUND(I1121*H1121,2)</f>
        <v>0</v>
      </c>
      <c r="K1121" s="172" t="s">
        <v>259</v>
      </c>
      <c r="L1121" s="177"/>
      <c r="M1121" s="178" t="s">
        <v>44</v>
      </c>
      <c r="N1121" s="179" t="s">
        <v>53</v>
      </c>
      <c r="P1121" s="141">
        <f>O1121*H1121</f>
        <v>0</v>
      </c>
      <c r="Q1121" s="141">
        <v>0</v>
      </c>
      <c r="R1121" s="141">
        <f>Q1121*H1121</f>
        <v>0</v>
      </c>
      <c r="S1121" s="141">
        <v>0</v>
      </c>
      <c r="T1121" s="142">
        <f>S1121*H1121</f>
        <v>0</v>
      </c>
      <c r="AR1121" s="143" t="s">
        <v>93</v>
      </c>
      <c r="AT1121" s="143" t="s">
        <v>245</v>
      </c>
      <c r="AU1121" s="143" t="s">
        <v>93</v>
      </c>
      <c r="AY1121" s="17" t="s">
        <v>192</v>
      </c>
      <c r="BE1121" s="144">
        <f>IF(N1121="základní",J1121,0)</f>
        <v>0</v>
      </c>
      <c r="BF1121" s="144">
        <f>IF(N1121="snížená",J1121,0)</f>
        <v>0</v>
      </c>
      <c r="BG1121" s="144">
        <f>IF(N1121="zákl. přenesená",J1121,0)</f>
        <v>0</v>
      </c>
      <c r="BH1121" s="144">
        <f>IF(N1121="sníž. přenesená",J1121,0)</f>
        <v>0</v>
      </c>
      <c r="BI1121" s="144">
        <f>IF(N1121="nulová",J1121,0)</f>
        <v>0</v>
      </c>
      <c r="BJ1121" s="17" t="s">
        <v>90</v>
      </c>
      <c r="BK1121" s="144">
        <f>ROUND(I1121*H1121,2)</f>
        <v>0</v>
      </c>
      <c r="BL1121" s="17" t="s">
        <v>90</v>
      </c>
      <c r="BM1121" s="143" t="s">
        <v>2776</v>
      </c>
    </row>
    <row r="1122" spans="2:65" s="12" customFormat="1" ht="11.25">
      <c r="B1122" s="149"/>
      <c r="D1122" s="150" t="s">
        <v>202</v>
      </c>
      <c r="E1122" s="151" t="s">
        <v>44</v>
      </c>
      <c r="F1122" s="152" t="s">
        <v>2252</v>
      </c>
      <c r="H1122" s="151" t="s">
        <v>44</v>
      </c>
      <c r="I1122" s="153"/>
      <c r="L1122" s="149"/>
      <c r="M1122" s="154"/>
      <c r="T1122" s="155"/>
      <c r="AT1122" s="151" t="s">
        <v>202</v>
      </c>
      <c r="AU1122" s="151" t="s">
        <v>93</v>
      </c>
      <c r="AV1122" s="12" t="s">
        <v>90</v>
      </c>
      <c r="AW1122" s="12" t="s">
        <v>42</v>
      </c>
      <c r="AX1122" s="12" t="s">
        <v>82</v>
      </c>
      <c r="AY1122" s="151" t="s">
        <v>192</v>
      </c>
    </row>
    <row r="1123" spans="2:65" s="12" customFormat="1" ht="11.25">
      <c r="B1123" s="149"/>
      <c r="D1123" s="150" t="s">
        <v>202</v>
      </c>
      <c r="E1123" s="151" t="s">
        <v>44</v>
      </c>
      <c r="F1123" s="152" t="s">
        <v>1110</v>
      </c>
      <c r="H1123" s="151" t="s">
        <v>44</v>
      </c>
      <c r="I1123" s="153"/>
      <c r="L1123" s="149"/>
      <c r="M1123" s="154"/>
      <c r="T1123" s="155"/>
      <c r="AT1123" s="151" t="s">
        <v>202</v>
      </c>
      <c r="AU1123" s="151" t="s">
        <v>93</v>
      </c>
      <c r="AV1123" s="12" t="s">
        <v>90</v>
      </c>
      <c r="AW1123" s="12" t="s">
        <v>42</v>
      </c>
      <c r="AX1123" s="12" t="s">
        <v>82</v>
      </c>
      <c r="AY1123" s="151" t="s">
        <v>192</v>
      </c>
    </row>
    <row r="1124" spans="2:65" s="13" customFormat="1" ht="11.25">
      <c r="B1124" s="156"/>
      <c r="D1124" s="150" t="s">
        <v>202</v>
      </c>
      <c r="E1124" s="157" t="s">
        <v>44</v>
      </c>
      <c r="F1124" s="158" t="s">
        <v>90</v>
      </c>
      <c r="H1124" s="159">
        <v>1</v>
      </c>
      <c r="I1124" s="160"/>
      <c r="L1124" s="156"/>
      <c r="M1124" s="161"/>
      <c r="T1124" s="162"/>
      <c r="AT1124" s="157" t="s">
        <v>202</v>
      </c>
      <c r="AU1124" s="157" t="s">
        <v>93</v>
      </c>
      <c r="AV1124" s="13" t="s">
        <v>93</v>
      </c>
      <c r="AW1124" s="13" t="s">
        <v>42</v>
      </c>
      <c r="AX1124" s="13" t="s">
        <v>82</v>
      </c>
      <c r="AY1124" s="157" t="s">
        <v>192</v>
      </c>
    </row>
    <row r="1125" spans="2:65" s="12" customFormat="1" ht="11.25">
      <c r="B1125" s="149"/>
      <c r="D1125" s="150" t="s">
        <v>202</v>
      </c>
      <c r="E1125" s="151" t="s">
        <v>44</v>
      </c>
      <c r="F1125" s="152" t="s">
        <v>1112</v>
      </c>
      <c r="H1125" s="151" t="s">
        <v>44</v>
      </c>
      <c r="I1125" s="153"/>
      <c r="L1125" s="149"/>
      <c r="M1125" s="154"/>
      <c r="T1125" s="155"/>
      <c r="AT1125" s="151" t="s">
        <v>202</v>
      </c>
      <c r="AU1125" s="151" t="s">
        <v>93</v>
      </c>
      <c r="AV1125" s="12" t="s">
        <v>90</v>
      </c>
      <c r="AW1125" s="12" t="s">
        <v>42</v>
      </c>
      <c r="AX1125" s="12" t="s">
        <v>82</v>
      </c>
      <c r="AY1125" s="151" t="s">
        <v>192</v>
      </c>
    </row>
    <row r="1126" spans="2:65" s="13" customFormat="1" ht="11.25">
      <c r="B1126" s="156"/>
      <c r="D1126" s="150" t="s">
        <v>202</v>
      </c>
      <c r="E1126" s="157" t="s">
        <v>44</v>
      </c>
      <c r="F1126" s="158" t="s">
        <v>93</v>
      </c>
      <c r="H1126" s="159">
        <v>2</v>
      </c>
      <c r="I1126" s="160"/>
      <c r="L1126" s="156"/>
      <c r="M1126" s="161"/>
      <c r="T1126" s="162"/>
      <c r="AT1126" s="157" t="s">
        <v>202</v>
      </c>
      <c r="AU1126" s="157" t="s">
        <v>93</v>
      </c>
      <c r="AV1126" s="13" t="s">
        <v>93</v>
      </c>
      <c r="AW1126" s="13" t="s">
        <v>42</v>
      </c>
      <c r="AX1126" s="13" t="s">
        <v>82</v>
      </c>
      <c r="AY1126" s="157" t="s">
        <v>192</v>
      </c>
    </row>
    <row r="1127" spans="2:65" s="12" customFormat="1" ht="11.25">
      <c r="B1127" s="149"/>
      <c r="D1127" s="150" t="s">
        <v>202</v>
      </c>
      <c r="E1127" s="151" t="s">
        <v>44</v>
      </c>
      <c r="F1127" s="152" t="s">
        <v>1114</v>
      </c>
      <c r="H1127" s="151" t="s">
        <v>44</v>
      </c>
      <c r="I1127" s="153"/>
      <c r="L1127" s="149"/>
      <c r="M1127" s="154"/>
      <c r="T1127" s="155"/>
      <c r="AT1127" s="151" t="s">
        <v>202</v>
      </c>
      <c r="AU1127" s="151" t="s">
        <v>93</v>
      </c>
      <c r="AV1127" s="12" t="s">
        <v>90</v>
      </c>
      <c r="AW1127" s="12" t="s">
        <v>42</v>
      </c>
      <c r="AX1127" s="12" t="s">
        <v>82</v>
      </c>
      <c r="AY1127" s="151" t="s">
        <v>192</v>
      </c>
    </row>
    <row r="1128" spans="2:65" s="13" customFormat="1" ht="11.25">
      <c r="B1128" s="156"/>
      <c r="D1128" s="150" t="s">
        <v>202</v>
      </c>
      <c r="E1128" s="157" t="s">
        <v>44</v>
      </c>
      <c r="F1128" s="158" t="s">
        <v>90</v>
      </c>
      <c r="H1128" s="159">
        <v>1</v>
      </c>
      <c r="I1128" s="160"/>
      <c r="L1128" s="156"/>
      <c r="M1128" s="161"/>
      <c r="T1128" s="162"/>
      <c r="AT1128" s="157" t="s">
        <v>202</v>
      </c>
      <c r="AU1128" s="157" t="s">
        <v>93</v>
      </c>
      <c r="AV1128" s="13" t="s">
        <v>93</v>
      </c>
      <c r="AW1128" s="13" t="s">
        <v>42</v>
      </c>
      <c r="AX1128" s="13" t="s">
        <v>82</v>
      </c>
      <c r="AY1128" s="157" t="s">
        <v>192</v>
      </c>
    </row>
    <row r="1129" spans="2:65" s="12" customFormat="1" ht="11.25">
      <c r="B1129" s="149"/>
      <c r="D1129" s="150" t="s">
        <v>202</v>
      </c>
      <c r="E1129" s="151" t="s">
        <v>44</v>
      </c>
      <c r="F1129" s="152" t="s">
        <v>1116</v>
      </c>
      <c r="H1129" s="151" t="s">
        <v>44</v>
      </c>
      <c r="I1129" s="153"/>
      <c r="L1129" s="149"/>
      <c r="M1129" s="154"/>
      <c r="T1129" s="155"/>
      <c r="AT1129" s="151" t="s">
        <v>202</v>
      </c>
      <c r="AU1129" s="151" t="s">
        <v>93</v>
      </c>
      <c r="AV1129" s="12" t="s">
        <v>90</v>
      </c>
      <c r="AW1129" s="12" t="s">
        <v>42</v>
      </c>
      <c r="AX1129" s="12" t="s">
        <v>82</v>
      </c>
      <c r="AY1129" s="151" t="s">
        <v>192</v>
      </c>
    </row>
    <row r="1130" spans="2:65" s="13" customFormat="1" ht="11.25">
      <c r="B1130" s="156"/>
      <c r="D1130" s="150" t="s">
        <v>202</v>
      </c>
      <c r="E1130" s="157" t="s">
        <v>44</v>
      </c>
      <c r="F1130" s="158" t="s">
        <v>90</v>
      </c>
      <c r="H1130" s="159">
        <v>1</v>
      </c>
      <c r="I1130" s="160"/>
      <c r="L1130" s="156"/>
      <c r="M1130" s="161"/>
      <c r="T1130" s="162"/>
      <c r="AT1130" s="157" t="s">
        <v>202</v>
      </c>
      <c r="AU1130" s="157" t="s">
        <v>93</v>
      </c>
      <c r="AV1130" s="13" t="s">
        <v>93</v>
      </c>
      <c r="AW1130" s="13" t="s">
        <v>42</v>
      </c>
      <c r="AX1130" s="13" t="s">
        <v>82</v>
      </c>
      <c r="AY1130" s="157" t="s">
        <v>192</v>
      </c>
    </row>
    <row r="1131" spans="2:65" s="12" customFormat="1" ht="11.25">
      <c r="B1131" s="149"/>
      <c r="D1131" s="150" t="s">
        <v>202</v>
      </c>
      <c r="E1131" s="151" t="s">
        <v>44</v>
      </c>
      <c r="F1131" s="152" t="s">
        <v>1118</v>
      </c>
      <c r="H1131" s="151" t="s">
        <v>44</v>
      </c>
      <c r="I1131" s="153"/>
      <c r="L1131" s="149"/>
      <c r="M1131" s="154"/>
      <c r="T1131" s="155"/>
      <c r="AT1131" s="151" t="s">
        <v>202</v>
      </c>
      <c r="AU1131" s="151" t="s">
        <v>93</v>
      </c>
      <c r="AV1131" s="12" t="s">
        <v>90</v>
      </c>
      <c r="AW1131" s="12" t="s">
        <v>42</v>
      </c>
      <c r="AX1131" s="12" t="s">
        <v>82</v>
      </c>
      <c r="AY1131" s="151" t="s">
        <v>192</v>
      </c>
    </row>
    <row r="1132" spans="2:65" s="13" customFormat="1" ht="11.25">
      <c r="B1132" s="156"/>
      <c r="D1132" s="150" t="s">
        <v>202</v>
      </c>
      <c r="E1132" s="157" t="s">
        <v>44</v>
      </c>
      <c r="F1132" s="158" t="s">
        <v>93</v>
      </c>
      <c r="H1132" s="159">
        <v>2</v>
      </c>
      <c r="I1132" s="160"/>
      <c r="L1132" s="156"/>
      <c r="M1132" s="161"/>
      <c r="T1132" s="162"/>
      <c r="AT1132" s="157" t="s">
        <v>202</v>
      </c>
      <c r="AU1132" s="157" t="s">
        <v>93</v>
      </c>
      <c r="AV1132" s="13" t="s">
        <v>93</v>
      </c>
      <c r="AW1132" s="13" t="s">
        <v>42</v>
      </c>
      <c r="AX1132" s="13" t="s">
        <v>82</v>
      </c>
      <c r="AY1132" s="157" t="s">
        <v>192</v>
      </c>
    </row>
    <row r="1133" spans="2:65" s="12" customFormat="1" ht="11.25">
      <c r="B1133" s="149"/>
      <c r="D1133" s="150" t="s">
        <v>202</v>
      </c>
      <c r="E1133" s="151" t="s">
        <v>44</v>
      </c>
      <c r="F1133" s="152" t="s">
        <v>1120</v>
      </c>
      <c r="H1133" s="151" t="s">
        <v>44</v>
      </c>
      <c r="I1133" s="153"/>
      <c r="L1133" s="149"/>
      <c r="M1133" s="154"/>
      <c r="T1133" s="155"/>
      <c r="AT1133" s="151" t="s">
        <v>202</v>
      </c>
      <c r="AU1133" s="151" t="s">
        <v>93</v>
      </c>
      <c r="AV1133" s="12" t="s">
        <v>90</v>
      </c>
      <c r="AW1133" s="12" t="s">
        <v>42</v>
      </c>
      <c r="AX1133" s="12" t="s">
        <v>82</v>
      </c>
      <c r="AY1133" s="151" t="s">
        <v>192</v>
      </c>
    </row>
    <row r="1134" spans="2:65" s="13" customFormat="1" ht="11.25">
      <c r="B1134" s="156"/>
      <c r="D1134" s="150" t="s">
        <v>202</v>
      </c>
      <c r="E1134" s="157" t="s">
        <v>44</v>
      </c>
      <c r="F1134" s="158" t="s">
        <v>90</v>
      </c>
      <c r="H1134" s="159">
        <v>1</v>
      </c>
      <c r="I1134" s="160"/>
      <c r="L1134" s="156"/>
      <c r="M1134" s="161"/>
      <c r="T1134" s="162"/>
      <c r="AT1134" s="157" t="s">
        <v>202</v>
      </c>
      <c r="AU1134" s="157" t="s">
        <v>93</v>
      </c>
      <c r="AV1134" s="13" t="s">
        <v>93</v>
      </c>
      <c r="AW1134" s="13" t="s">
        <v>42</v>
      </c>
      <c r="AX1134" s="13" t="s">
        <v>82</v>
      </c>
      <c r="AY1134" s="157" t="s">
        <v>192</v>
      </c>
    </row>
    <row r="1135" spans="2:65" s="12" customFormat="1" ht="11.25">
      <c r="B1135" s="149"/>
      <c r="D1135" s="150" t="s">
        <v>202</v>
      </c>
      <c r="E1135" s="151" t="s">
        <v>44</v>
      </c>
      <c r="F1135" s="152" t="s">
        <v>1122</v>
      </c>
      <c r="H1135" s="151" t="s">
        <v>44</v>
      </c>
      <c r="I1135" s="153"/>
      <c r="L1135" s="149"/>
      <c r="M1135" s="154"/>
      <c r="T1135" s="155"/>
      <c r="AT1135" s="151" t="s">
        <v>202</v>
      </c>
      <c r="AU1135" s="151" t="s">
        <v>93</v>
      </c>
      <c r="AV1135" s="12" t="s">
        <v>90</v>
      </c>
      <c r="AW1135" s="12" t="s">
        <v>42</v>
      </c>
      <c r="AX1135" s="12" t="s">
        <v>82</v>
      </c>
      <c r="AY1135" s="151" t="s">
        <v>192</v>
      </c>
    </row>
    <row r="1136" spans="2:65" s="13" customFormat="1" ht="11.25">
      <c r="B1136" s="156"/>
      <c r="D1136" s="150" t="s">
        <v>202</v>
      </c>
      <c r="E1136" s="157" t="s">
        <v>44</v>
      </c>
      <c r="F1136" s="158" t="s">
        <v>90</v>
      </c>
      <c r="H1136" s="159">
        <v>1</v>
      </c>
      <c r="I1136" s="160"/>
      <c r="L1136" s="156"/>
      <c r="M1136" s="161"/>
      <c r="T1136" s="162"/>
      <c r="AT1136" s="157" t="s">
        <v>202</v>
      </c>
      <c r="AU1136" s="157" t="s">
        <v>93</v>
      </c>
      <c r="AV1136" s="13" t="s">
        <v>93</v>
      </c>
      <c r="AW1136" s="13" t="s">
        <v>42</v>
      </c>
      <c r="AX1136" s="13" t="s">
        <v>82</v>
      </c>
      <c r="AY1136" s="157" t="s">
        <v>192</v>
      </c>
    </row>
    <row r="1137" spans="2:65" s="12" customFormat="1" ht="11.25">
      <c r="B1137" s="149"/>
      <c r="D1137" s="150" t="s">
        <v>202</v>
      </c>
      <c r="E1137" s="151" t="s">
        <v>44</v>
      </c>
      <c r="F1137" s="152" t="s">
        <v>1123</v>
      </c>
      <c r="H1137" s="151" t="s">
        <v>44</v>
      </c>
      <c r="I1137" s="153"/>
      <c r="L1137" s="149"/>
      <c r="M1137" s="154"/>
      <c r="T1137" s="155"/>
      <c r="AT1137" s="151" t="s">
        <v>202</v>
      </c>
      <c r="AU1137" s="151" t="s">
        <v>93</v>
      </c>
      <c r="AV1137" s="12" t="s">
        <v>90</v>
      </c>
      <c r="AW1137" s="12" t="s">
        <v>42</v>
      </c>
      <c r="AX1137" s="12" t="s">
        <v>82</v>
      </c>
      <c r="AY1137" s="151" t="s">
        <v>192</v>
      </c>
    </row>
    <row r="1138" spans="2:65" s="13" customFormat="1" ht="11.25">
      <c r="B1138" s="156"/>
      <c r="D1138" s="150" t="s">
        <v>202</v>
      </c>
      <c r="E1138" s="157" t="s">
        <v>44</v>
      </c>
      <c r="F1138" s="158" t="s">
        <v>93</v>
      </c>
      <c r="H1138" s="159">
        <v>2</v>
      </c>
      <c r="I1138" s="160"/>
      <c r="L1138" s="156"/>
      <c r="M1138" s="161"/>
      <c r="T1138" s="162"/>
      <c r="AT1138" s="157" t="s">
        <v>202</v>
      </c>
      <c r="AU1138" s="157" t="s">
        <v>93</v>
      </c>
      <c r="AV1138" s="13" t="s">
        <v>93</v>
      </c>
      <c r="AW1138" s="13" t="s">
        <v>42</v>
      </c>
      <c r="AX1138" s="13" t="s">
        <v>82</v>
      </c>
      <c r="AY1138" s="157" t="s">
        <v>192</v>
      </c>
    </row>
    <row r="1139" spans="2:65" s="12" customFormat="1" ht="11.25">
      <c r="B1139" s="149"/>
      <c r="D1139" s="150" t="s">
        <v>202</v>
      </c>
      <c r="E1139" s="151" t="s">
        <v>44</v>
      </c>
      <c r="F1139" s="152" t="s">
        <v>1124</v>
      </c>
      <c r="H1139" s="151" t="s">
        <v>44</v>
      </c>
      <c r="I1139" s="153"/>
      <c r="L1139" s="149"/>
      <c r="M1139" s="154"/>
      <c r="T1139" s="155"/>
      <c r="AT1139" s="151" t="s">
        <v>202</v>
      </c>
      <c r="AU1139" s="151" t="s">
        <v>93</v>
      </c>
      <c r="AV1139" s="12" t="s">
        <v>90</v>
      </c>
      <c r="AW1139" s="12" t="s">
        <v>42</v>
      </c>
      <c r="AX1139" s="12" t="s">
        <v>82</v>
      </c>
      <c r="AY1139" s="151" t="s">
        <v>192</v>
      </c>
    </row>
    <row r="1140" spans="2:65" s="13" customFormat="1" ht="11.25">
      <c r="B1140" s="156"/>
      <c r="D1140" s="150" t="s">
        <v>202</v>
      </c>
      <c r="E1140" s="157" t="s">
        <v>44</v>
      </c>
      <c r="F1140" s="158" t="s">
        <v>90</v>
      </c>
      <c r="H1140" s="159">
        <v>1</v>
      </c>
      <c r="I1140" s="160"/>
      <c r="L1140" s="156"/>
      <c r="M1140" s="161"/>
      <c r="T1140" s="162"/>
      <c r="AT1140" s="157" t="s">
        <v>202</v>
      </c>
      <c r="AU1140" s="157" t="s">
        <v>93</v>
      </c>
      <c r="AV1140" s="13" t="s">
        <v>93</v>
      </c>
      <c r="AW1140" s="13" t="s">
        <v>42</v>
      </c>
      <c r="AX1140" s="13" t="s">
        <v>82</v>
      </c>
      <c r="AY1140" s="157" t="s">
        <v>192</v>
      </c>
    </row>
    <row r="1141" spans="2:65" s="12" customFormat="1" ht="11.25">
      <c r="B1141" s="149"/>
      <c r="D1141" s="150" t="s">
        <v>202</v>
      </c>
      <c r="E1141" s="151" t="s">
        <v>44</v>
      </c>
      <c r="F1141" s="152" t="s">
        <v>1125</v>
      </c>
      <c r="H1141" s="151" t="s">
        <v>44</v>
      </c>
      <c r="I1141" s="153"/>
      <c r="L1141" s="149"/>
      <c r="M1141" s="154"/>
      <c r="T1141" s="155"/>
      <c r="AT1141" s="151" t="s">
        <v>202</v>
      </c>
      <c r="AU1141" s="151" t="s">
        <v>93</v>
      </c>
      <c r="AV1141" s="12" t="s">
        <v>90</v>
      </c>
      <c r="AW1141" s="12" t="s">
        <v>42</v>
      </c>
      <c r="AX1141" s="12" t="s">
        <v>82</v>
      </c>
      <c r="AY1141" s="151" t="s">
        <v>192</v>
      </c>
    </row>
    <row r="1142" spans="2:65" s="13" customFormat="1" ht="11.25">
      <c r="B1142" s="156"/>
      <c r="D1142" s="150" t="s">
        <v>202</v>
      </c>
      <c r="E1142" s="157" t="s">
        <v>44</v>
      </c>
      <c r="F1142" s="158" t="s">
        <v>90</v>
      </c>
      <c r="H1142" s="159">
        <v>1</v>
      </c>
      <c r="I1142" s="160"/>
      <c r="L1142" s="156"/>
      <c r="M1142" s="161"/>
      <c r="T1142" s="162"/>
      <c r="AT1142" s="157" t="s">
        <v>202</v>
      </c>
      <c r="AU1142" s="157" t="s">
        <v>93</v>
      </c>
      <c r="AV1142" s="13" t="s">
        <v>93</v>
      </c>
      <c r="AW1142" s="13" t="s">
        <v>42</v>
      </c>
      <c r="AX1142" s="13" t="s">
        <v>82</v>
      </c>
      <c r="AY1142" s="157" t="s">
        <v>192</v>
      </c>
    </row>
    <row r="1143" spans="2:65" s="12" customFormat="1" ht="11.25">
      <c r="B1143" s="149"/>
      <c r="D1143" s="150" t="s">
        <v>202</v>
      </c>
      <c r="E1143" s="151" t="s">
        <v>44</v>
      </c>
      <c r="F1143" s="152" t="s">
        <v>2532</v>
      </c>
      <c r="H1143" s="151" t="s">
        <v>44</v>
      </c>
      <c r="I1143" s="153"/>
      <c r="L1143" s="149"/>
      <c r="M1143" s="154"/>
      <c r="T1143" s="155"/>
      <c r="AT1143" s="151" t="s">
        <v>202</v>
      </c>
      <c r="AU1143" s="151" t="s">
        <v>93</v>
      </c>
      <c r="AV1143" s="12" t="s">
        <v>90</v>
      </c>
      <c r="AW1143" s="12" t="s">
        <v>42</v>
      </c>
      <c r="AX1143" s="12" t="s">
        <v>82</v>
      </c>
      <c r="AY1143" s="151" t="s">
        <v>192</v>
      </c>
    </row>
    <row r="1144" spans="2:65" s="13" customFormat="1" ht="11.25">
      <c r="B1144" s="156"/>
      <c r="D1144" s="150" t="s">
        <v>202</v>
      </c>
      <c r="E1144" s="157" t="s">
        <v>44</v>
      </c>
      <c r="F1144" s="158" t="s">
        <v>90</v>
      </c>
      <c r="H1144" s="159">
        <v>1</v>
      </c>
      <c r="I1144" s="160"/>
      <c r="L1144" s="156"/>
      <c r="M1144" s="161"/>
      <c r="T1144" s="162"/>
      <c r="AT1144" s="157" t="s">
        <v>202</v>
      </c>
      <c r="AU1144" s="157" t="s">
        <v>93</v>
      </c>
      <c r="AV1144" s="13" t="s">
        <v>93</v>
      </c>
      <c r="AW1144" s="13" t="s">
        <v>42</v>
      </c>
      <c r="AX1144" s="13" t="s">
        <v>82</v>
      </c>
      <c r="AY1144" s="157" t="s">
        <v>192</v>
      </c>
    </row>
    <row r="1145" spans="2:65" s="12" customFormat="1" ht="11.25">
      <c r="B1145" s="149"/>
      <c r="D1145" s="150" t="s">
        <v>202</v>
      </c>
      <c r="E1145" s="151" t="s">
        <v>44</v>
      </c>
      <c r="F1145" s="152" t="s">
        <v>2533</v>
      </c>
      <c r="H1145" s="151" t="s">
        <v>44</v>
      </c>
      <c r="I1145" s="153"/>
      <c r="L1145" s="149"/>
      <c r="M1145" s="154"/>
      <c r="T1145" s="155"/>
      <c r="AT1145" s="151" t="s">
        <v>202</v>
      </c>
      <c r="AU1145" s="151" t="s">
        <v>93</v>
      </c>
      <c r="AV1145" s="12" t="s">
        <v>90</v>
      </c>
      <c r="AW1145" s="12" t="s">
        <v>42</v>
      </c>
      <c r="AX1145" s="12" t="s">
        <v>82</v>
      </c>
      <c r="AY1145" s="151" t="s">
        <v>192</v>
      </c>
    </row>
    <row r="1146" spans="2:65" s="13" customFormat="1" ht="11.25">
      <c r="B1146" s="156"/>
      <c r="D1146" s="150" t="s">
        <v>202</v>
      </c>
      <c r="E1146" s="157" t="s">
        <v>44</v>
      </c>
      <c r="F1146" s="158" t="s">
        <v>90</v>
      </c>
      <c r="H1146" s="159">
        <v>1</v>
      </c>
      <c r="I1146" s="160"/>
      <c r="L1146" s="156"/>
      <c r="M1146" s="161"/>
      <c r="T1146" s="162"/>
      <c r="AT1146" s="157" t="s">
        <v>202</v>
      </c>
      <c r="AU1146" s="157" t="s">
        <v>93</v>
      </c>
      <c r="AV1146" s="13" t="s">
        <v>93</v>
      </c>
      <c r="AW1146" s="13" t="s">
        <v>42</v>
      </c>
      <c r="AX1146" s="13" t="s">
        <v>82</v>
      </c>
      <c r="AY1146" s="157" t="s">
        <v>192</v>
      </c>
    </row>
    <row r="1147" spans="2:65" s="12" customFormat="1" ht="11.25">
      <c r="B1147" s="149"/>
      <c r="D1147" s="150" t="s">
        <v>202</v>
      </c>
      <c r="E1147" s="151" t="s">
        <v>44</v>
      </c>
      <c r="F1147" s="152" t="s">
        <v>2534</v>
      </c>
      <c r="H1147" s="151" t="s">
        <v>44</v>
      </c>
      <c r="I1147" s="153"/>
      <c r="L1147" s="149"/>
      <c r="M1147" s="154"/>
      <c r="T1147" s="155"/>
      <c r="AT1147" s="151" t="s">
        <v>202</v>
      </c>
      <c r="AU1147" s="151" t="s">
        <v>93</v>
      </c>
      <c r="AV1147" s="12" t="s">
        <v>90</v>
      </c>
      <c r="AW1147" s="12" t="s">
        <v>42</v>
      </c>
      <c r="AX1147" s="12" t="s">
        <v>82</v>
      </c>
      <c r="AY1147" s="151" t="s">
        <v>192</v>
      </c>
    </row>
    <row r="1148" spans="2:65" s="13" customFormat="1" ht="11.25">
      <c r="B1148" s="156"/>
      <c r="D1148" s="150" t="s">
        <v>202</v>
      </c>
      <c r="E1148" s="157" t="s">
        <v>44</v>
      </c>
      <c r="F1148" s="158" t="s">
        <v>90</v>
      </c>
      <c r="H1148" s="159">
        <v>1</v>
      </c>
      <c r="I1148" s="160"/>
      <c r="L1148" s="156"/>
      <c r="M1148" s="161"/>
      <c r="T1148" s="162"/>
      <c r="AT1148" s="157" t="s">
        <v>202</v>
      </c>
      <c r="AU1148" s="157" t="s">
        <v>93</v>
      </c>
      <c r="AV1148" s="13" t="s">
        <v>93</v>
      </c>
      <c r="AW1148" s="13" t="s">
        <v>42</v>
      </c>
      <c r="AX1148" s="13" t="s">
        <v>82</v>
      </c>
      <c r="AY1148" s="157" t="s">
        <v>192</v>
      </c>
    </row>
    <row r="1149" spans="2:65" s="14" customFormat="1" ht="11.25">
      <c r="B1149" s="163"/>
      <c r="D1149" s="150" t="s">
        <v>202</v>
      </c>
      <c r="E1149" s="164" t="s">
        <v>44</v>
      </c>
      <c r="F1149" s="165" t="s">
        <v>205</v>
      </c>
      <c r="H1149" s="166">
        <v>16</v>
      </c>
      <c r="I1149" s="167"/>
      <c r="L1149" s="163"/>
      <c r="M1149" s="168"/>
      <c r="T1149" s="169"/>
      <c r="AT1149" s="164" t="s">
        <v>202</v>
      </c>
      <c r="AU1149" s="164" t="s">
        <v>93</v>
      </c>
      <c r="AV1149" s="14" t="s">
        <v>199</v>
      </c>
      <c r="AW1149" s="14" t="s">
        <v>42</v>
      </c>
      <c r="AX1149" s="14" t="s">
        <v>90</v>
      </c>
      <c r="AY1149" s="164" t="s">
        <v>192</v>
      </c>
    </row>
    <row r="1150" spans="2:65" s="1" customFormat="1" ht="16.5" customHeight="1">
      <c r="B1150" s="33"/>
      <c r="C1150" s="170" t="s">
        <v>1617</v>
      </c>
      <c r="D1150" s="170" t="s">
        <v>245</v>
      </c>
      <c r="E1150" s="171" t="s">
        <v>1574</v>
      </c>
      <c r="F1150" s="172" t="s">
        <v>1575</v>
      </c>
      <c r="G1150" s="173" t="s">
        <v>747</v>
      </c>
      <c r="H1150" s="174">
        <v>16</v>
      </c>
      <c r="I1150" s="175"/>
      <c r="J1150" s="176">
        <f>ROUND(I1150*H1150,2)</f>
        <v>0</v>
      </c>
      <c r="K1150" s="172" t="s">
        <v>259</v>
      </c>
      <c r="L1150" s="177"/>
      <c r="M1150" s="178" t="s">
        <v>44</v>
      </c>
      <c r="N1150" s="179" t="s">
        <v>53</v>
      </c>
      <c r="P1150" s="141">
        <f>O1150*H1150</f>
        <v>0</v>
      </c>
      <c r="Q1150" s="141">
        <v>0</v>
      </c>
      <c r="R1150" s="141">
        <f>Q1150*H1150</f>
        <v>0</v>
      </c>
      <c r="S1150" s="141">
        <v>0</v>
      </c>
      <c r="T1150" s="142">
        <f>S1150*H1150</f>
        <v>0</v>
      </c>
      <c r="AR1150" s="143" t="s">
        <v>93</v>
      </c>
      <c r="AT1150" s="143" t="s">
        <v>245</v>
      </c>
      <c r="AU1150" s="143" t="s">
        <v>93</v>
      </c>
      <c r="AY1150" s="17" t="s">
        <v>192</v>
      </c>
      <c r="BE1150" s="144">
        <f>IF(N1150="základní",J1150,0)</f>
        <v>0</v>
      </c>
      <c r="BF1150" s="144">
        <f>IF(N1150="snížená",J1150,0)</f>
        <v>0</v>
      </c>
      <c r="BG1150" s="144">
        <f>IF(N1150="zákl. přenesená",J1150,0)</f>
        <v>0</v>
      </c>
      <c r="BH1150" s="144">
        <f>IF(N1150="sníž. přenesená",J1150,0)</f>
        <v>0</v>
      </c>
      <c r="BI1150" s="144">
        <f>IF(N1150="nulová",J1150,0)</f>
        <v>0</v>
      </c>
      <c r="BJ1150" s="17" t="s">
        <v>90</v>
      </c>
      <c r="BK1150" s="144">
        <f>ROUND(I1150*H1150,2)</f>
        <v>0</v>
      </c>
      <c r="BL1150" s="17" t="s">
        <v>90</v>
      </c>
      <c r="BM1150" s="143" t="s">
        <v>2777</v>
      </c>
    </row>
    <row r="1151" spans="2:65" s="12" customFormat="1" ht="11.25">
      <c r="B1151" s="149"/>
      <c r="D1151" s="150" t="s">
        <v>202</v>
      </c>
      <c r="E1151" s="151" t="s">
        <v>44</v>
      </c>
      <c r="F1151" s="152" t="s">
        <v>2252</v>
      </c>
      <c r="H1151" s="151" t="s">
        <v>44</v>
      </c>
      <c r="I1151" s="153"/>
      <c r="L1151" s="149"/>
      <c r="M1151" s="154"/>
      <c r="T1151" s="155"/>
      <c r="AT1151" s="151" t="s">
        <v>202</v>
      </c>
      <c r="AU1151" s="151" t="s">
        <v>93</v>
      </c>
      <c r="AV1151" s="12" t="s">
        <v>90</v>
      </c>
      <c r="AW1151" s="12" t="s">
        <v>42</v>
      </c>
      <c r="AX1151" s="12" t="s">
        <v>82</v>
      </c>
      <c r="AY1151" s="151" t="s">
        <v>192</v>
      </c>
    </row>
    <row r="1152" spans="2:65" s="12" customFormat="1" ht="11.25">
      <c r="B1152" s="149"/>
      <c r="D1152" s="150" t="s">
        <v>202</v>
      </c>
      <c r="E1152" s="151" t="s">
        <v>44</v>
      </c>
      <c r="F1152" s="152" t="s">
        <v>1110</v>
      </c>
      <c r="H1152" s="151" t="s">
        <v>44</v>
      </c>
      <c r="I1152" s="153"/>
      <c r="L1152" s="149"/>
      <c r="M1152" s="154"/>
      <c r="T1152" s="155"/>
      <c r="AT1152" s="151" t="s">
        <v>202</v>
      </c>
      <c r="AU1152" s="151" t="s">
        <v>93</v>
      </c>
      <c r="AV1152" s="12" t="s">
        <v>90</v>
      </c>
      <c r="AW1152" s="12" t="s">
        <v>42</v>
      </c>
      <c r="AX1152" s="12" t="s">
        <v>82</v>
      </c>
      <c r="AY1152" s="151" t="s">
        <v>192</v>
      </c>
    </row>
    <row r="1153" spans="2:51" s="13" customFormat="1" ht="11.25">
      <c r="B1153" s="156"/>
      <c r="D1153" s="150" t="s">
        <v>202</v>
      </c>
      <c r="E1153" s="157" t="s">
        <v>44</v>
      </c>
      <c r="F1153" s="158" t="s">
        <v>90</v>
      </c>
      <c r="H1153" s="159">
        <v>1</v>
      </c>
      <c r="I1153" s="160"/>
      <c r="L1153" s="156"/>
      <c r="M1153" s="161"/>
      <c r="T1153" s="162"/>
      <c r="AT1153" s="157" t="s">
        <v>202</v>
      </c>
      <c r="AU1153" s="157" t="s">
        <v>93</v>
      </c>
      <c r="AV1153" s="13" t="s">
        <v>93</v>
      </c>
      <c r="AW1153" s="13" t="s">
        <v>42</v>
      </c>
      <c r="AX1153" s="13" t="s">
        <v>82</v>
      </c>
      <c r="AY1153" s="157" t="s">
        <v>192</v>
      </c>
    </row>
    <row r="1154" spans="2:51" s="12" customFormat="1" ht="11.25">
      <c r="B1154" s="149"/>
      <c r="D1154" s="150" t="s">
        <v>202</v>
      </c>
      <c r="E1154" s="151" t="s">
        <v>44</v>
      </c>
      <c r="F1154" s="152" t="s">
        <v>1112</v>
      </c>
      <c r="H1154" s="151" t="s">
        <v>44</v>
      </c>
      <c r="I1154" s="153"/>
      <c r="L1154" s="149"/>
      <c r="M1154" s="154"/>
      <c r="T1154" s="155"/>
      <c r="AT1154" s="151" t="s">
        <v>202</v>
      </c>
      <c r="AU1154" s="151" t="s">
        <v>93</v>
      </c>
      <c r="AV1154" s="12" t="s">
        <v>90</v>
      </c>
      <c r="AW1154" s="12" t="s">
        <v>42</v>
      </c>
      <c r="AX1154" s="12" t="s">
        <v>82</v>
      </c>
      <c r="AY1154" s="151" t="s">
        <v>192</v>
      </c>
    </row>
    <row r="1155" spans="2:51" s="13" customFormat="1" ht="11.25">
      <c r="B1155" s="156"/>
      <c r="D1155" s="150" t="s">
        <v>202</v>
      </c>
      <c r="E1155" s="157" t="s">
        <v>44</v>
      </c>
      <c r="F1155" s="158" t="s">
        <v>93</v>
      </c>
      <c r="H1155" s="159">
        <v>2</v>
      </c>
      <c r="I1155" s="160"/>
      <c r="L1155" s="156"/>
      <c r="M1155" s="161"/>
      <c r="T1155" s="162"/>
      <c r="AT1155" s="157" t="s">
        <v>202</v>
      </c>
      <c r="AU1155" s="157" t="s">
        <v>93</v>
      </c>
      <c r="AV1155" s="13" t="s">
        <v>93</v>
      </c>
      <c r="AW1155" s="13" t="s">
        <v>42</v>
      </c>
      <c r="AX1155" s="13" t="s">
        <v>82</v>
      </c>
      <c r="AY1155" s="157" t="s">
        <v>192</v>
      </c>
    </row>
    <row r="1156" spans="2:51" s="12" customFormat="1" ht="11.25">
      <c r="B1156" s="149"/>
      <c r="D1156" s="150" t="s">
        <v>202</v>
      </c>
      <c r="E1156" s="151" t="s">
        <v>44</v>
      </c>
      <c r="F1156" s="152" t="s">
        <v>1114</v>
      </c>
      <c r="H1156" s="151" t="s">
        <v>44</v>
      </c>
      <c r="I1156" s="153"/>
      <c r="L1156" s="149"/>
      <c r="M1156" s="154"/>
      <c r="T1156" s="155"/>
      <c r="AT1156" s="151" t="s">
        <v>202</v>
      </c>
      <c r="AU1156" s="151" t="s">
        <v>93</v>
      </c>
      <c r="AV1156" s="12" t="s">
        <v>90</v>
      </c>
      <c r="AW1156" s="12" t="s">
        <v>42</v>
      </c>
      <c r="AX1156" s="12" t="s">
        <v>82</v>
      </c>
      <c r="AY1156" s="151" t="s">
        <v>192</v>
      </c>
    </row>
    <row r="1157" spans="2:51" s="13" customFormat="1" ht="11.25">
      <c r="B1157" s="156"/>
      <c r="D1157" s="150" t="s">
        <v>202</v>
      </c>
      <c r="E1157" s="157" t="s">
        <v>44</v>
      </c>
      <c r="F1157" s="158" t="s">
        <v>90</v>
      </c>
      <c r="H1157" s="159">
        <v>1</v>
      </c>
      <c r="I1157" s="160"/>
      <c r="L1157" s="156"/>
      <c r="M1157" s="161"/>
      <c r="T1157" s="162"/>
      <c r="AT1157" s="157" t="s">
        <v>202</v>
      </c>
      <c r="AU1157" s="157" t="s">
        <v>93</v>
      </c>
      <c r="AV1157" s="13" t="s">
        <v>93</v>
      </c>
      <c r="AW1157" s="13" t="s">
        <v>42</v>
      </c>
      <c r="AX1157" s="13" t="s">
        <v>82</v>
      </c>
      <c r="AY1157" s="157" t="s">
        <v>192</v>
      </c>
    </row>
    <row r="1158" spans="2:51" s="12" customFormat="1" ht="11.25">
      <c r="B1158" s="149"/>
      <c r="D1158" s="150" t="s">
        <v>202</v>
      </c>
      <c r="E1158" s="151" t="s">
        <v>44</v>
      </c>
      <c r="F1158" s="152" t="s">
        <v>1116</v>
      </c>
      <c r="H1158" s="151" t="s">
        <v>44</v>
      </c>
      <c r="I1158" s="153"/>
      <c r="L1158" s="149"/>
      <c r="M1158" s="154"/>
      <c r="T1158" s="155"/>
      <c r="AT1158" s="151" t="s">
        <v>202</v>
      </c>
      <c r="AU1158" s="151" t="s">
        <v>93</v>
      </c>
      <c r="AV1158" s="12" t="s">
        <v>90</v>
      </c>
      <c r="AW1158" s="12" t="s">
        <v>42</v>
      </c>
      <c r="AX1158" s="12" t="s">
        <v>82</v>
      </c>
      <c r="AY1158" s="151" t="s">
        <v>192</v>
      </c>
    </row>
    <row r="1159" spans="2:51" s="13" customFormat="1" ht="11.25">
      <c r="B1159" s="156"/>
      <c r="D1159" s="150" t="s">
        <v>202</v>
      </c>
      <c r="E1159" s="157" t="s">
        <v>44</v>
      </c>
      <c r="F1159" s="158" t="s">
        <v>90</v>
      </c>
      <c r="H1159" s="159">
        <v>1</v>
      </c>
      <c r="I1159" s="160"/>
      <c r="L1159" s="156"/>
      <c r="M1159" s="161"/>
      <c r="T1159" s="162"/>
      <c r="AT1159" s="157" t="s">
        <v>202</v>
      </c>
      <c r="AU1159" s="157" t="s">
        <v>93</v>
      </c>
      <c r="AV1159" s="13" t="s">
        <v>93</v>
      </c>
      <c r="AW1159" s="13" t="s">
        <v>42</v>
      </c>
      <c r="AX1159" s="13" t="s">
        <v>82</v>
      </c>
      <c r="AY1159" s="157" t="s">
        <v>192</v>
      </c>
    </row>
    <row r="1160" spans="2:51" s="12" customFormat="1" ht="11.25">
      <c r="B1160" s="149"/>
      <c r="D1160" s="150" t="s">
        <v>202</v>
      </c>
      <c r="E1160" s="151" t="s">
        <v>44</v>
      </c>
      <c r="F1160" s="152" t="s">
        <v>1118</v>
      </c>
      <c r="H1160" s="151" t="s">
        <v>44</v>
      </c>
      <c r="I1160" s="153"/>
      <c r="L1160" s="149"/>
      <c r="M1160" s="154"/>
      <c r="T1160" s="155"/>
      <c r="AT1160" s="151" t="s">
        <v>202</v>
      </c>
      <c r="AU1160" s="151" t="s">
        <v>93</v>
      </c>
      <c r="AV1160" s="12" t="s">
        <v>90</v>
      </c>
      <c r="AW1160" s="12" t="s">
        <v>42</v>
      </c>
      <c r="AX1160" s="12" t="s">
        <v>82</v>
      </c>
      <c r="AY1160" s="151" t="s">
        <v>192</v>
      </c>
    </row>
    <row r="1161" spans="2:51" s="13" customFormat="1" ht="11.25">
      <c r="B1161" s="156"/>
      <c r="D1161" s="150" t="s">
        <v>202</v>
      </c>
      <c r="E1161" s="157" t="s">
        <v>44</v>
      </c>
      <c r="F1161" s="158" t="s">
        <v>93</v>
      </c>
      <c r="H1161" s="159">
        <v>2</v>
      </c>
      <c r="I1161" s="160"/>
      <c r="L1161" s="156"/>
      <c r="M1161" s="161"/>
      <c r="T1161" s="162"/>
      <c r="AT1161" s="157" t="s">
        <v>202</v>
      </c>
      <c r="AU1161" s="157" t="s">
        <v>93</v>
      </c>
      <c r="AV1161" s="13" t="s">
        <v>93</v>
      </c>
      <c r="AW1161" s="13" t="s">
        <v>42</v>
      </c>
      <c r="AX1161" s="13" t="s">
        <v>82</v>
      </c>
      <c r="AY1161" s="157" t="s">
        <v>192</v>
      </c>
    </row>
    <row r="1162" spans="2:51" s="12" customFormat="1" ht="11.25">
      <c r="B1162" s="149"/>
      <c r="D1162" s="150" t="s">
        <v>202</v>
      </c>
      <c r="E1162" s="151" t="s">
        <v>44</v>
      </c>
      <c r="F1162" s="152" t="s">
        <v>1120</v>
      </c>
      <c r="H1162" s="151" t="s">
        <v>44</v>
      </c>
      <c r="I1162" s="153"/>
      <c r="L1162" s="149"/>
      <c r="M1162" s="154"/>
      <c r="T1162" s="155"/>
      <c r="AT1162" s="151" t="s">
        <v>202</v>
      </c>
      <c r="AU1162" s="151" t="s">
        <v>93</v>
      </c>
      <c r="AV1162" s="12" t="s">
        <v>90</v>
      </c>
      <c r="AW1162" s="12" t="s">
        <v>42</v>
      </c>
      <c r="AX1162" s="12" t="s">
        <v>82</v>
      </c>
      <c r="AY1162" s="151" t="s">
        <v>192</v>
      </c>
    </row>
    <row r="1163" spans="2:51" s="13" customFormat="1" ht="11.25">
      <c r="B1163" s="156"/>
      <c r="D1163" s="150" t="s">
        <v>202</v>
      </c>
      <c r="E1163" s="157" t="s">
        <v>44</v>
      </c>
      <c r="F1163" s="158" t="s">
        <v>90</v>
      </c>
      <c r="H1163" s="159">
        <v>1</v>
      </c>
      <c r="I1163" s="160"/>
      <c r="L1163" s="156"/>
      <c r="M1163" s="161"/>
      <c r="T1163" s="162"/>
      <c r="AT1163" s="157" t="s">
        <v>202</v>
      </c>
      <c r="AU1163" s="157" t="s">
        <v>93</v>
      </c>
      <c r="AV1163" s="13" t="s">
        <v>93</v>
      </c>
      <c r="AW1163" s="13" t="s">
        <v>42</v>
      </c>
      <c r="AX1163" s="13" t="s">
        <v>82</v>
      </c>
      <c r="AY1163" s="157" t="s">
        <v>192</v>
      </c>
    </row>
    <row r="1164" spans="2:51" s="12" customFormat="1" ht="11.25">
      <c r="B1164" s="149"/>
      <c r="D1164" s="150" t="s">
        <v>202</v>
      </c>
      <c r="E1164" s="151" t="s">
        <v>44</v>
      </c>
      <c r="F1164" s="152" t="s">
        <v>1122</v>
      </c>
      <c r="H1164" s="151" t="s">
        <v>44</v>
      </c>
      <c r="I1164" s="153"/>
      <c r="L1164" s="149"/>
      <c r="M1164" s="154"/>
      <c r="T1164" s="155"/>
      <c r="AT1164" s="151" t="s">
        <v>202</v>
      </c>
      <c r="AU1164" s="151" t="s">
        <v>93</v>
      </c>
      <c r="AV1164" s="12" t="s">
        <v>90</v>
      </c>
      <c r="AW1164" s="12" t="s">
        <v>42</v>
      </c>
      <c r="AX1164" s="12" t="s">
        <v>82</v>
      </c>
      <c r="AY1164" s="151" t="s">
        <v>192</v>
      </c>
    </row>
    <row r="1165" spans="2:51" s="13" customFormat="1" ht="11.25">
      <c r="B1165" s="156"/>
      <c r="D1165" s="150" t="s">
        <v>202</v>
      </c>
      <c r="E1165" s="157" t="s">
        <v>44</v>
      </c>
      <c r="F1165" s="158" t="s">
        <v>90</v>
      </c>
      <c r="H1165" s="159">
        <v>1</v>
      </c>
      <c r="I1165" s="160"/>
      <c r="L1165" s="156"/>
      <c r="M1165" s="161"/>
      <c r="T1165" s="162"/>
      <c r="AT1165" s="157" t="s">
        <v>202</v>
      </c>
      <c r="AU1165" s="157" t="s">
        <v>93</v>
      </c>
      <c r="AV1165" s="13" t="s">
        <v>93</v>
      </c>
      <c r="AW1165" s="13" t="s">
        <v>42</v>
      </c>
      <c r="AX1165" s="13" t="s">
        <v>82</v>
      </c>
      <c r="AY1165" s="157" t="s">
        <v>192</v>
      </c>
    </row>
    <row r="1166" spans="2:51" s="12" customFormat="1" ht="11.25">
      <c r="B1166" s="149"/>
      <c r="D1166" s="150" t="s">
        <v>202</v>
      </c>
      <c r="E1166" s="151" t="s">
        <v>44</v>
      </c>
      <c r="F1166" s="152" t="s">
        <v>1123</v>
      </c>
      <c r="H1166" s="151" t="s">
        <v>44</v>
      </c>
      <c r="I1166" s="153"/>
      <c r="L1166" s="149"/>
      <c r="M1166" s="154"/>
      <c r="T1166" s="155"/>
      <c r="AT1166" s="151" t="s">
        <v>202</v>
      </c>
      <c r="AU1166" s="151" t="s">
        <v>93</v>
      </c>
      <c r="AV1166" s="12" t="s">
        <v>90</v>
      </c>
      <c r="AW1166" s="12" t="s">
        <v>42</v>
      </c>
      <c r="AX1166" s="12" t="s">
        <v>82</v>
      </c>
      <c r="AY1166" s="151" t="s">
        <v>192</v>
      </c>
    </row>
    <row r="1167" spans="2:51" s="13" customFormat="1" ht="11.25">
      <c r="B1167" s="156"/>
      <c r="D1167" s="150" t="s">
        <v>202</v>
      </c>
      <c r="E1167" s="157" t="s">
        <v>44</v>
      </c>
      <c r="F1167" s="158" t="s">
        <v>93</v>
      </c>
      <c r="H1167" s="159">
        <v>2</v>
      </c>
      <c r="I1167" s="160"/>
      <c r="L1167" s="156"/>
      <c r="M1167" s="161"/>
      <c r="T1167" s="162"/>
      <c r="AT1167" s="157" t="s">
        <v>202</v>
      </c>
      <c r="AU1167" s="157" t="s">
        <v>93</v>
      </c>
      <c r="AV1167" s="13" t="s">
        <v>93</v>
      </c>
      <c r="AW1167" s="13" t="s">
        <v>42</v>
      </c>
      <c r="AX1167" s="13" t="s">
        <v>82</v>
      </c>
      <c r="AY1167" s="157" t="s">
        <v>192</v>
      </c>
    </row>
    <row r="1168" spans="2:51" s="12" customFormat="1" ht="11.25">
      <c r="B1168" s="149"/>
      <c r="D1168" s="150" t="s">
        <v>202</v>
      </c>
      <c r="E1168" s="151" t="s">
        <v>44</v>
      </c>
      <c r="F1168" s="152" t="s">
        <v>1124</v>
      </c>
      <c r="H1168" s="151" t="s">
        <v>44</v>
      </c>
      <c r="I1168" s="153"/>
      <c r="L1168" s="149"/>
      <c r="M1168" s="154"/>
      <c r="T1168" s="155"/>
      <c r="AT1168" s="151" t="s">
        <v>202</v>
      </c>
      <c r="AU1168" s="151" t="s">
        <v>93</v>
      </c>
      <c r="AV1168" s="12" t="s">
        <v>90</v>
      </c>
      <c r="AW1168" s="12" t="s">
        <v>42</v>
      </c>
      <c r="AX1168" s="12" t="s">
        <v>82</v>
      </c>
      <c r="AY1168" s="151" t="s">
        <v>192</v>
      </c>
    </row>
    <row r="1169" spans="2:65" s="13" customFormat="1" ht="11.25">
      <c r="B1169" s="156"/>
      <c r="D1169" s="150" t="s">
        <v>202</v>
      </c>
      <c r="E1169" s="157" t="s">
        <v>44</v>
      </c>
      <c r="F1169" s="158" t="s">
        <v>90</v>
      </c>
      <c r="H1169" s="159">
        <v>1</v>
      </c>
      <c r="I1169" s="160"/>
      <c r="L1169" s="156"/>
      <c r="M1169" s="161"/>
      <c r="T1169" s="162"/>
      <c r="AT1169" s="157" t="s">
        <v>202</v>
      </c>
      <c r="AU1169" s="157" t="s">
        <v>93</v>
      </c>
      <c r="AV1169" s="13" t="s">
        <v>93</v>
      </c>
      <c r="AW1169" s="13" t="s">
        <v>42</v>
      </c>
      <c r="AX1169" s="13" t="s">
        <v>82</v>
      </c>
      <c r="AY1169" s="157" t="s">
        <v>192</v>
      </c>
    </row>
    <row r="1170" spans="2:65" s="12" customFormat="1" ht="11.25">
      <c r="B1170" s="149"/>
      <c r="D1170" s="150" t="s">
        <v>202</v>
      </c>
      <c r="E1170" s="151" t="s">
        <v>44</v>
      </c>
      <c r="F1170" s="152" t="s">
        <v>1125</v>
      </c>
      <c r="H1170" s="151" t="s">
        <v>44</v>
      </c>
      <c r="I1170" s="153"/>
      <c r="L1170" s="149"/>
      <c r="M1170" s="154"/>
      <c r="T1170" s="155"/>
      <c r="AT1170" s="151" t="s">
        <v>202</v>
      </c>
      <c r="AU1170" s="151" t="s">
        <v>93</v>
      </c>
      <c r="AV1170" s="12" t="s">
        <v>90</v>
      </c>
      <c r="AW1170" s="12" t="s">
        <v>42</v>
      </c>
      <c r="AX1170" s="12" t="s">
        <v>82</v>
      </c>
      <c r="AY1170" s="151" t="s">
        <v>192</v>
      </c>
    </row>
    <row r="1171" spans="2:65" s="13" customFormat="1" ht="11.25">
      <c r="B1171" s="156"/>
      <c r="D1171" s="150" t="s">
        <v>202</v>
      </c>
      <c r="E1171" s="157" t="s">
        <v>44</v>
      </c>
      <c r="F1171" s="158" t="s">
        <v>90</v>
      </c>
      <c r="H1171" s="159">
        <v>1</v>
      </c>
      <c r="I1171" s="160"/>
      <c r="L1171" s="156"/>
      <c r="M1171" s="161"/>
      <c r="T1171" s="162"/>
      <c r="AT1171" s="157" t="s">
        <v>202</v>
      </c>
      <c r="AU1171" s="157" t="s">
        <v>93</v>
      </c>
      <c r="AV1171" s="13" t="s">
        <v>93</v>
      </c>
      <c r="AW1171" s="13" t="s">
        <v>42</v>
      </c>
      <c r="AX1171" s="13" t="s">
        <v>82</v>
      </c>
      <c r="AY1171" s="157" t="s">
        <v>192</v>
      </c>
    </row>
    <row r="1172" spans="2:65" s="12" customFormat="1" ht="11.25">
      <c r="B1172" s="149"/>
      <c r="D1172" s="150" t="s">
        <v>202</v>
      </c>
      <c r="E1172" s="151" t="s">
        <v>44</v>
      </c>
      <c r="F1172" s="152" t="s">
        <v>2532</v>
      </c>
      <c r="H1172" s="151" t="s">
        <v>44</v>
      </c>
      <c r="I1172" s="153"/>
      <c r="L1172" s="149"/>
      <c r="M1172" s="154"/>
      <c r="T1172" s="155"/>
      <c r="AT1172" s="151" t="s">
        <v>202</v>
      </c>
      <c r="AU1172" s="151" t="s">
        <v>93</v>
      </c>
      <c r="AV1172" s="12" t="s">
        <v>90</v>
      </c>
      <c r="AW1172" s="12" t="s">
        <v>42</v>
      </c>
      <c r="AX1172" s="12" t="s">
        <v>82</v>
      </c>
      <c r="AY1172" s="151" t="s">
        <v>192</v>
      </c>
    </row>
    <row r="1173" spans="2:65" s="13" customFormat="1" ht="11.25">
      <c r="B1173" s="156"/>
      <c r="D1173" s="150" t="s">
        <v>202</v>
      </c>
      <c r="E1173" s="157" t="s">
        <v>44</v>
      </c>
      <c r="F1173" s="158" t="s">
        <v>90</v>
      </c>
      <c r="H1173" s="159">
        <v>1</v>
      </c>
      <c r="I1173" s="160"/>
      <c r="L1173" s="156"/>
      <c r="M1173" s="161"/>
      <c r="T1173" s="162"/>
      <c r="AT1173" s="157" t="s">
        <v>202</v>
      </c>
      <c r="AU1173" s="157" t="s">
        <v>93</v>
      </c>
      <c r="AV1173" s="13" t="s">
        <v>93</v>
      </c>
      <c r="AW1173" s="13" t="s">
        <v>42</v>
      </c>
      <c r="AX1173" s="13" t="s">
        <v>82</v>
      </c>
      <c r="AY1173" s="157" t="s">
        <v>192</v>
      </c>
    </row>
    <row r="1174" spans="2:65" s="12" customFormat="1" ht="11.25">
      <c r="B1174" s="149"/>
      <c r="D1174" s="150" t="s">
        <v>202</v>
      </c>
      <c r="E1174" s="151" t="s">
        <v>44</v>
      </c>
      <c r="F1174" s="152" t="s">
        <v>2533</v>
      </c>
      <c r="H1174" s="151" t="s">
        <v>44</v>
      </c>
      <c r="I1174" s="153"/>
      <c r="L1174" s="149"/>
      <c r="M1174" s="154"/>
      <c r="T1174" s="155"/>
      <c r="AT1174" s="151" t="s">
        <v>202</v>
      </c>
      <c r="AU1174" s="151" t="s">
        <v>93</v>
      </c>
      <c r="AV1174" s="12" t="s">
        <v>90</v>
      </c>
      <c r="AW1174" s="12" t="s">
        <v>42</v>
      </c>
      <c r="AX1174" s="12" t="s">
        <v>82</v>
      </c>
      <c r="AY1174" s="151" t="s">
        <v>192</v>
      </c>
    </row>
    <row r="1175" spans="2:65" s="13" customFormat="1" ht="11.25">
      <c r="B1175" s="156"/>
      <c r="D1175" s="150" t="s">
        <v>202</v>
      </c>
      <c r="E1175" s="157" t="s">
        <v>44</v>
      </c>
      <c r="F1175" s="158" t="s">
        <v>90</v>
      </c>
      <c r="H1175" s="159">
        <v>1</v>
      </c>
      <c r="I1175" s="160"/>
      <c r="L1175" s="156"/>
      <c r="M1175" s="161"/>
      <c r="T1175" s="162"/>
      <c r="AT1175" s="157" t="s">
        <v>202</v>
      </c>
      <c r="AU1175" s="157" t="s">
        <v>93</v>
      </c>
      <c r="AV1175" s="13" t="s">
        <v>93</v>
      </c>
      <c r="AW1175" s="13" t="s">
        <v>42</v>
      </c>
      <c r="AX1175" s="13" t="s">
        <v>82</v>
      </c>
      <c r="AY1175" s="157" t="s">
        <v>192</v>
      </c>
    </row>
    <row r="1176" spans="2:65" s="12" customFormat="1" ht="11.25">
      <c r="B1176" s="149"/>
      <c r="D1176" s="150" t="s">
        <v>202</v>
      </c>
      <c r="E1176" s="151" t="s">
        <v>44</v>
      </c>
      <c r="F1176" s="152" t="s">
        <v>2534</v>
      </c>
      <c r="H1176" s="151" t="s">
        <v>44</v>
      </c>
      <c r="I1176" s="153"/>
      <c r="L1176" s="149"/>
      <c r="M1176" s="154"/>
      <c r="T1176" s="155"/>
      <c r="AT1176" s="151" t="s">
        <v>202</v>
      </c>
      <c r="AU1176" s="151" t="s">
        <v>93</v>
      </c>
      <c r="AV1176" s="12" t="s">
        <v>90</v>
      </c>
      <c r="AW1176" s="12" t="s">
        <v>42</v>
      </c>
      <c r="AX1176" s="12" t="s">
        <v>82</v>
      </c>
      <c r="AY1176" s="151" t="s">
        <v>192</v>
      </c>
    </row>
    <row r="1177" spans="2:65" s="13" customFormat="1" ht="11.25">
      <c r="B1177" s="156"/>
      <c r="D1177" s="150" t="s">
        <v>202</v>
      </c>
      <c r="E1177" s="157" t="s">
        <v>44</v>
      </c>
      <c r="F1177" s="158" t="s">
        <v>90</v>
      </c>
      <c r="H1177" s="159">
        <v>1</v>
      </c>
      <c r="I1177" s="160"/>
      <c r="L1177" s="156"/>
      <c r="M1177" s="161"/>
      <c r="T1177" s="162"/>
      <c r="AT1177" s="157" t="s">
        <v>202</v>
      </c>
      <c r="AU1177" s="157" t="s">
        <v>93</v>
      </c>
      <c r="AV1177" s="13" t="s">
        <v>93</v>
      </c>
      <c r="AW1177" s="13" t="s">
        <v>42</v>
      </c>
      <c r="AX1177" s="13" t="s">
        <v>82</v>
      </c>
      <c r="AY1177" s="157" t="s">
        <v>192</v>
      </c>
    </row>
    <row r="1178" spans="2:65" s="14" customFormat="1" ht="11.25">
      <c r="B1178" s="163"/>
      <c r="D1178" s="150" t="s">
        <v>202</v>
      </c>
      <c r="E1178" s="164" t="s">
        <v>44</v>
      </c>
      <c r="F1178" s="165" t="s">
        <v>205</v>
      </c>
      <c r="H1178" s="166">
        <v>16</v>
      </c>
      <c r="I1178" s="167"/>
      <c r="L1178" s="163"/>
      <c r="M1178" s="168"/>
      <c r="T1178" s="169"/>
      <c r="AT1178" s="164" t="s">
        <v>202</v>
      </c>
      <c r="AU1178" s="164" t="s">
        <v>93</v>
      </c>
      <c r="AV1178" s="14" t="s">
        <v>199</v>
      </c>
      <c r="AW1178" s="14" t="s">
        <v>42</v>
      </c>
      <c r="AX1178" s="14" t="s">
        <v>90</v>
      </c>
      <c r="AY1178" s="164" t="s">
        <v>192</v>
      </c>
    </row>
    <row r="1179" spans="2:65" s="1" customFormat="1" ht="16.5" customHeight="1">
      <c r="B1179" s="33"/>
      <c r="C1179" s="170" t="s">
        <v>1621</v>
      </c>
      <c r="D1179" s="170" t="s">
        <v>245</v>
      </c>
      <c r="E1179" s="171" t="s">
        <v>1544</v>
      </c>
      <c r="F1179" s="172" t="s">
        <v>1545</v>
      </c>
      <c r="G1179" s="173" t="s">
        <v>747</v>
      </c>
      <c r="H1179" s="174">
        <v>16</v>
      </c>
      <c r="I1179" s="175"/>
      <c r="J1179" s="176">
        <f>ROUND(I1179*H1179,2)</f>
        <v>0</v>
      </c>
      <c r="K1179" s="172" t="s">
        <v>259</v>
      </c>
      <c r="L1179" s="177"/>
      <c r="M1179" s="178" t="s">
        <v>44</v>
      </c>
      <c r="N1179" s="179" t="s">
        <v>53</v>
      </c>
      <c r="P1179" s="141">
        <f>O1179*H1179</f>
        <v>0</v>
      </c>
      <c r="Q1179" s="141">
        <v>0</v>
      </c>
      <c r="R1179" s="141">
        <f>Q1179*H1179</f>
        <v>0</v>
      </c>
      <c r="S1179" s="141">
        <v>0</v>
      </c>
      <c r="T1179" s="142">
        <f>S1179*H1179</f>
        <v>0</v>
      </c>
      <c r="AR1179" s="143" t="s">
        <v>93</v>
      </c>
      <c r="AT1179" s="143" t="s">
        <v>245</v>
      </c>
      <c r="AU1179" s="143" t="s">
        <v>93</v>
      </c>
      <c r="AY1179" s="17" t="s">
        <v>192</v>
      </c>
      <c r="BE1179" s="144">
        <f>IF(N1179="základní",J1179,0)</f>
        <v>0</v>
      </c>
      <c r="BF1179" s="144">
        <f>IF(N1179="snížená",J1179,0)</f>
        <v>0</v>
      </c>
      <c r="BG1179" s="144">
        <f>IF(N1179="zákl. přenesená",J1179,0)</f>
        <v>0</v>
      </c>
      <c r="BH1179" s="144">
        <f>IF(N1179="sníž. přenesená",J1179,0)</f>
        <v>0</v>
      </c>
      <c r="BI1179" s="144">
        <f>IF(N1179="nulová",J1179,0)</f>
        <v>0</v>
      </c>
      <c r="BJ1179" s="17" t="s">
        <v>90</v>
      </c>
      <c r="BK1179" s="144">
        <f>ROUND(I1179*H1179,2)</f>
        <v>0</v>
      </c>
      <c r="BL1179" s="17" t="s">
        <v>90</v>
      </c>
      <c r="BM1179" s="143" t="s">
        <v>2778</v>
      </c>
    </row>
    <row r="1180" spans="2:65" s="12" customFormat="1" ht="11.25">
      <c r="B1180" s="149"/>
      <c r="D1180" s="150" t="s">
        <v>202</v>
      </c>
      <c r="E1180" s="151" t="s">
        <v>44</v>
      </c>
      <c r="F1180" s="152" t="s">
        <v>2252</v>
      </c>
      <c r="H1180" s="151" t="s">
        <v>44</v>
      </c>
      <c r="I1180" s="153"/>
      <c r="L1180" s="149"/>
      <c r="M1180" s="154"/>
      <c r="T1180" s="155"/>
      <c r="AT1180" s="151" t="s">
        <v>202</v>
      </c>
      <c r="AU1180" s="151" t="s">
        <v>93</v>
      </c>
      <c r="AV1180" s="12" t="s">
        <v>90</v>
      </c>
      <c r="AW1180" s="12" t="s">
        <v>42</v>
      </c>
      <c r="AX1180" s="12" t="s">
        <v>82</v>
      </c>
      <c r="AY1180" s="151" t="s">
        <v>192</v>
      </c>
    </row>
    <row r="1181" spans="2:65" s="12" customFormat="1" ht="11.25">
      <c r="B1181" s="149"/>
      <c r="D1181" s="150" t="s">
        <v>202</v>
      </c>
      <c r="E1181" s="151" t="s">
        <v>44</v>
      </c>
      <c r="F1181" s="152" t="s">
        <v>1110</v>
      </c>
      <c r="H1181" s="151" t="s">
        <v>44</v>
      </c>
      <c r="I1181" s="153"/>
      <c r="L1181" s="149"/>
      <c r="M1181" s="154"/>
      <c r="T1181" s="155"/>
      <c r="AT1181" s="151" t="s">
        <v>202</v>
      </c>
      <c r="AU1181" s="151" t="s">
        <v>93</v>
      </c>
      <c r="AV1181" s="12" t="s">
        <v>90</v>
      </c>
      <c r="AW1181" s="12" t="s">
        <v>42</v>
      </c>
      <c r="AX1181" s="12" t="s">
        <v>82</v>
      </c>
      <c r="AY1181" s="151" t="s">
        <v>192</v>
      </c>
    </row>
    <row r="1182" spans="2:65" s="13" customFormat="1" ht="11.25">
      <c r="B1182" s="156"/>
      <c r="D1182" s="150" t="s">
        <v>202</v>
      </c>
      <c r="E1182" s="157" t="s">
        <v>44</v>
      </c>
      <c r="F1182" s="158" t="s">
        <v>90</v>
      </c>
      <c r="H1182" s="159">
        <v>1</v>
      </c>
      <c r="I1182" s="160"/>
      <c r="L1182" s="156"/>
      <c r="M1182" s="161"/>
      <c r="T1182" s="162"/>
      <c r="AT1182" s="157" t="s">
        <v>202</v>
      </c>
      <c r="AU1182" s="157" t="s">
        <v>93</v>
      </c>
      <c r="AV1182" s="13" t="s">
        <v>93</v>
      </c>
      <c r="AW1182" s="13" t="s">
        <v>42</v>
      </c>
      <c r="AX1182" s="13" t="s">
        <v>82</v>
      </c>
      <c r="AY1182" s="157" t="s">
        <v>192</v>
      </c>
    </row>
    <row r="1183" spans="2:65" s="12" customFormat="1" ht="11.25">
      <c r="B1183" s="149"/>
      <c r="D1183" s="150" t="s">
        <v>202</v>
      </c>
      <c r="E1183" s="151" t="s">
        <v>44</v>
      </c>
      <c r="F1183" s="152" t="s">
        <v>1112</v>
      </c>
      <c r="H1183" s="151" t="s">
        <v>44</v>
      </c>
      <c r="I1183" s="153"/>
      <c r="L1183" s="149"/>
      <c r="M1183" s="154"/>
      <c r="T1183" s="155"/>
      <c r="AT1183" s="151" t="s">
        <v>202</v>
      </c>
      <c r="AU1183" s="151" t="s">
        <v>93</v>
      </c>
      <c r="AV1183" s="12" t="s">
        <v>90</v>
      </c>
      <c r="AW1183" s="12" t="s">
        <v>42</v>
      </c>
      <c r="AX1183" s="12" t="s">
        <v>82</v>
      </c>
      <c r="AY1183" s="151" t="s">
        <v>192</v>
      </c>
    </row>
    <row r="1184" spans="2:65" s="13" customFormat="1" ht="11.25">
      <c r="B1184" s="156"/>
      <c r="D1184" s="150" t="s">
        <v>202</v>
      </c>
      <c r="E1184" s="157" t="s">
        <v>44</v>
      </c>
      <c r="F1184" s="158" t="s">
        <v>93</v>
      </c>
      <c r="H1184" s="159">
        <v>2</v>
      </c>
      <c r="I1184" s="160"/>
      <c r="L1184" s="156"/>
      <c r="M1184" s="161"/>
      <c r="T1184" s="162"/>
      <c r="AT1184" s="157" t="s">
        <v>202</v>
      </c>
      <c r="AU1184" s="157" t="s">
        <v>93</v>
      </c>
      <c r="AV1184" s="13" t="s">
        <v>93</v>
      </c>
      <c r="AW1184" s="13" t="s">
        <v>42</v>
      </c>
      <c r="AX1184" s="13" t="s">
        <v>82</v>
      </c>
      <c r="AY1184" s="157" t="s">
        <v>192</v>
      </c>
    </row>
    <row r="1185" spans="2:51" s="12" customFormat="1" ht="11.25">
      <c r="B1185" s="149"/>
      <c r="D1185" s="150" t="s">
        <v>202</v>
      </c>
      <c r="E1185" s="151" t="s">
        <v>44</v>
      </c>
      <c r="F1185" s="152" t="s">
        <v>1114</v>
      </c>
      <c r="H1185" s="151" t="s">
        <v>44</v>
      </c>
      <c r="I1185" s="153"/>
      <c r="L1185" s="149"/>
      <c r="M1185" s="154"/>
      <c r="T1185" s="155"/>
      <c r="AT1185" s="151" t="s">
        <v>202</v>
      </c>
      <c r="AU1185" s="151" t="s">
        <v>93</v>
      </c>
      <c r="AV1185" s="12" t="s">
        <v>90</v>
      </c>
      <c r="AW1185" s="12" t="s">
        <v>42</v>
      </c>
      <c r="AX1185" s="12" t="s">
        <v>82</v>
      </c>
      <c r="AY1185" s="151" t="s">
        <v>192</v>
      </c>
    </row>
    <row r="1186" spans="2:51" s="13" customFormat="1" ht="11.25">
      <c r="B1186" s="156"/>
      <c r="D1186" s="150" t="s">
        <v>202</v>
      </c>
      <c r="E1186" s="157" t="s">
        <v>44</v>
      </c>
      <c r="F1186" s="158" t="s">
        <v>90</v>
      </c>
      <c r="H1186" s="159">
        <v>1</v>
      </c>
      <c r="I1186" s="160"/>
      <c r="L1186" s="156"/>
      <c r="M1186" s="161"/>
      <c r="T1186" s="162"/>
      <c r="AT1186" s="157" t="s">
        <v>202</v>
      </c>
      <c r="AU1186" s="157" t="s">
        <v>93</v>
      </c>
      <c r="AV1186" s="13" t="s">
        <v>93</v>
      </c>
      <c r="AW1186" s="13" t="s">
        <v>42</v>
      </c>
      <c r="AX1186" s="13" t="s">
        <v>82</v>
      </c>
      <c r="AY1186" s="157" t="s">
        <v>192</v>
      </c>
    </row>
    <row r="1187" spans="2:51" s="12" customFormat="1" ht="11.25">
      <c r="B1187" s="149"/>
      <c r="D1187" s="150" t="s">
        <v>202</v>
      </c>
      <c r="E1187" s="151" t="s">
        <v>44</v>
      </c>
      <c r="F1187" s="152" t="s">
        <v>1116</v>
      </c>
      <c r="H1187" s="151" t="s">
        <v>44</v>
      </c>
      <c r="I1187" s="153"/>
      <c r="L1187" s="149"/>
      <c r="M1187" s="154"/>
      <c r="T1187" s="155"/>
      <c r="AT1187" s="151" t="s">
        <v>202</v>
      </c>
      <c r="AU1187" s="151" t="s">
        <v>93</v>
      </c>
      <c r="AV1187" s="12" t="s">
        <v>90</v>
      </c>
      <c r="AW1187" s="12" t="s">
        <v>42</v>
      </c>
      <c r="AX1187" s="12" t="s">
        <v>82</v>
      </c>
      <c r="AY1187" s="151" t="s">
        <v>192</v>
      </c>
    </row>
    <row r="1188" spans="2:51" s="13" customFormat="1" ht="11.25">
      <c r="B1188" s="156"/>
      <c r="D1188" s="150" t="s">
        <v>202</v>
      </c>
      <c r="E1188" s="157" t="s">
        <v>44</v>
      </c>
      <c r="F1188" s="158" t="s">
        <v>90</v>
      </c>
      <c r="H1188" s="159">
        <v>1</v>
      </c>
      <c r="I1188" s="160"/>
      <c r="L1188" s="156"/>
      <c r="M1188" s="161"/>
      <c r="T1188" s="162"/>
      <c r="AT1188" s="157" t="s">
        <v>202</v>
      </c>
      <c r="AU1188" s="157" t="s">
        <v>93</v>
      </c>
      <c r="AV1188" s="13" t="s">
        <v>93</v>
      </c>
      <c r="AW1188" s="13" t="s">
        <v>42</v>
      </c>
      <c r="AX1188" s="13" t="s">
        <v>82</v>
      </c>
      <c r="AY1188" s="157" t="s">
        <v>192</v>
      </c>
    </row>
    <row r="1189" spans="2:51" s="12" customFormat="1" ht="11.25">
      <c r="B1189" s="149"/>
      <c r="D1189" s="150" t="s">
        <v>202</v>
      </c>
      <c r="E1189" s="151" t="s">
        <v>44</v>
      </c>
      <c r="F1189" s="152" t="s">
        <v>1118</v>
      </c>
      <c r="H1189" s="151" t="s">
        <v>44</v>
      </c>
      <c r="I1189" s="153"/>
      <c r="L1189" s="149"/>
      <c r="M1189" s="154"/>
      <c r="T1189" s="155"/>
      <c r="AT1189" s="151" t="s">
        <v>202</v>
      </c>
      <c r="AU1189" s="151" t="s">
        <v>93</v>
      </c>
      <c r="AV1189" s="12" t="s">
        <v>90</v>
      </c>
      <c r="AW1189" s="12" t="s">
        <v>42</v>
      </c>
      <c r="AX1189" s="12" t="s">
        <v>82</v>
      </c>
      <c r="AY1189" s="151" t="s">
        <v>192</v>
      </c>
    </row>
    <row r="1190" spans="2:51" s="13" customFormat="1" ht="11.25">
      <c r="B1190" s="156"/>
      <c r="D1190" s="150" t="s">
        <v>202</v>
      </c>
      <c r="E1190" s="157" t="s">
        <v>44</v>
      </c>
      <c r="F1190" s="158" t="s">
        <v>93</v>
      </c>
      <c r="H1190" s="159">
        <v>2</v>
      </c>
      <c r="I1190" s="160"/>
      <c r="L1190" s="156"/>
      <c r="M1190" s="161"/>
      <c r="T1190" s="162"/>
      <c r="AT1190" s="157" t="s">
        <v>202</v>
      </c>
      <c r="AU1190" s="157" t="s">
        <v>93</v>
      </c>
      <c r="AV1190" s="13" t="s">
        <v>93</v>
      </c>
      <c r="AW1190" s="13" t="s">
        <v>42</v>
      </c>
      <c r="AX1190" s="13" t="s">
        <v>82</v>
      </c>
      <c r="AY1190" s="157" t="s">
        <v>192</v>
      </c>
    </row>
    <row r="1191" spans="2:51" s="12" customFormat="1" ht="11.25">
      <c r="B1191" s="149"/>
      <c r="D1191" s="150" t="s">
        <v>202</v>
      </c>
      <c r="E1191" s="151" t="s">
        <v>44</v>
      </c>
      <c r="F1191" s="152" t="s">
        <v>1120</v>
      </c>
      <c r="H1191" s="151" t="s">
        <v>44</v>
      </c>
      <c r="I1191" s="153"/>
      <c r="L1191" s="149"/>
      <c r="M1191" s="154"/>
      <c r="T1191" s="155"/>
      <c r="AT1191" s="151" t="s">
        <v>202</v>
      </c>
      <c r="AU1191" s="151" t="s">
        <v>93</v>
      </c>
      <c r="AV1191" s="12" t="s">
        <v>90</v>
      </c>
      <c r="AW1191" s="12" t="s">
        <v>42</v>
      </c>
      <c r="AX1191" s="12" t="s">
        <v>82</v>
      </c>
      <c r="AY1191" s="151" t="s">
        <v>192</v>
      </c>
    </row>
    <row r="1192" spans="2:51" s="13" customFormat="1" ht="11.25">
      <c r="B1192" s="156"/>
      <c r="D1192" s="150" t="s">
        <v>202</v>
      </c>
      <c r="E1192" s="157" t="s">
        <v>44</v>
      </c>
      <c r="F1192" s="158" t="s">
        <v>90</v>
      </c>
      <c r="H1192" s="159">
        <v>1</v>
      </c>
      <c r="I1192" s="160"/>
      <c r="L1192" s="156"/>
      <c r="M1192" s="161"/>
      <c r="T1192" s="162"/>
      <c r="AT1192" s="157" t="s">
        <v>202</v>
      </c>
      <c r="AU1192" s="157" t="s">
        <v>93</v>
      </c>
      <c r="AV1192" s="13" t="s">
        <v>93</v>
      </c>
      <c r="AW1192" s="13" t="s">
        <v>42</v>
      </c>
      <c r="AX1192" s="13" t="s">
        <v>82</v>
      </c>
      <c r="AY1192" s="157" t="s">
        <v>192</v>
      </c>
    </row>
    <row r="1193" spans="2:51" s="12" customFormat="1" ht="11.25">
      <c r="B1193" s="149"/>
      <c r="D1193" s="150" t="s">
        <v>202</v>
      </c>
      <c r="E1193" s="151" t="s">
        <v>44</v>
      </c>
      <c r="F1193" s="152" t="s">
        <v>1122</v>
      </c>
      <c r="H1193" s="151" t="s">
        <v>44</v>
      </c>
      <c r="I1193" s="153"/>
      <c r="L1193" s="149"/>
      <c r="M1193" s="154"/>
      <c r="T1193" s="155"/>
      <c r="AT1193" s="151" t="s">
        <v>202</v>
      </c>
      <c r="AU1193" s="151" t="s">
        <v>93</v>
      </c>
      <c r="AV1193" s="12" t="s">
        <v>90</v>
      </c>
      <c r="AW1193" s="12" t="s">
        <v>42</v>
      </c>
      <c r="AX1193" s="12" t="s">
        <v>82</v>
      </c>
      <c r="AY1193" s="151" t="s">
        <v>192</v>
      </c>
    </row>
    <row r="1194" spans="2:51" s="13" customFormat="1" ht="11.25">
      <c r="B1194" s="156"/>
      <c r="D1194" s="150" t="s">
        <v>202</v>
      </c>
      <c r="E1194" s="157" t="s">
        <v>44</v>
      </c>
      <c r="F1194" s="158" t="s">
        <v>90</v>
      </c>
      <c r="H1194" s="159">
        <v>1</v>
      </c>
      <c r="I1194" s="160"/>
      <c r="L1194" s="156"/>
      <c r="M1194" s="161"/>
      <c r="T1194" s="162"/>
      <c r="AT1194" s="157" t="s">
        <v>202</v>
      </c>
      <c r="AU1194" s="157" t="s">
        <v>93</v>
      </c>
      <c r="AV1194" s="13" t="s">
        <v>93</v>
      </c>
      <c r="AW1194" s="13" t="s">
        <v>42</v>
      </c>
      <c r="AX1194" s="13" t="s">
        <v>82</v>
      </c>
      <c r="AY1194" s="157" t="s">
        <v>192</v>
      </c>
    </row>
    <row r="1195" spans="2:51" s="12" customFormat="1" ht="11.25">
      <c r="B1195" s="149"/>
      <c r="D1195" s="150" t="s">
        <v>202</v>
      </c>
      <c r="E1195" s="151" t="s">
        <v>44</v>
      </c>
      <c r="F1195" s="152" t="s">
        <v>1123</v>
      </c>
      <c r="H1195" s="151" t="s">
        <v>44</v>
      </c>
      <c r="I1195" s="153"/>
      <c r="L1195" s="149"/>
      <c r="M1195" s="154"/>
      <c r="T1195" s="155"/>
      <c r="AT1195" s="151" t="s">
        <v>202</v>
      </c>
      <c r="AU1195" s="151" t="s">
        <v>93</v>
      </c>
      <c r="AV1195" s="12" t="s">
        <v>90</v>
      </c>
      <c r="AW1195" s="12" t="s">
        <v>42</v>
      </c>
      <c r="AX1195" s="12" t="s">
        <v>82</v>
      </c>
      <c r="AY1195" s="151" t="s">
        <v>192</v>
      </c>
    </row>
    <row r="1196" spans="2:51" s="13" customFormat="1" ht="11.25">
      <c r="B1196" s="156"/>
      <c r="D1196" s="150" t="s">
        <v>202</v>
      </c>
      <c r="E1196" s="157" t="s">
        <v>44</v>
      </c>
      <c r="F1196" s="158" t="s">
        <v>93</v>
      </c>
      <c r="H1196" s="159">
        <v>2</v>
      </c>
      <c r="I1196" s="160"/>
      <c r="L1196" s="156"/>
      <c r="M1196" s="161"/>
      <c r="T1196" s="162"/>
      <c r="AT1196" s="157" t="s">
        <v>202</v>
      </c>
      <c r="AU1196" s="157" t="s">
        <v>93</v>
      </c>
      <c r="AV1196" s="13" t="s">
        <v>93</v>
      </c>
      <c r="AW1196" s="13" t="s">
        <v>42</v>
      </c>
      <c r="AX1196" s="13" t="s">
        <v>82</v>
      </c>
      <c r="AY1196" s="157" t="s">
        <v>192</v>
      </c>
    </row>
    <row r="1197" spans="2:51" s="12" customFormat="1" ht="11.25">
      <c r="B1197" s="149"/>
      <c r="D1197" s="150" t="s">
        <v>202</v>
      </c>
      <c r="E1197" s="151" t="s">
        <v>44</v>
      </c>
      <c r="F1197" s="152" t="s">
        <v>1124</v>
      </c>
      <c r="H1197" s="151" t="s">
        <v>44</v>
      </c>
      <c r="I1197" s="153"/>
      <c r="L1197" s="149"/>
      <c r="M1197" s="154"/>
      <c r="T1197" s="155"/>
      <c r="AT1197" s="151" t="s">
        <v>202</v>
      </c>
      <c r="AU1197" s="151" t="s">
        <v>93</v>
      </c>
      <c r="AV1197" s="12" t="s">
        <v>90</v>
      </c>
      <c r="AW1197" s="12" t="s">
        <v>42</v>
      </c>
      <c r="AX1197" s="12" t="s">
        <v>82</v>
      </c>
      <c r="AY1197" s="151" t="s">
        <v>192</v>
      </c>
    </row>
    <row r="1198" spans="2:51" s="13" customFormat="1" ht="11.25">
      <c r="B1198" s="156"/>
      <c r="D1198" s="150" t="s">
        <v>202</v>
      </c>
      <c r="E1198" s="157" t="s">
        <v>44</v>
      </c>
      <c r="F1198" s="158" t="s">
        <v>90</v>
      </c>
      <c r="H1198" s="159">
        <v>1</v>
      </c>
      <c r="I1198" s="160"/>
      <c r="L1198" s="156"/>
      <c r="M1198" s="161"/>
      <c r="T1198" s="162"/>
      <c r="AT1198" s="157" t="s">
        <v>202</v>
      </c>
      <c r="AU1198" s="157" t="s">
        <v>93</v>
      </c>
      <c r="AV1198" s="13" t="s">
        <v>93</v>
      </c>
      <c r="AW1198" s="13" t="s">
        <v>42</v>
      </c>
      <c r="AX1198" s="13" t="s">
        <v>82</v>
      </c>
      <c r="AY1198" s="157" t="s">
        <v>192</v>
      </c>
    </row>
    <row r="1199" spans="2:51" s="12" customFormat="1" ht="11.25">
      <c r="B1199" s="149"/>
      <c r="D1199" s="150" t="s">
        <v>202</v>
      </c>
      <c r="E1199" s="151" t="s">
        <v>44</v>
      </c>
      <c r="F1199" s="152" t="s">
        <v>1125</v>
      </c>
      <c r="H1199" s="151" t="s">
        <v>44</v>
      </c>
      <c r="I1199" s="153"/>
      <c r="L1199" s="149"/>
      <c r="M1199" s="154"/>
      <c r="T1199" s="155"/>
      <c r="AT1199" s="151" t="s">
        <v>202</v>
      </c>
      <c r="AU1199" s="151" t="s">
        <v>93</v>
      </c>
      <c r="AV1199" s="12" t="s">
        <v>90</v>
      </c>
      <c r="AW1199" s="12" t="s">
        <v>42</v>
      </c>
      <c r="AX1199" s="12" t="s">
        <v>82</v>
      </c>
      <c r="AY1199" s="151" t="s">
        <v>192</v>
      </c>
    </row>
    <row r="1200" spans="2:51" s="13" customFormat="1" ht="11.25">
      <c r="B1200" s="156"/>
      <c r="D1200" s="150" t="s">
        <v>202</v>
      </c>
      <c r="E1200" s="157" t="s">
        <v>44</v>
      </c>
      <c r="F1200" s="158" t="s">
        <v>90</v>
      </c>
      <c r="H1200" s="159">
        <v>1</v>
      </c>
      <c r="I1200" s="160"/>
      <c r="L1200" s="156"/>
      <c r="M1200" s="161"/>
      <c r="T1200" s="162"/>
      <c r="AT1200" s="157" t="s">
        <v>202</v>
      </c>
      <c r="AU1200" s="157" t="s">
        <v>93</v>
      </c>
      <c r="AV1200" s="13" t="s">
        <v>93</v>
      </c>
      <c r="AW1200" s="13" t="s">
        <v>42</v>
      </c>
      <c r="AX1200" s="13" t="s">
        <v>82</v>
      </c>
      <c r="AY1200" s="157" t="s">
        <v>192</v>
      </c>
    </row>
    <row r="1201" spans="2:65" s="12" customFormat="1" ht="11.25">
      <c r="B1201" s="149"/>
      <c r="D1201" s="150" t="s">
        <v>202</v>
      </c>
      <c r="E1201" s="151" t="s">
        <v>44</v>
      </c>
      <c r="F1201" s="152" t="s">
        <v>2532</v>
      </c>
      <c r="H1201" s="151" t="s">
        <v>44</v>
      </c>
      <c r="I1201" s="153"/>
      <c r="L1201" s="149"/>
      <c r="M1201" s="154"/>
      <c r="T1201" s="155"/>
      <c r="AT1201" s="151" t="s">
        <v>202</v>
      </c>
      <c r="AU1201" s="151" t="s">
        <v>93</v>
      </c>
      <c r="AV1201" s="12" t="s">
        <v>90</v>
      </c>
      <c r="AW1201" s="12" t="s">
        <v>42</v>
      </c>
      <c r="AX1201" s="12" t="s">
        <v>82</v>
      </c>
      <c r="AY1201" s="151" t="s">
        <v>192</v>
      </c>
    </row>
    <row r="1202" spans="2:65" s="13" customFormat="1" ht="11.25">
      <c r="B1202" s="156"/>
      <c r="D1202" s="150" t="s">
        <v>202</v>
      </c>
      <c r="E1202" s="157" t="s">
        <v>44</v>
      </c>
      <c r="F1202" s="158" t="s">
        <v>90</v>
      </c>
      <c r="H1202" s="159">
        <v>1</v>
      </c>
      <c r="I1202" s="160"/>
      <c r="L1202" s="156"/>
      <c r="M1202" s="161"/>
      <c r="T1202" s="162"/>
      <c r="AT1202" s="157" t="s">
        <v>202</v>
      </c>
      <c r="AU1202" s="157" t="s">
        <v>93</v>
      </c>
      <c r="AV1202" s="13" t="s">
        <v>93</v>
      </c>
      <c r="AW1202" s="13" t="s">
        <v>42</v>
      </c>
      <c r="AX1202" s="13" t="s">
        <v>82</v>
      </c>
      <c r="AY1202" s="157" t="s">
        <v>192</v>
      </c>
    </row>
    <row r="1203" spans="2:65" s="12" customFormat="1" ht="11.25">
      <c r="B1203" s="149"/>
      <c r="D1203" s="150" t="s">
        <v>202</v>
      </c>
      <c r="E1203" s="151" t="s">
        <v>44</v>
      </c>
      <c r="F1203" s="152" t="s">
        <v>2533</v>
      </c>
      <c r="H1203" s="151" t="s">
        <v>44</v>
      </c>
      <c r="I1203" s="153"/>
      <c r="L1203" s="149"/>
      <c r="M1203" s="154"/>
      <c r="T1203" s="155"/>
      <c r="AT1203" s="151" t="s">
        <v>202</v>
      </c>
      <c r="AU1203" s="151" t="s">
        <v>93</v>
      </c>
      <c r="AV1203" s="12" t="s">
        <v>90</v>
      </c>
      <c r="AW1203" s="12" t="s">
        <v>42</v>
      </c>
      <c r="AX1203" s="12" t="s">
        <v>82</v>
      </c>
      <c r="AY1203" s="151" t="s">
        <v>192</v>
      </c>
    </row>
    <row r="1204" spans="2:65" s="13" customFormat="1" ht="11.25">
      <c r="B1204" s="156"/>
      <c r="D1204" s="150" t="s">
        <v>202</v>
      </c>
      <c r="E1204" s="157" t="s">
        <v>44</v>
      </c>
      <c r="F1204" s="158" t="s">
        <v>90</v>
      </c>
      <c r="H1204" s="159">
        <v>1</v>
      </c>
      <c r="I1204" s="160"/>
      <c r="L1204" s="156"/>
      <c r="M1204" s="161"/>
      <c r="T1204" s="162"/>
      <c r="AT1204" s="157" t="s">
        <v>202</v>
      </c>
      <c r="AU1204" s="157" t="s">
        <v>93</v>
      </c>
      <c r="AV1204" s="13" t="s">
        <v>93</v>
      </c>
      <c r="AW1204" s="13" t="s">
        <v>42</v>
      </c>
      <c r="AX1204" s="13" t="s">
        <v>82</v>
      </c>
      <c r="AY1204" s="157" t="s">
        <v>192</v>
      </c>
    </row>
    <row r="1205" spans="2:65" s="12" customFormat="1" ht="11.25">
      <c r="B1205" s="149"/>
      <c r="D1205" s="150" t="s">
        <v>202</v>
      </c>
      <c r="E1205" s="151" t="s">
        <v>44</v>
      </c>
      <c r="F1205" s="152" t="s">
        <v>2534</v>
      </c>
      <c r="H1205" s="151" t="s">
        <v>44</v>
      </c>
      <c r="I1205" s="153"/>
      <c r="L1205" s="149"/>
      <c r="M1205" s="154"/>
      <c r="T1205" s="155"/>
      <c r="AT1205" s="151" t="s">
        <v>202</v>
      </c>
      <c r="AU1205" s="151" t="s">
        <v>93</v>
      </c>
      <c r="AV1205" s="12" t="s">
        <v>90</v>
      </c>
      <c r="AW1205" s="12" t="s">
        <v>42</v>
      </c>
      <c r="AX1205" s="12" t="s">
        <v>82</v>
      </c>
      <c r="AY1205" s="151" t="s">
        <v>192</v>
      </c>
    </row>
    <row r="1206" spans="2:65" s="13" customFormat="1" ht="11.25">
      <c r="B1206" s="156"/>
      <c r="D1206" s="150" t="s">
        <v>202</v>
      </c>
      <c r="E1206" s="157" t="s">
        <v>44</v>
      </c>
      <c r="F1206" s="158" t="s">
        <v>90</v>
      </c>
      <c r="H1206" s="159">
        <v>1</v>
      </c>
      <c r="I1206" s="160"/>
      <c r="L1206" s="156"/>
      <c r="M1206" s="161"/>
      <c r="T1206" s="162"/>
      <c r="AT1206" s="157" t="s">
        <v>202</v>
      </c>
      <c r="AU1206" s="157" t="s">
        <v>93</v>
      </c>
      <c r="AV1206" s="13" t="s">
        <v>93</v>
      </c>
      <c r="AW1206" s="13" t="s">
        <v>42</v>
      </c>
      <c r="AX1206" s="13" t="s">
        <v>82</v>
      </c>
      <c r="AY1206" s="157" t="s">
        <v>192</v>
      </c>
    </row>
    <row r="1207" spans="2:65" s="14" customFormat="1" ht="11.25">
      <c r="B1207" s="163"/>
      <c r="D1207" s="150" t="s">
        <v>202</v>
      </c>
      <c r="E1207" s="164" t="s">
        <v>44</v>
      </c>
      <c r="F1207" s="165" t="s">
        <v>205</v>
      </c>
      <c r="H1207" s="166">
        <v>16</v>
      </c>
      <c r="I1207" s="167"/>
      <c r="L1207" s="163"/>
      <c r="M1207" s="168"/>
      <c r="T1207" s="169"/>
      <c r="AT1207" s="164" t="s">
        <v>202</v>
      </c>
      <c r="AU1207" s="164" t="s">
        <v>93</v>
      </c>
      <c r="AV1207" s="14" t="s">
        <v>199</v>
      </c>
      <c r="AW1207" s="14" t="s">
        <v>42</v>
      </c>
      <c r="AX1207" s="14" t="s">
        <v>90</v>
      </c>
      <c r="AY1207" s="164" t="s">
        <v>192</v>
      </c>
    </row>
    <row r="1208" spans="2:65" s="1" customFormat="1" ht="76.349999999999994" customHeight="1">
      <c r="B1208" s="33"/>
      <c r="C1208" s="132" t="s">
        <v>1623</v>
      </c>
      <c r="D1208" s="132" t="s">
        <v>194</v>
      </c>
      <c r="E1208" s="133" t="s">
        <v>1580</v>
      </c>
      <c r="F1208" s="134" t="s">
        <v>1581</v>
      </c>
      <c r="G1208" s="135" t="s">
        <v>747</v>
      </c>
      <c r="H1208" s="136">
        <v>9</v>
      </c>
      <c r="I1208" s="137"/>
      <c r="J1208" s="138">
        <f>ROUND(I1208*H1208,2)</f>
        <v>0</v>
      </c>
      <c r="K1208" s="134" t="s">
        <v>198</v>
      </c>
      <c r="L1208" s="33"/>
      <c r="M1208" s="139" t="s">
        <v>44</v>
      </c>
      <c r="N1208" s="140" t="s">
        <v>53</v>
      </c>
      <c r="P1208" s="141">
        <f>O1208*H1208</f>
        <v>0</v>
      </c>
      <c r="Q1208" s="141">
        <v>0</v>
      </c>
      <c r="R1208" s="141">
        <f>Q1208*H1208</f>
        <v>0</v>
      </c>
      <c r="S1208" s="141">
        <v>0</v>
      </c>
      <c r="T1208" s="142">
        <f>S1208*H1208</f>
        <v>0</v>
      </c>
      <c r="AR1208" s="143" t="s">
        <v>90</v>
      </c>
      <c r="AT1208" s="143" t="s">
        <v>194</v>
      </c>
      <c r="AU1208" s="143" t="s">
        <v>93</v>
      </c>
      <c r="AY1208" s="17" t="s">
        <v>192</v>
      </c>
      <c r="BE1208" s="144">
        <f>IF(N1208="základní",J1208,0)</f>
        <v>0</v>
      </c>
      <c r="BF1208" s="144">
        <f>IF(N1208="snížená",J1208,0)</f>
        <v>0</v>
      </c>
      <c r="BG1208" s="144">
        <f>IF(N1208="zákl. přenesená",J1208,0)</f>
        <v>0</v>
      </c>
      <c r="BH1208" s="144">
        <f>IF(N1208="sníž. přenesená",J1208,0)</f>
        <v>0</v>
      </c>
      <c r="BI1208" s="144">
        <f>IF(N1208="nulová",J1208,0)</f>
        <v>0</v>
      </c>
      <c r="BJ1208" s="17" t="s">
        <v>90</v>
      </c>
      <c r="BK1208" s="144">
        <f>ROUND(I1208*H1208,2)</f>
        <v>0</v>
      </c>
      <c r="BL1208" s="17" t="s">
        <v>90</v>
      </c>
      <c r="BM1208" s="143" t="s">
        <v>2779</v>
      </c>
    </row>
    <row r="1209" spans="2:65" s="1" customFormat="1" ht="11.25">
      <c r="B1209" s="33"/>
      <c r="D1209" s="145" t="s">
        <v>200</v>
      </c>
      <c r="F1209" s="146" t="s">
        <v>1583</v>
      </c>
      <c r="I1209" s="147"/>
      <c r="L1209" s="33"/>
      <c r="M1209" s="148"/>
      <c r="T1209" s="54"/>
      <c r="AT1209" s="17" t="s">
        <v>200</v>
      </c>
      <c r="AU1209" s="17" t="s">
        <v>93</v>
      </c>
    </row>
    <row r="1210" spans="2:65" s="12" customFormat="1" ht="11.25">
      <c r="B1210" s="149"/>
      <c r="D1210" s="150" t="s">
        <v>202</v>
      </c>
      <c r="E1210" s="151" t="s">
        <v>44</v>
      </c>
      <c r="F1210" s="152" t="s">
        <v>2252</v>
      </c>
      <c r="H1210" s="151" t="s">
        <v>44</v>
      </c>
      <c r="I1210" s="153"/>
      <c r="L1210" s="149"/>
      <c r="M1210" s="154"/>
      <c r="T1210" s="155"/>
      <c r="AT1210" s="151" t="s">
        <v>202</v>
      </c>
      <c r="AU1210" s="151" t="s">
        <v>93</v>
      </c>
      <c r="AV1210" s="12" t="s">
        <v>90</v>
      </c>
      <c r="AW1210" s="12" t="s">
        <v>42</v>
      </c>
      <c r="AX1210" s="12" t="s">
        <v>82</v>
      </c>
      <c r="AY1210" s="151" t="s">
        <v>192</v>
      </c>
    </row>
    <row r="1211" spans="2:65" s="12" customFormat="1" ht="11.25">
      <c r="B1211" s="149"/>
      <c r="D1211" s="150" t="s">
        <v>202</v>
      </c>
      <c r="E1211" s="151" t="s">
        <v>44</v>
      </c>
      <c r="F1211" s="152" t="s">
        <v>1110</v>
      </c>
      <c r="H1211" s="151" t="s">
        <v>44</v>
      </c>
      <c r="I1211" s="153"/>
      <c r="L1211" s="149"/>
      <c r="M1211" s="154"/>
      <c r="T1211" s="155"/>
      <c r="AT1211" s="151" t="s">
        <v>202</v>
      </c>
      <c r="AU1211" s="151" t="s">
        <v>93</v>
      </c>
      <c r="AV1211" s="12" t="s">
        <v>90</v>
      </c>
      <c r="AW1211" s="12" t="s">
        <v>42</v>
      </c>
      <c r="AX1211" s="12" t="s">
        <v>82</v>
      </c>
      <c r="AY1211" s="151" t="s">
        <v>192</v>
      </c>
    </row>
    <row r="1212" spans="2:65" s="13" customFormat="1" ht="11.25">
      <c r="B1212" s="156"/>
      <c r="D1212" s="150" t="s">
        <v>202</v>
      </c>
      <c r="E1212" s="157" t="s">
        <v>44</v>
      </c>
      <c r="F1212" s="158" t="s">
        <v>90</v>
      </c>
      <c r="H1212" s="159">
        <v>1</v>
      </c>
      <c r="I1212" s="160"/>
      <c r="L1212" s="156"/>
      <c r="M1212" s="161"/>
      <c r="T1212" s="162"/>
      <c r="AT1212" s="157" t="s">
        <v>202</v>
      </c>
      <c r="AU1212" s="157" t="s">
        <v>93</v>
      </c>
      <c r="AV1212" s="13" t="s">
        <v>93</v>
      </c>
      <c r="AW1212" s="13" t="s">
        <v>42</v>
      </c>
      <c r="AX1212" s="13" t="s">
        <v>82</v>
      </c>
      <c r="AY1212" s="157" t="s">
        <v>192</v>
      </c>
    </row>
    <row r="1213" spans="2:65" s="12" customFormat="1" ht="11.25">
      <c r="B1213" s="149"/>
      <c r="D1213" s="150" t="s">
        <v>202</v>
      </c>
      <c r="E1213" s="151" t="s">
        <v>44</v>
      </c>
      <c r="F1213" s="152" t="s">
        <v>1112</v>
      </c>
      <c r="H1213" s="151" t="s">
        <v>44</v>
      </c>
      <c r="I1213" s="153"/>
      <c r="L1213" s="149"/>
      <c r="M1213" s="154"/>
      <c r="T1213" s="155"/>
      <c r="AT1213" s="151" t="s">
        <v>202</v>
      </c>
      <c r="AU1213" s="151" t="s">
        <v>93</v>
      </c>
      <c r="AV1213" s="12" t="s">
        <v>90</v>
      </c>
      <c r="AW1213" s="12" t="s">
        <v>42</v>
      </c>
      <c r="AX1213" s="12" t="s">
        <v>82</v>
      </c>
      <c r="AY1213" s="151" t="s">
        <v>192</v>
      </c>
    </row>
    <row r="1214" spans="2:65" s="13" customFormat="1" ht="11.25">
      <c r="B1214" s="156"/>
      <c r="D1214" s="150" t="s">
        <v>202</v>
      </c>
      <c r="E1214" s="157" t="s">
        <v>44</v>
      </c>
      <c r="F1214" s="158" t="s">
        <v>90</v>
      </c>
      <c r="H1214" s="159">
        <v>1</v>
      </c>
      <c r="I1214" s="160"/>
      <c r="L1214" s="156"/>
      <c r="M1214" s="161"/>
      <c r="T1214" s="162"/>
      <c r="AT1214" s="157" t="s">
        <v>202</v>
      </c>
      <c r="AU1214" s="157" t="s">
        <v>93</v>
      </c>
      <c r="AV1214" s="13" t="s">
        <v>93</v>
      </c>
      <c r="AW1214" s="13" t="s">
        <v>42</v>
      </c>
      <c r="AX1214" s="13" t="s">
        <v>82</v>
      </c>
      <c r="AY1214" s="157" t="s">
        <v>192</v>
      </c>
    </row>
    <row r="1215" spans="2:65" s="12" customFormat="1" ht="11.25">
      <c r="B1215" s="149"/>
      <c r="D1215" s="150" t="s">
        <v>202</v>
      </c>
      <c r="E1215" s="151" t="s">
        <v>44</v>
      </c>
      <c r="F1215" s="152" t="s">
        <v>1116</v>
      </c>
      <c r="H1215" s="151" t="s">
        <v>44</v>
      </c>
      <c r="I1215" s="153"/>
      <c r="L1215" s="149"/>
      <c r="M1215" s="154"/>
      <c r="T1215" s="155"/>
      <c r="AT1215" s="151" t="s">
        <v>202</v>
      </c>
      <c r="AU1215" s="151" t="s">
        <v>93</v>
      </c>
      <c r="AV1215" s="12" t="s">
        <v>90</v>
      </c>
      <c r="AW1215" s="12" t="s">
        <v>42</v>
      </c>
      <c r="AX1215" s="12" t="s">
        <v>82</v>
      </c>
      <c r="AY1215" s="151" t="s">
        <v>192</v>
      </c>
    </row>
    <row r="1216" spans="2:65" s="13" customFormat="1" ht="11.25">
      <c r="B1216" s="156"/>
      <c r="D1216" s="150" t="s">
        <v>202</v>
      </c>
      <c r="E1216" s="157" t="s">
        <v>44</v>
      </c>
      <c r="F1216" s="158" t="s">
        <v>90</v>
      </c>
      <c r="H1216" s="159">
        <v>1</v>
      </c>
      <c r="I1216" s="160"/>
      <c r="L1216" s="156"/>
      <c r="M1216" s="161"/>
      <c r="T1216" s="162"/>
      <c r="AT1216" s="157" t="s">
        <v>202</v>
      </c>
      <c r="AU1216" s="157" t="s">
        <v>93</v>
      </c>
      <c r="AV1216" s="13" t="s">
        <v>93</v>
      </c>
      <c r="AW1216" s="13" t="s">
        <v>42</v>
      </c>
      <c r="AX1216" s="13" t="s">
        <v>82</v>
      </c>
      <c r="AY1216" s="157" t="s">
        <v>192</v>
      </c>
    </row>
    <row r="1217" spans="2:65" s="12" customFormat="1" ht="11.25">
      <c r="B1217" s="149"/>
      <c r="D1217" s="150" t="s">
        <v>202</v>
      </c>
      <c r="E1217" s="151" t="s">
        <v>44</v>
      </c>
      <c r="F1217" s="152" t="s">
        <v>1118</v>
      </c>
      <c r="H1217" s="151" t="s">
        <v>44</v>
      </c>
      <c r="I1217" s="153"/>
      <c r="L1217" s="149"/>
      <c r="M1217" s="154"/>
      <c r="T1217" s="155"/>
      <c r="AT1217" s="151" t="s">
        <v>202</v>
      </c>
      <c r="AU1217" s="151" t="s">
        <v>93</v>
      </c>
      <c r="AV1217" s="12" t="s">
        <v>90</v>
      </c>
      <c r="AW1217" s="12" t="s">
        <v>42</v>
      </c>
      <c r="AX1217" s="12" t="s">
        <v>82</v>
      </c>
      <c r="AY1217" s="151" t="s">
        <v>192</v>
      </c>
    </row>
    <row r="1218" spans="2:65" s="13" customFormat="1" ht="11.25">
      <c r="B1218" s="156"/>
      <c r="D1218" s="150" t="s">
        <v>202</v>
      </c>
      <c r="E1218" s="157" t="s">
        <v>44</v>
      </c>
      <c r="F1218" s="158" t="s">
        <v>90</v>
      </c>
      <c r="H1218" s="159">
        <v>1</v>
      </c>
      <c r="I1218" s="160"/>
      <c r="L1218" s="156"/>
      <c r="M1218" s="161"/>
      <c r="T1218" s="162"/>
      <c r="AT1218" s="157" t="s">
        <v>202</v>
      </c>
      <c r="AU1218" s="157" t="s">
        <v>93</v>
      </c>
      <c r="AV1218" s="13" t="s">
        <v>93</v>
      </c>
      <c r="AW1218" s="13" t="s">
        <v>42</v>
      </c>
      <c r="AX1218" s="13" t="s">
        <v>82</v>
      </c>
      <c r="AY1218" s="157" t="s">
        <v>192</v>
      </c>
    </row>
    <row r="1219" spans="2:65" s="12" customFormat="1" ht="11.25">
      <c r="B1219" s="149"/>
      <c r="D1219" s="150" t="s">
        <v>202</v>
      </c>
      <c r="E1219" s="151" t="s">
        <v>44</v>
      </c>
      <c r="F1219" s="152" t="s">
        <v>1122</v>
      </c>
      <c r="H1219" s="151" t="s">
        <v>44</v>
      </c>
      <c r="I1219" s="153"/>
      <c r="L1219" s="149"/>
      <c r="M1219" s="154"/>
      <c r="T1219" s="155"/>
      <c r="AT1219" s="151" t="s">
        <v>202</v>
      </c>
      <c r="AU1219" s="151" t="s">
        <v>93</v>
      </c>
      <c r="AV1219" s="12" t="s">
        <v>90</v>
      </c>
      <c r="AW1219" s="12" t="s">
        <v>42</v>
      </c>
      <c r="AX1219" s="12" t="s">
        <v>82</v>
      </c>
      <c r="AY1219" s="151" t="s">
        <v>192</v>
      </c>
    </row>
    <row r="1220" spans="2:65" s="13" customFormat="1" ht="11.25">
      <c r="B1220" s="156"/>
      <c r="D1220" s="150" t="s">
        <v>202</v>
      </c>
      <c r="E1220" s="157" t="s">
        <v>44</v>
      </c>
      <c r="F1220" s="158" t="s">
        <v>90</v>
      </c>
      <c r="H1220" s="159">
        <v>1</v>
      </c>
      <c r="I1220" s="160"/>
      <c r="L1220" s="156"/>
      <c r="M1220" s="161"/>
      <c r="T1220" s="162"/>
      <c r="AT1220" s="157" t="s">
        <v>202</v>
      </c>
      <c r="AU1220" s="157" t="s">
        <v>93</v>
      </c>
      <c r="AV1220" s="13" t="s">
        <v>93</v>
      </c>
      <c r="AW1220" s="13" t="s">
        <v>42</v>
      </c>
      <c r="AX1220" s="13" t="s">
        <v>82</v>
      </c>
      <c r="AY1220" s="157" t="s">
        <v>192</v>
      </c>
    </row>
    <row r="1221" spans="2:65" s="12" customFormat="1" ht="11.25">
      <c r="B1221" s="149"/>
      <c r="D1221" s="150" t="s">
        <v>202</v>
      </c>
      <c r="E1221" s="151" t="s">
        <v>44</v>
      </c>
      <c r="F1221" s="152" t="s">
        <v>1123</v>
      </c>
      <c r="H1221" s="151" t="s">
        <v>44</v>
      </c>
      <c r="I1221" s="153"/>
      <c r="L1221" s="149"/>
      <c r="M1221" s="154"/>
      <c r="T1221" s="155"/>
      <c r="AT1221" s="151" t="s">
        <v>202</v>
      </c>
      <c r="AU1221" s="151" t="s">
        <v>93</v>
      </c>
      <c r="AV1221" s="12" t="s">
        <v>90</v>
      </c>
      <c r="AW1221" s="12" t="s">
        <v>42</v>
      </c>
      <c r="AX1221" s="12" t="s">
        <v>82</v>
      </c>
      <c r="AY1221" s="151" t="s">
        <v>192</v>
      </c>
    </row>
    <row r="1222" spans="2:65" s="13" customFormat="1" ht="11.25">
      <c r="B1222" s="156"/>
      <c r="D1222" s="150" t="s">
        <v>202</v>
      </c>
      <c r="E1222" s="157" t="s">
        <v>44</v>
      </c>
      <c r="F1222" s="158" t="s">
        <v>90</v>
      </c>
      <c r="H1222" s="159">
        <v>1</v>
      </c>
      <c r="I1222" s="160"/>
      <c r="L1222" s="156"/>
      <c r="M1222" s="161"/>
      <c r="T1222" s="162"/>
      <c r="AT1222" s="157" t="s">
        <v>202</v>
      </c>
      <c r="AU1222" s="157" t="s">
        <v>93</v>
      </c>
      <c r="AV1222" s="13" t="s">
        <v>93</v>
      </c>
      <c r="AW1222" s="13" t="s">
        <v>42</v>
      </c>
      <c r="AX1222" s="13" t="s">
        <v>82</v>
      </c>
      <c r="AY1222" s="157" t="s">
        <v>192</v>
      </c>
    </row>
    <row r="1223" spans="2:65" s="12" customFormat="1" ht="11.25">
      <c r="B1223" s="149"/>
      <c r="D1223" s="150" t="s">
        <v>202</v>
      </c>
      <c r="E1223" s="151" t="s">
        <v>44</v>
      </c>
      <c r="F1223" s="152" t="s">
        <v>1125</v>
      </c>
      <c r="H1223" s="151" t="s">
        <v>44</v>
      </c>
      <c r="I1223" s="153"/>
      <c r="L1223" s="149"/>
      <c r="M1223" s="154"/>
      <c r="T1223" s="155"/>
      <c r="AT1223" s="151" t="s">
        <v>202</v>
      </c>
      <c r="AU1223" s="151" t="s">
        <v>93</v>
      </c>
      <c r="AV1223" s="12" t="s">
        <v>90</v>
      </c>
      <c r="AW1223" s="12" t="s">
        <v>42</v>
      </c>
      <c r="AX1223" s="12" t="s">
        <v>82</v>
      </c>
      <c r="AY1223" s="151" t="s">
        <v>192</v>
      </c>
    </row>
    <row r="1224" spans="2:65" s="13" customFormat="1" ht="11.25">
      <c r="B1224" s="156"/>
      <c r="D1224" s="150" t="s">
        <v>202</v>
      </c>
      <c r="E1224" s="157" t="s">
        <v>44</v>
      </c>
      <c r="F1224" s="158" t="s">
        <v>90</v>
      </c>
      <c r="H1224" s="159">
        <v>1</v>
      </c>
      <c r="I1224" s="160"/>
      <c r="L1224" s="156"/>
      <c r="M1224" s="161"/>
      <c r="T1224" s="162"/>
      <c r="AT1224" s="157" t="s">
        <v>202</v>
      </c>
      <c r="AU1224" s="157" t="s">
        <v>93</v>
      </c>
      <c r="AV1224" s="13" t="s">
        <v>93</v>
      </c>
      <c r="AW1224" s="13" t="s">
        <v>42</v>
      </c>
      <c r="AX1224" s="13" t="s">
        <v>82</v>
      </c>
      <c r="AY1224" s="157" t="s">
        <v>192</v>
      </c>
    </row>
    <row r="1225" spans="2:65" s="12" customFormat="1" ht="11.25">
      <c r="B1225" s="149"/>
      <c r="D1225" s="150" t="s">
        <v>202</v>
      </c>
      <c r="E1225" s="151" t="s">
        <v>44</v>
      </c>
      <c r="F1225" s="152" t="s">
        <v>2533</v>
      </c>
      <c r="H1225" s="151" t="s">
        <v>44</v>
      </c>
      <c r="I1225" s="153"/>
      <c r="L1225" s="149"/>
      <c r="M1225" s="154"/>
      <c r="T1225" s="155"/>
      <c r="AT1225" s="151" t="s">
        <v>202</v>
      </c>
      <c r="AU1225" s="151" t="s">
        <v>93</v>
      </c>
      <c r="AV1225" s="12" t="s">
        <v>90</v>
      </c>
      <c r="AW1225" s="12" t="s">
        <v>42</v>
      </c>
      <c r="AX1225" s="12" t="s">
        <v>82</v>
      </c>
      <c r="AY1225" s="151" t="s">
        <v>192</v>
      </c>
    </row>
    <row r="1226" spans="2:65" s="13" customFormat="1" ht="11.25">
      <c r="B1226" s="156"/>
      <c r="D1226" s="150" t="s">
        <v>202</v>
      </c>
      <c r="E1226" s="157" t="s">
        <v>44</v>
      </c>
      <c r="F1226" s="158" t="s">
        <v>90</v>
      </c>
      <c r="H1226" s="159">
        <v>1</v>
      </c>
      <c r="I1226" s="160"/>
      <c r="L1226" s="156"/>
      <c r="M1226" s="161"/>
      <c r="T1226" s="162"/>
      <c r="AT1226" s="157" t="s">
        <v>202</v>
      </c>
      <c r="AU1226" s="157" t="s">
        <v>93</v>
      </c>
      <c r="AV1226" s="13" t="s">
        <v>93</v>
      </c>
      <c r="AW1226" s="13" t="s">
        <v>42</v>
      </c>
      <c r="AX1226" s="13" t="s">
        <v>82</v>
      </c>
      <c r="AY1226" s="157" t="s">
        <v>192</v>
      </c>
    </row>
    <row r="1227" spans="2:65" s="12" customFormat="1" ht="11.25">
      <c r="B1227" s="149"/>
      <c r="D1227" s="150" t="s">
        <v>202</v>
      </c>
      <c r="E1227" s="151" t="s">
        <v>44</v>
      </c>
      <c r="F1227" s="152" t="s">
        <v>2534</v>
      </c>
      <c r="H1227" s="151" t="s">
        <v>44</v>
      </c>
      <c r="I1227" s="153"/>
      <c r="L1227" s="149"/>
      <c r="M1227" s="154"/>
      <c r="T1227" s="155"/>
      <c r="AT1227" s="151" t="s">
        <v>202</v>
      </c>
      <c r="AU1227" s="151" t="s">
        <v>93</v>
      </c>
      <c r="AV1227" s="12" t="s">
        <v>90</v>
      </c>
      <c r="AW1227" s="12" t="s">
        <v>42</v>
      </c>
      <c r="AX1227" s="12" t="s">
        <v>82</v>
      </c>
      <c r="AY1227" s="151" t="s">
        <v>192</v>
      </c>
    </row>
    <row r="1228" spans="2:65" s="13" customFormat="1" ht="11.25">
      <c r="B1228" s="156"/>
      <c r="D1228" s="150" t="s">
        <v>202</v>
      </c>
      <c r="E1228" s="157" t="s">
        <v>44</v>
      </c>
      <c r="F1228" s="158" t="s">
        <v>90</v>
      </c>
      <c r="H1228" s="159">
        <v>1</v>
      </c>
      <c r="I1228" s="160"/>
      <c r="L1228" s="156"/>
      <c r="M1228" s="161"/>
      <c r="T1228" s="162"/>
      <c r="AT1228" s="157" t="s">
        <v>202</v>
      </c>
      <c r="AU1228" s="157" t="s">
        <v>93</v>
      </c>
      <c r="AV1228" s="13" t="s">
        <v>93</v>
      </c>
      <c r="AW1228" s="13" t="s">
        <v>42</v>
      </c>
      <c r="AX1228" s="13" t="s">
        <v>82</v>
      </c>
      <c r="AY1228" s="157" t="s">
        <v>192</v>
      </c>
    </row>
    <row r="1229" spans="2:65" s="14" customFormat="1" ht="11.25">
      <c r="B1229" s="163"/>
      <c r="D1229" s="150" t="s">
        <v>202</v>
      </c>
      <c r="E1229" s="164" t="s">
        <v>44</v>
      </c>
      <c r="F1229" s="165" t="s">
        <v>205</v>
      </c>
      <c r="H1229" s="166">
        <v>9</v>
      </c>
      <c r="I1229" s="167"/>
      <c r="L1229" s="163"/>
      <c r="M1229" s="168"/>
      <c r="T1229" s="169"/>
      <c r="AT1229" s="164" t="s">
        <v>202</v>
      </c>
      <c r="AU1229" s="164" t="s">
        <v>93</v>
      </c>
      <c r="AV1229" s="14" t="s">
        <v>199</v>
      </c>
      <c r="AW1229" s="14" t="s">
        <v>42</v>
      </c>
      <c r="AX1229" s="14" t="s">
        <v>90</v>
      </c>
      <c r="AY1229" s="164" t="s">
        <v>192</v>
      </c>
    </row>
    <row r="1230" spans="2:65" s="1" customFormat="1" ht="62.65" customHeight="1">
      <c r="B1230" s="33"/>
      <c r="C1230" s="132" t="s">
        <v>1628</v>
      </c>
      <c r="D1230" s="132" t="s">
        <v>194</v>
      </c>
      <c r="E1230" s="133" t="s">
        <v>1584</v>
      </c>
      <c r="F1230" s="134" t="s">
        <v>1585</v>
      </c>
      <c r="G1230" s="135" t="s">
        <v>747</v>
      </c>
      <c r="H1230" s="136">
        <v>9</v>
      </c>
      <c r="I1230" s="137"/>
      <c r="J1230" s="138">
        <f>ROUND(I1230*H1230,2)</f>
        <v>0</v>
      </c>
      <c r="K1230" s="134" t="s">
        <v>198</v>
      </c>
      <c r="L1230" s="33"/>
      <c r="M1230" s="139" t="s">
        <v>44</v>
      </c>
      <c r="N1230" s="140" t="s">
        <v>53</v>
      </c>
      <c r="P1230" s="141">
        <f>O1230*H1230</f>
        <v>0</v>
      </c>
      <c r="Q1230" s="141">
        <v>0</v>
      </c>
      <c r="R1230" s="141">
        <f>Q1230*H1230</f>
        <v>0</v>
      </c>
      <c r="S1230" s="141">
        <v>0</v>
      </c>
      <c r="T1230" s="142">
        <f>S1230*H1230</f>
        <v>0</v>
      </c>
      <c r="AR1230" s="143" t="s">
        <v>90</v>
      </c>
      <c r="AT1230" s="143" t="s">
        <v>194</v>
      </c>
      <c r="AU1230" s="143" t="s">
        <v>93</v>
      </c>
      <c r="AY1230" s="17" t="s">
        <v>192</v>
      </c>
      <c r="BE1230" s="144">
        <f>IF(N1230="základní",J1230,0)</f>
        <v>0</v>
      </c>
      <c r="BF1230" s="144">
        <f>IF(N1230="snížená",J1230,0)</f>
        <v>0</v>
      </c>
      <c r="BG1230" s="144">
        <f>IF(N1230="zákl. přenesená",J1230,0)</f>
        <v>0</v>
      </c>
      <c r="BH1230" s="144">
        <f>IF(N1230="sníž. přenesená",J1230,0)</f>
        <v>0</v>
      </c>
      <c r="BI1230" s="144">
        <f>IF(N1230="nulová",J1230,0)</f>
        <v>0</v>
      </c>
      <c r="BJ1230" s="17" t="s">
        <v>90</v>
      </c>
      <c r="BK1230" s="144">
        <f>ROUND(I1230*H1230,2)</f>
        <v>0</v>
      </c>
      <c r="BL1230" s="17" t="s">
        <v>90</v>
      </c>
      <c r="BM1230" s="143" t="s">
        <v>2780</v>
      </c>
    </row>
    <row r="1231" spans="2:65" s="1" customFormat="1" ht="11.25">
      <c r="B1231" s="33"/>
      <c r="D1231" s="145" t="s">
        <v>200</v>
      </c>
      <c r="F1231" s="146" t="s">
        <v>1587</v>
      </c>
      <c r="I1231" s="147"/>
      <c r="L1231" s="33"/>
      <c r="M1231" s="148"/>
      <c r="T1231" s="54"/>
      <c r="AT1231" s="17" t="s">
        <v>200</v>
      </c>
      <c r="AU1231" s="17" t="s">
        <v>93</v>
      </c>
    </row>
    <row r="1232" spans="2:65" s="12" customFormat="1" ht="11.25">
      <c r="B1232" s="149"/>
      <c r="D1232" s="150" t="s">
        <v>202</v>
      </c>
      <c r="E1232" s="151" t="s">
        <v>44</v>
      </c>
      <c r="F1232" s="152" t="s">
        <v>2252</v>
      </c>
      <c r="H1232" s="151" t="s">
        <v>44</v>
      </c>
      <c r="I1232" s="153"/>
      <c r="L1232" s="149"/>
      <c r="M1232" s="154"/>
      <c r="T1232" s="155"/>
      <c r="AT1232" s="151" t="s">
        <v>202</v>
      </c>
      <c r="AU1232" s="151" t="s">
        <v>93</v>
      </c>
      <c r="AV1232" s="12" t="s">
        <v>90</v>
      </c>
      <c r="AW1232" s="12" t="s">
        <v>42</v>
      </c>
      <c r="AX1232" s="12" t="s">
        <v>82</v>
      </c>
      <c r="AY1232" s="151" t="s">
        <v>192</v>
      </c>
    </row>
    <row r="1233" spans="2:51" s="12" customFormat="1" ht="11.25">
      <c r="B1233" s="149"/>
      <c r="D1233" s="150" t="s">
        <v>202</v>
      </c>
      <c r="E1233" s="151" t="s">
        <v>44</v>
      </c>
      <c r="F1233" s="152" t="s">
        <v>1110</v>
      </c>
      <c r="H1233" s="151" t="s">
        <v>44</v>
      </c>
      <c r="I1233" s="153"/>
      <c r="L1233" s="149"/>
      <c r="M1233" s="154"/>
      <c r="T1233" s="155"/>
      <c r="AT1233" s="151" t="s">
        <v>202</v>
      </c>
      <c r="AU1233" s="151" t="s">
        <v>93</v>
      </c>
      <c r="AV1233" s="12" t="s">
        <v>90</v>
      </c>
      <c r="AW1233" s="12" t="s">
        <v>42</v>
      </c>
      <c r="AX1233" s="12" t="s">
        <v>82</v>
      </c>
      <c r="AY1233" s="151" t="s">
        <v>192</v>
      </c>
    </row>
    <row r="1234" spans="2:51" s="13" customFormat="1" ht="11.25">
      <c r="B1234" s="156"/>
      <c r="D1234" s="150" t="s">
        <v>202</v>
      </c>
      <c r="E1234" s="157" t="s">
        <v>44</v>
      </c>
      <c r="F1234" s="158" t="s">
        <v>90</v>
      </c>
      <c r="H1234" s="159">
        <v>1</v>
      </c>
      <c r="I1234" s="160"/>
      <c r="L1234" s="156"/>
      <c r="M1234" s="161"/>
      <c r="T1234" s="162"/>
      <c r="AT1234" s="157" t="s">
        <v>202</v>
      </c>
      <c r="AU1234" s="157" t="s">
        <v>93</v>
      </c>
      <c r="AV1234" s="13" t="s">
        <v>93</v>
      </c>
      <c r="AW1234" s="13" t="s">
        <v>42</v>
      </c>
      <c r="AX1234" s="13" t="s">
        <v>82</v>
      </c>
      <c r="AY1234" s="157" t="s">
        <v>192</v>
      </c>
    </row>
    <row r="1235" spans="2:51" s="12" customFormat="1" ht="11.25">
      <c r="B1235" s="149"/>
      <c r="D1235" s="150" t="s">
        <v>202</v>
      </c>
      <c r="E1235" s="151" t="s">
        <v>44</v>
      </c>
      <c r="F1235" s="152" t="s">
        <v>1112</v>
      </c>
      <c r="H1235" s="151" t="s">
        <v>44</v>
      </c>
      <c r="I1235" s="153"/>
      <c r="L1235" s="149"/>
      <c r="M1235" s="154"/>
      <c r="T1235" s="155"/>
      <c r="AT1235" s="151" t="s">
        <v>202</v>
      </c>
      <c r="AU1235" s="151" t="s">
        <v>93</v>
      </c>
      <c r="AV1235" s="12" t="s">
        <v>90</v>
      </c>
      <c r="AW1235" s="12" t="s">
        <v>42</v>
      </c>
      <c r="AX1235" s="12" t="s">
        <v>82</v>
      </c>
      <c r="AY1235" s="151" t="s">
        <v>192</v>
      </c>
    </row>
    <row r="1236" spans="2:51" s="13" customFormat="1" ht="11.25">
      <c r="B1236" s="156"/>
      <c r="D1236" s="150" t="s">
        <v>202</v>
      </c>
      <c r="E1236" s="157" t="s">
        <v>44</v>
      </c>
      <c r="F1236" s="158" t="s">
        <v>90</v>
      </c>
      <c r="H1236" s="159">
        <v>1</v>
      </c>
      <c r="I1236" s="160"/>
      <c r="L1236" s="156"/>
      <c r="M1236" s="161"/>
      <c r="T1236" s="162"/>
      <c r="AT1236" s="157" t="s">
        <v>202</v>
      </c>
      <c r="AU1236" s="157" t="s">
        <v>93</v>
      </c>
      <c r="AV1236" s="13" t="s">
        <v>93</v>
      </c>
      <c r="AW1236" s="13" t="s">
        <v>42</v>
      </c>
      <c r="AX1236" s="13" t="s">
        <v>82</v>
      </c>
      <c r="AY1236" s="157" t="s">
        <v>192</v>
      </c>
    </row>
    <row r="1237" spans="2:51" s="12" customFormat="1" ht="11.25">
      <c r="B1237" s="149"/>
      <c r="D1237" s="150" t="s">
        <v>202</v>
      </c>
      <c r="E1237" s="151" t="s">
        <v>44</v>
      </c>
      <c r="F1237" s="152" t="s">
        <v>1116</v>
      </c>
      <c r="H1237" s="151" t="s">
        <v>44</v>
      </c>
      <c r="I1237" s="153"/>
      <c r="L1237" s="149"/>
      <c r="M1237" s="154"/>
      <c r="T1237" s="155"/>
      <c r="AT1237" s="151" t="s">
        <v>202</v>
      </c>
      <c r="AU1237" s="151" t="s">
        <v>93</v>
      </c>
      <c r="AV1237" s="12" t="s">
        <v>90</v>
      </c>
      <c r="AW1237" s="12" t="s">
        <v>42</v>
      </c>
      <c r="AX1237" s="12" t="s">
        <v>82</v>
      </c>
      <c r="AY1237" s="151" t="s">
        <v>192</v>
      </c>
    </row>
    <row r="1238" spans="2:51" s="13" customFormat="1" ht="11.25">
      <c r="B1238" s="156"/>
      <c r="D1238" s="150" t="s">
        <v>202</v>
      </c>
      <c r="E1238" s="157" t="s">
        <v>44</v>
      </c>
      <c r="F1238" s="158" t="s">
        <v>90</v>
      </c>
      <c r="H1238" s="159">
        <v>1</v>
      </c>
      <c r="I1238" s="160"/>
      <c r="L1238" s="156"/>
      <c r="M1238" s="161"/>
      <c r="T1238" s="162"/>
      <c r="AT1238" s="157" t="s">
        <v>202</v>
      </c>
      <c r="AU1238" s="157" t="s">
        <v>93</v>
      </c>
      <c r="AV1238" s="13" t="s">
        <v>93</v>
      </c>
      <c r="AW1238" s="13" t="s">
        <v>42</v>
      </c>
      <c r="AX1238" s="13" t="s">
        <v>82</v>
      </c>
      <c r="AY1238" s="157" t="s">
        <v>192</v>
      </c>
    </row>
    <row r="1239" spans="2:51" s="12" customFormat="1" ht="11.25">
      <c r="B1239" s="149"/>
      <c r="D1239" s="150" t="s">
        <v>202</v>
      </c>
      <c r="E1239" s="151" t="s">
        <v>44</v>
      </c>
      <c r="F1239" s="152" t="s">
        <v>1118</v>
      </c>
      <c r="H1239" s="151" t="s">
        <v>44</v>
      </c>
      <c r="I1239" s="153"/>
      <c r="L1239" s="149"/>
      <c r="M1239" s="154"/>
      <c r="T1239" s="155"/>
      <c r="AT1239" s="151" t="s">
        <v>202</v>
      </c>
      <c r="AU1239" s="151" t="s">
        <v>93</v>
      </c>
      <c r="AV1239" s="12" t="s">
        <v>90</v>
      </c>
      <c r="AW1239" s="12" t="s">
        <v>42</v>
      </c>
      <c r="AX1239" s="12" t="s">
        <v>82</v>
      </c>
      <c r="AY1239" s="151" t="s">
        <v>192</v>
      </c>
    </row>
    <row r="1240" spans="2:51" s="13" customFormat="1" ht="11.25">
      <c r="B1240" s="156"/>
      <c r="D1240" s="150" t="s">
        <v>202</v>
      </c>
      <c r="E1240" s="157" t="s">
        <v>44</v>
      </c>
      <c r="F1240" s="158" t="s">
        <v>90</v>
      </c>
      <c r="H1240" s="159">
        <v>1</v>
      </c>
      <c r="I1240" s="160"/>
      <c r="L1240" s="156"/>
      <c r="M1240" s="161"/>
      <c r="T1240" s="162"/>
      <c r="AT1240" s="157" t="s">
        <v>202</v>
      </c>
      <c r="AU1240" s="157" t="s">
        <v>93</v>
      </c>
      <c r="AV1240" s="13" t="s">
        <v>93</v>
      </c>
      <c r="AW1240" s="13" t="s">
        <v>42</v>
      </c>
      <c r="AX1240" s="13" t="s">
        <v>82</v>
      </c>
      <c r="AY1240" s="157" t="s">
        <v>192</v>
      </c>
    </row>
    <row r="1241" spans="2:51" s="12" customFormat="1" ht="11.25">
      <c r="B1241" s="149"/>
      <c r="D1241" s="150" t="s">
        <v>202</v>
      </c>
      <c r="E1241" s="151" t="s">
        <v>44</v>
      </c>
      <c r="F1241" s="152" t="s">
        <v>1122</v>
      </c>
      <c r="H1241" s="151" t="s">
        <v>44</v>
      </c>
      <c r="I1241" s="153"/>
      <c r="L1241" s="149"/>
      <c r="M1241" s="154"/>
      <c r="T1241" s="155"/>
      <c r="AT1241" s="151" t="s">
        <v>202</v>
      </c>
      <c r="AU1241" s="151" t="s">
        <v>93</v>
      </c>
      <c r="AV1241" s="12" t="s">
        <v>90</v>
      </c>
      <c r="AW1241" s="12" t="s">
        <v>42</v>
      </c>
      <c r="AX1241" s="12" t="s">
        <v>82</v>
      </c>
      <c r="AY1241" s="151" t="s">
        <v>192</v>
      </c>
    </row>
    <row r="1242" spans="2:51" s="13" customFormat="1" ht="11.25">
      <c r="B1242" s="156"/>
      <c r="D1242" s="150" t="s">
        <v>202</v>
      </c>
      <c r="E1242" s="157" t="s">
        <v>44</v>
      </c>
      <c r="F1242" s="158" t="s">
        <v>90</v>
      </c>
      <c r="H1242" s="159">
        <v>1</v>
      </c>
      <c r="I1242" s="160"/>
      <c r="L1242" s="156"/>
      <c r="M1242" s="161"/>
      <c r="T1242" s="162"/>
      <c r="AT1242" s="157" t="s">
        <v>202</v>
      </c>
      <c r="AU1242" s="157" t="s">
        <v>93</v>
      </c>
      <c r="AV1242" s="13" t="s">
        <v>93</v>
      </c>
      <c r="AW1242" s="13" t="s">
        <v>42</v>
      </c>
      <c r="AX1242" s="13" t="s">
        <v>82</v>
      </c>
      <c r="AY1242" s="157" t="s">
        <v>192</v>
      </c>
    </row>
    <row r="1243" spans="2:51" s="12" customFormat="1" ht="11.25">
      <c r="B1243" s="149"/>
      <c r="D1243" s="150" t="s">
        <v>202</v>
      </c>
      <c r="E1243" s="151" t="s">
        <v>44</v>
      </c>
      <c r="F1243" s="152" t="s">
        <v>1123</v>
      </c>
      <c r="H1243" s="151" t="s">
        <v>44</v>
      </c>
      <c r="I1243" s="153"/>
      <c r="L1243" s="149"/>
      <c r="M1243" s="154"/>
      <c r="T1243" s="155"/>
      <c r="AT1243" s="151" t="s">
        <v>202</v>
      </c>
      <c r="AU1243" s="151" t="s">
        <v>93</v>
      </c>
      <c r="AV1243" s="12" t="s">
        <v>90</v>
      </c>
      <c r="AW1243" s="12" t="s">
        <v>42</v>
      </c>
      <c r="AX1243" s="12" t="s">
        <v>82</v>
      </c>
      <c r="AY1243" s="151" t="s">
        <v>192</v>
      </c>
    </row>
    <row r="1244" spans="2:51" s="13" customFormat="1" ht="11.25">
      <c r="B1244" s="156"/>
      <c r="D1244" s="150" t="s">
        <v>202</v>
      </c>
      <c r="E1244" s="157" t="s">
        <v>44</v>
      </c>
      <c r="F1244" s="158" t="s">
        <v>90</v>
      </c>
      <c r="H1244" s="159">
        <v>1</v>
      </c>
      <c r="I1244" s="160"/>
      <c r="L1244" s="156"/>
      <c r="M1244" s="161"/>
      <c r="T1244" s="162"/>
      <c r="AT1244" s="157" t="s">
        <v>202</v>
      </c>
      <c r="AU1244" s="157" t="s">
        <v>93</v>
      </c>
      <c r="AV1244" s="13" t="s">
        <v>93</v>
      </c>
      <c r="AW1244" s="13" t="s">
        <v>42</v>
      </c>
      <c r="AX1244" s="13" t="s">
        <v>82</v>
      </c>
      <c r="AY1244" s="157" t="s">
        <v>192</v>
      </c>
    </row>
    <row r="1245" spans="2:51" s="12" customFormat="1" ht="11.25">
      <c r="B1245" s="149"/>
      <c r="D1245" s="150" t="s">
        <v>202</v>
      </c>
      <c r="E1245" s="151" t="s">
        <v>44</v>
      </c>
      <c r="F1245" s="152" t="s">
        <v>1125</v>
      </c>
      <c r="H1245" s="151" t="s">
        <v>44</v>
      </c>
      <c r="I1245" s="153"/>
      <c r="L1245" s="149"/>
      <c r="M1245" s="154"/>
      <c r="T1245" s="155"/>
      <c r="AT1245" s="151" t="s">
        <v>202</v>
      </c>
      <c r="AU1245" s="151" t="s">
        <v>93</v>
      </c>
      <c r="AV1245" s="12" t="s">
        <v>90</v>
      </c>
      <c r="AW1245" s="12" t="s">
        <v>42</v>
      </c>
      <c r="AX1245" s="12" t="s">
        <v>82</v>
      </c>
      <c r="AY1245" s="151" t="s">
        <v>192</v>
      </c>
    </row>
    <row r="1246" spans="2:51" s="13" customFormat="1" ht="11.25">
      <c r="B1246" s="156"/>
      <c r="D1246" s="150" t="s">
        <v>202</v>
      </c>
      <c r="E1246" s="157" t="s">
        <v>44</v>
      </c>
      <c r="F1246" s="158" t="s">
        <v>90</v>
      </c>
      <c r="H1246" s="159">
        <v>1</v>
      </c>
      <c r="I1246" s="160"/>
      <c r="L1246" s="156"/>
      <c r="M1246" s="161"/>
      <c r="T1246" s="162"/>
      <c r="AT1246" s="157" t="s">
        <v>202</v>
      </c>
      <c r="AU1246" s="157" t="s">
        <v>93</v>
      </c>
      <c r="AV1246" s="13" t="s">
        <v>93</v>
      </c>
      <c r="AW1246" s="13" t="s">
        <v>42</v>
      </c>
      <c r="AX1246" s="13" t="s">
        <v>82</v>
      </c>
      <c r="AY1246" s="157" t="s">
        <v>192</v>
      </c>
    </row>
    <row r="1247" spans="2:51" s="12" customFormat="1" ht="11.25">
      <c r="B1247" s="149"/>
      <c r="D1247" s="150" t="s">
        <v>202</v>
      </c>
      <c r="E1247" s="151" t="s">
        <v>44</v>
      </c>
      <c r="F1247" s="152" t="s">
        <v>2533</v>
      </c>
      <c r="H1247" s="151" t="s">
        <v>44</v>
      </c>
      <c r="I1247" s="153"/>
      <c r="L1247" s="149"/>
      <c r="M1247" s="154"/>
      <c r="T1247" s="155"/>
      <c r="AT1247" s="151" t="s">
        <v>202</v>
      </c>
      <c r="AU1247" s="151" t="s">
        <v>93</v>
      </c>
      <c r="AV1247" s="12" t="s">
        <v>90</v>
      </c>
      <c r="AW1247" s="12" t="s">
        <v>42</v>
      </c>
      <c r="AX1247" s="12" t="s">
        <v>82</v>
      </c>
      <c r="AY1247" s="151" t="s">
        <v>192</v>
      </c>
    </row>
    <row r="1248" spans="2:51" s="13" customFormat="1" ht="11.25">
      <c r="B1248" s="156"/>
      <c r="D1248" s="150" t="s">
        <v>202</v>
      </c>
      <c r="E1248" s="157" t="s">
        <v>44</v>
      </c>
      <c r="F1248" s="158" t="s">
        <v>90</v>
      </c>
      <c r="H1248" s="159">
        <v>1</v>
      </c>
      <c r="I1248" s="160"/>
      <c r="L1248" s="156"/>
      <c r="M1248" s="161"/>
      <c r="T1248" s="162"/>
      <c r="AT1248" s="157" t="s">
        <v>202</v>
      </c>
      <c r="AU1248" s="157" t="s">
        <v>93</v>
      </c>
      <c r="AV1248" s="13" t="s">
        <v>93</v>
      </c>
      <c r="AW1248" s="13" t="s">
        <v>42</v>
      </c>
      <c r="AX1248" s="13" t="s">
        <v>82</v>
      </c>
      <c r="AY1248" s="157" t="s">
        <v>192</v>
      </c>
    </row>
    <row r="1249" spans="2:65" s="12" customFormat="1" ht="11.25">
      <c r="B1249" s="149"/>
      <c r="D1249" s="150" t="s">
        <v>202</v>
      </c>
      <c r="E1249" s="151" t="s">
        <v>44</v>
      </c>
      <c r="F1249" s="152" t="s">
        <v>2534</v>
      </c>
      <c r="H1249" s="151" t="s">
        <v>44</v>
      </c>
      <c r="I1249" s="153"/>
      <c r="L1249" s="149"/>
      <c r="M1249" s="154"/>
      <c r="T1249" s="155"/>
      <c r="AT1249" s="151" t="s">
        <v>202</v>
      </c>
      <c r="AU1249" s="151" t="s">
        <v>93</v>
      </c>
      <c r="AV1249" s="12" t="s">
        <v>90</v>
      </c>
      <c r="AW1249" s="12" t="s">
        <v>42</v>
      </c>
      <c r="AX1249" s="12" t="s">
        <v>82</v>
      </c>
      <c r="AY1249" s="151" t="s">
        <v>192</v>
      </c>
    </row>
    <row r="1250" spans="2:65" s="13" customFormat="1" ht="11.25">
      <c r="B1250" s="156"/>
      <c r="D1250" s="150" t="s">
        <v>202</v>
      </c>
      <c r="E1250" s="157" t="s">
        <v>44</v>
      </c>
      <c r="F1250" s="158" t="s">
        <v>90</v>
      </c>
      <c r="H1250" s="159">
        <v>1</v>
      </c>
      <c r="I1250" s="160"/>
      <c r="L1250" s="156"/>
      <c r="M1250" s="161"/>
      <c r="T1250" s="162"/>
      <c r="AT1250" s="157" t="s">
        <v>202</v>
      </c>
      <c r="AU1250" s="157" t="s">
        <v>93</v>
      </c>
      <c r="AV1250" s="13" t="s">
        <v>93</v>
      </c>
      <c r="AW1250" s="13" t="s">
        <v>42</v>
      </c>
      <c r="AX1250" s="13" t="s">
        <v>82</v>
      </c>
      <c r="AY1250" s="157" t="s">
        <v>192</v>
      </c>
    </row>
    <row r="1251" spans="2:65" s="14" customFormat="1" ht="11.25">
      <c r="B1251" s="163"/>
      <c r="D1251" s="150" t="s">
        <v>202</v>
      </c>
      <c r="E1251" s="164" t="s">
        <v>44</v>
      </c>
      <c r="F1251" s="165" t="s">
        <v>205</v>
      </c>
      <c r="H1251" s="166">
        <v>9</v>
      </c>
      <c r="I1251" s="167"/>
      <c r="L1251" s="163"/>
      <c r="M1251" s="168"/>
      <c r="T1251" s="169"/>
      <c r="AT1251" s="164" t="s">
        <v>202</v>
      </c>
      <c r="AU1251" s="164" t="s">
        <v>93</v>
      </c>
      <c r="AV1251" s="14" t="s">
        <v>199</v>
      </c>
      <c r="AW1251" s="14" t="s">
        <v>42</v>
      </c>
      <c r="AX1251" s="14" t="s">
        <v>90</v>
      </c>
      <c r="AY1251" s="164" t="s">
        <v>192</v>
      </c>
    </row>
    <row r="1252" spans="2:65" s="1" customFormat="1" ht="76.349999999999994" customHeight="1">
      <c r="B1252" s="33"/>
      <c r="C1252" s="132" t="s">
        <v>1633</v>
      </c>
      <c r="D1252" s="132" t="s">
        <v>194</v>
      </c>
      <c r="E1252" s="133" t="s">
        <v>1589</v>
      </c>
      <c r="F1252" s="134" t="s">
        <v>1590</v>
      </c>
      <c r="G1252" s="135" t="s">
        <v>747</v>
      </c>
      <c r="H1252" s="136">
        <v>6</v>
      </c>
      <c r="I1252" s="137"/>
      <c r="J1252" s="138">
        <f>ROUND(I1252*H1252,2)</f>
        <v>0</v>
      </c>
      <c r="K1252" s="134" t="s">
        <v>198</v>
      </c>
      <c r="L1252" s="33"/>
      <c r="M1252" s="139" t="s">
        <v>44</v>
      </c>
      <c r="N1252" s="140" t="s">
        <v>53</v>
      </c>
      <c r="P1252" s="141">
        <f>O1252*H1252</f>
        <v>0</v>
      </c>
      <c r="Q1252" s="141">
        <v>0</v>
      </c>
      <c r="R1252" s="141">
        <f>Q1252*H1252</f>
        <v>0</v>
      </c>
      <c r="S1252" s="141">
        <v>0</v>
      </c>
      <c r="T1252" s="142">
        <f>S1252*H1252</f>
        <v>0</v>
      </c>
      <c r="AR1252" s="143" t="s">
        <v>90</v>
      </c>
      <c r="AT1252" s="143" t="s">
        <v>194</v>
      </c>
      <c r="AU1252" s="143" t="s">
        <v>93</v>
      </c>
      <c r="AY1252" s="17" t="s">
        <v>192</v>
      </c>
      <c r="BE1252" s="144">
        <f>IF(N1252="základní",J1252,0)</f>
        <v>0</v>
      </c>
      <c r="BF1252" s="144">
        <f>IF(N1252="snížená",J1252,0)</f>
        <v>0</v>
      </c>
      <c r="BG1252" s="144">
        <f>IF(N1252="zákl. přenesená",J1252,0)</f>
        <v>0</v>
      </c>
      <c r="BH1252" s="144">
        <f>IF(N1252="sníž. přenesená",J1252,0)</f>
        <v>0</v>
      </c>
      <c r="BI1252" s="144">
        <f>IF(N1252="nulová",J1252,0)</f>
        <v>0</v>
      </c>
      <c r="BJ1252" s="17" t="s">
        <v>90</v>
      </c>
      <c r="BK1252" s="144">
        <f>ROUND(I1252*H1252,2)</f>
        <v>0</v>
      </c>
      <c r="BL1252" s="17" t="s">
        <v>90</v>
      </c>
      <c r="BM1252" s="143" t="s">
        <v>2781</v>
      </c>
    </row>
    <row r="1253" spans="2:65" s="1" customFormat="1" ht="11.25">
      <c r="B1253" s="33"/>
      <c r="D1253" s="145" t="s">
        <v>200</v>
      </c>
      <c r="F1253" s="146" t="s">
        <v>1592</v>
      </c>
      <c r="I1253" s="147"/>
      <c r="L1253" s="33"/>
      <c r="M1253" s="148"/>
      <c r="T1253" s="54"/>
      <c r="AT1253" s="17" t="s">
        <v>200</v>
      </c>
      <c r="AU1253" s="17" t="s">
        <v>93</v>
      </c>
    </row>
    <row r="1254" spans="2:65" s="12" customFormat="1" ht="11.25">
      <c r="B1254" s="149"/>
      <c r="D1254" s="150" t="s">
        <v>202</v>
      </c>
      <c r="E1254" s="151" t="s">
        <v>44</v>
      </c>
      <c r="F1254" s="152" t="s">
        <v>2252</v>
      </c>
      <c r="H1254" s="151" t="s">
        <v>44</v>
      </c>
      <c r="I1254" s="153"/>
      <c r="L1254" s="149"/>
      <c r="M1254" s="154"/>
      <c r="T1254" s="155"/>
      <c r="AT1254" s="151" t="s">
        <v>202</v>
      </c>
      <c r="AU1254" s="151" t="s">
        <v>93</v>
      </c>
      <c r="AV1254" s="12" t="s">
        <v>90</v>
      </c>
      <c r="AW1254" s="12" t="s">
        <v>42</v>
      </c>
      <c r="AX1254" s="12" t="s">
        <v>82</v>
      </c>
      <c r="AY1254" s="151" t="s">
        <v>192</v>
      </c>
    </row>
    <row r="1255" spans="2:65" s="12" customFormat="1" ht="11.25">
      <c r="B1255" s="149"/>
      <c r="D1255" s="150" t="s">
        <v>202</v>
      </c>
      <c r="E1255" s="151" t="s">
        <v>44</v>
      </c>
      <c r="F1255" s="152" t="s">
        <v>1110</v>
      </c>
      <c r="H1255" s="151" t="s">
        <v>44</v>
      </c>
      <c r="I1255" s="153"/>
      <c r="L1255" s="149"/>
      <c r="M1255" s="154"/>
      <c r="T1255" s="155"/>
      <c r="AT1255" s="151" t="s">
        <v>202</v>
      </c>
      <c r="AU1255" s="151" t="s">
        <v>93</v>
      </c>
      <c r="AV1255" s="12" t="s">
        <v>90</v>
      </c>
      <c r="AW1255" s="12" t="s">
        <v>42</v>
      </c>
      <c r="AX1255" s="12" t="s">
        <v>82</v>
      </c>
      <c r="AY1255" s="151" t="s">
        <v>192</v>
      </c>
    </row>
    <row r="1256" spans="2:65" s="13" customFormat="1" ht="11.25">
      <c r="B1256" s="156"/>
      <c r="D1256" s="150" t="s">
        <v>202</v>
      </c>
      <c r="E1256" s="157" t="s">
        <v>44</v>
      </c>
      <c r="F1256" s="158" t="s">
        <v>90</v>
      </c>
      <c r="H1256" s="159">
        <v>1</v>
      </c>
      <c r="I1256" s="160"/>
      <c r="L1256" s="156"/>
      <c r="M1256" s="161"/>
      <c r="T1256" s="162"/>
      <c r="AT1256" s="157" t="s">
        <v>202</v>
      </c>
      <c r="AU1256" s="157" t="s">
        <v>93</v>
      </c>
      <c r="AV1256" s="13" t="s">
        <v>93</v>
      </c>
      <c r="AW1256" s="13" t="s">
        <v>42</v>
      </c>
      <c r="AX1256" s="13" t="s">
        <v>82</v>
      </c>
      <c r="AY1256" s="157" t="s">
        <v>192</v>
      </c>
    </row>
    <row r="1257" spans="2:65" s="12" customFormat="1" ht="11.25">
      <c r="B1257" s="149"/>
      <c r="D1257" s="150" t="s">
        <v>202</v>
      </c>
      <c r="E1257" s="151" t="s">
        <v>44</v>
      </c>
      <c r="F1257" s="152" t="s">
        <v>1112</v>
      </c>
      <c r="H1257" s="151" t="s">
        <v>44</v>
      </c>
      <c r="I1257" s="153"/>
      <c r="L1257" s="149"/>
      <c r="M1257" s="154"/>
      <c r="T1257" s="155"/>
      <c r="AT1257" s="151" t="s">
        <v>202</v>
      </c>
      <c r="AU1257" s="151" t="s">
        <v>93</v>
      </c>
      <c r="AV1257" s="12" t="s">
        <v>90</v>
      </c>
      <c r="AW1257" s="12" t="s">
        <v>42</v>
      </c>
      <c r="AX1257" s="12" t="s">
        <v>82</v>
      </c>
      <c r="AY1257" s="151" t="s">
        <v>192</v>
      </c>
    </row>
    <row r="1258" spans="2:65" s="13" customFormat="1" ht="11.25">
      <c r="B1258" s="156"/>
      <c r="D1258" s="150" t="s">
        <v>202</v>
      </c>
      <c r="E1258" s="157" t="s">
        <v>44</v>
      </c>
      <c r="F1258" s="158" t="s">
        <v>90</v>
      </c>
      <c r="H1258" s="159">
        <v>1</v>
      </c>
      <c r="I1258" s="160"/>
      <c r="L1258" s="156"/>
      <c r="M1258" s="161"/>
      <c r="T1258" s="162"/>
      <c r="AT1258" s="157" t="s">
        <v>202</v>
      </c>
      <c r="AU1258" s="157" t="s">
        <v>93</v>
      </c>
      <c r="AV1258" s="13" t="s">
        <v>93</v>
      </c>
      <c r="AW1258" s="13" t="s">
        <v>42</v>
      </c>
      <c r="AX1258" s="13" t="s">
        <v>82</v>
      </c>
      <c r="AY1258" s="157" t="s">
        <v>192</v>
      </c>
    </row>
    <row r="1259" spans="2:65" s="12" customFormat="1" ht="11.25">
      <c r="B1259" s="149"/>
      <c r="D1259" s="150" t="s">
        <v>202</v>
      </c>
      <c r="E1259" s="151" t="s">
        <v>44</v>
      </c>
      <c r="F1259" s="152" t="s">
        <v>1116</v>
      </c>
      <c r="H1259" s="151" t="s">
        <v>44</v>
      </c>
      <c r="I1259" s="153"/>
      <c r="L1259" s="149"/>
      <c r="M1259" s="154"/>
      <c r="T1259" s="155"/>
      <c r="AT1259" s="151" t="s">
        <v>202</v>
      </c>
      <c r="AU1259" s="151" t="s">
        <v>93</v>
      </c>
      <c r="AV1259" s="12" t="s">
        <v>90</v>
      </c>
      <c r="AW1259" s="12" t="s">
        <v>42</v>
      </c>
      <c r="AX1259" s="12" t="s">
        <v>82</v>
      </c>
      <c r="AY1259" s="151" t="s">
        <v>192</v>
      </c>
    </row>
    <row r="1260" spans="2:65" s="13" customFormat="1" ht="11.25">
      <c r="B1260" s="156"/>
      <c r="D1260" s="150" t="s">
        <v>202</v>
      </c>
      <c r="E1260" s="157" t="s">
        <v>44</v>
      </c>
      <c r="F1260" s="158" t="s">
        <v>90</v>
      </c>
      <c r="H1260" s="159">
        <v>1</v>
      </c>
      <c r="I1260" s="160"/>
      <c r="L1260" s="156"/>
      <c r="M1260" s="161"/>
      <c r="T1260" s="162"/>
      <c r="AT1260" s="157" t="s">
        <v>202</v>
      </c>
      <c r="AU1260" s="157" t="s">
        <v>93</v>
      </c>
      <c r="AV1260" s="13" t="s">
        <v>93</v>
      </c>
      <c r="AW1260" s="13" t="s">
        <v>42</v>
      </c>
      <c r="AX1260" s="13" t="s">
        <v>82</v>
      </c>
      <c r="AY1260" s="157" t="s">
        <v>192</v>
      </c>
    </row>
    <row r="1261" spans="2:65" s="12" customFormat="1" ht="11.25">
      <c r="B1261" s="149"/>
      <c r="D1261" s="150" t="s">
        <v>202</v>
      </c>
      <c r="E1261" s="151" t="s">
        <v>44</v>
      </c>
      <c r="F1261" s="152" t="s">
        <v>1122</v>
      </c>
      <c r="H1261" s="151" t="s">
        <v>44</v>
      </c>
      <c r="I1261" s="153"/>
      <c r="L1261" s="149"/>
      <c r="M1261" s="154"/>
      <c r="T1261" s="155"/>
      <c r="AT1261" s="151" t="s">
        <v>202</v>
      </c>
      <c r="AU1261" s="151" t="s">
        <v>93</v>
      </c>
      <c r="AV1261" s="12" t="s">
        <v>90</v>
      </c>
      <c r="AW1261" s="12" t="s">
        <v>42</v>
      </c>
      <c r="AX1261" s="12" t="s">
        <v>82</v>
      </c>
      <c r="AY1261" s="151" t="s">
        <v>192</v>
      </c>
    </row>
    <row r="1262" spans="2:65" s="13" customFormat="1" ht="11.25">
      <c r="B1262" s="156"/>
      <c r="D1262" s="150" t="s">
        <v>202</v>
      </c>
      <c r="E1262" s="157" t="s">
        <v>44</v>
      </c>
      <c r="F1262" s="158" t="s">
        <v>90</v>
      </c>
      <c r="H1262" s="159">
        <v>1</v>
      </c>
      <c r="I1262" s="160"/>
      <c r="L1262" s="156"/>
      <c r="M1262" s="161"/>
      <c r="T1262" s="162"/>
      <c r="AT1262" s="157" t="s">
        <v>202</v>
      </c>
      <c r="AU1262" s="157" t="s">
        <v>93</v>
      </c>
      <c r="AV1262" s="13" t="s">
        <v>93</v>
      </c>
      <c r="AW1262" s="13" t="s">
        <v>42</v>
      </c>
      <c r="AX1262" s="13" t="s">
        <v>82</v>
      </c>
      <c r="AY1262" s="157" t="s">
        <v>192</v>
      </c>
    </row>
    <row r="1263" spans="2:65" s="12" customFormat="1" ht="11.25">
      <c r="B1263" s="149"/>
      <c r="D1263" s="150" t="s">
        <v>202</v>
      </c>
      <c r="E1263" s="151" t="s">
        <v>44</v>
      </c>
      <c r="F1263" s="152" t="s">
        <v>2533</v>
      </c>
      <c r="H1263" s="151" t="s">
        <v>44</v>
      </c>
      <c r="I1263" s="153"/>
      <c r="L1263" s="149"/>
      <c r="M1263" s="154"/>
      <c r="T1263" s="155"/>
      <c r="AT1263" s="151" t="s">
        <v>202</v>
      </c>
      <c r="AU1263" s="151" t="s">
        <v>93</v>
      </c>
      <c r="AV1263" s="12" t="s">
        <v>90</v>
      </c>
      <c r="AW1263" s="12" t="s">
        <v>42</v>
      </c>
      <c r="AX1263" s="12" t="s">
        <v>82</v>
      </c>
      <c r="AY1263" s="151" t="s">
        <v>192</v>
      </c>
    </row>
    <row r="1264" spans="2:65" s="13" customFormat="1" ht="11.25">
      <c r="B1264" s="156"/>
      <c r="D1264" s="150" t="s">
        <v>202</v>
      </c>
      <c r="E1264" s="157" t="s">
        <v>44</v>
      </c>
      <c r="F1264" s="158" t="s">
        <v>90</v>
      </c>
      <c r="H1264" s="159">
        <v>1</v>
      </c>
      <c r="I1264" s="160"/>
      <c r="L1264" s="156"/>
      <c r="M1264" s="161"/>
      <c r="T1264" s="162"/>
      <c r="AT1264" s="157" t="s">
        <v>202</v>
      </c>
      <c r="AU1264" s="157" t="s">
        <v>93</v>
      </c>
      <c r="AV1264" s="13" t="s">
        <v>93</v>
      </c>
      <c r="AW1264" s="13" t="s">
        <v>42</v>
      </c>
      <c r="AX1264" s="13" t="s">
        <v>82</v>
      </c>
      <c r="AY1264" s="157" t="s">
        <v>192</v>
      </c>
    </row>
    <row r="1265" spans="2:65" s="12" customFormat="1" ht="11.25">
      <c r="B1265" s="149"/>
      <c r="D1265" s="150" t="s">
        <v>202</v>
      </c>
      <c r="E1265" s="151" t="s">
        <v>44</v>
      </c>
      <c r="F1265" s="152" t="s">
        <v>2534</v>
      </c>
      <c r="H1265" s="151" t="s">
        <v>44</v>
      </c>
      <c r="I1265" s="153"/>
      <c r="L1265" s="149"/>
      <c r="M1265" s="154"/>
      <c r="T1265" s="155"/>
      <c r="AT1265" s="151" t="s">
        <v>202</v>
      </c>
      <c r="AU1265" s="151" t="s">
        <v>93</v>
      </c>
      <c r="AV1265" s="12" t="s">
        <v>90</v>
      </c>
      <c r="AW1265" s="12" t="s">
        <v>42</v>
      </c>
      <c r="AX1265" s="12" t="s">
        <v>82</v>
      </c>
      <c r="AY1265" s="151" t="s">
        <v>192</v>
      </c>
    </row>
    <row r="1266" spans="2:65" s="13" customFormat="1" ht="11.25">
      <c r="B1266" s="156"/>
      <c r="D1266" s="150" t="s">
        <v>202</v>
      </c>
      <c r="E1266" s="157" t="s">
        <v>44</v>
      </c>
      <c r="F1266" s="158" t="s">
        <v>90</v>
      </c>
      <c r="H1266" s="159">
        <v>1</v>
      </c>
      <c r="I1266" s="160"/>
      <c r="L1266" s="156"/>
      <c r="M1266" s="161"/>
      <c r="T1266" s="162"/>
      <c r="AT1266" s="157" t="s">
        <v>202</v>
      </c>
      <c r="AU1266" s="157" t="s">
        <v>93</v>
      </c>
      <c r="AV1266" s="13" t="s">
        <v>93</v>
      </c>
      <c r="AW1266" s="13" t="s">
        <v>42</v>
      </c>
      <c r="AX1266" s="13" t="s">
        <v>82</v>
      </c>
      <c r="AY1266" s="157" t="s">
        <v>192</v>
      </c>
    </row>
    <row r="1267" spans="2:65" s="14" customFormat="1" ht="11.25">
      <c r="B1267" s="163"/>
      <c r="D1267" s="150" t="s">
        <v>202</v>
      </c>
      <c r="E1267" s="164" t="s">
        <v>44</v>
      </c>
      <c r="F1267" s="165" t="s">
        <v>205</v>
      </c>
      <c r="H1267" s="166">
        <v>6</v>
      </c>
      <c r="I1267" s="167"/>
      <c r="L1267" s="163"/>
      <c r="M1267" s="168"/>
      <c r="T1267" s="169"/>
      <c r="AT1267" s="164" t="s">
        <v>202</v>
      </c>
      <c r="AU1267" s="164" t="s">
        <v>93</v>
      </c>
      <c r="AV1267" s="14" t="s">
        <v>199</v>
      </c>
      <c r="AW1267" s="14" t="s">
        <v>42</v>
      </c>
      <c r="AX1267" s="14" t="s">
        <v>90</v>
      </c>
      <c r="AY1267" s="164" t="s">
        <v>192</v>
      </c>
    </row>
    <row r="1268" spans="2:65" s="1" customFormat="1" ht="62.65" customHeight="1">
      <c r="B1268" s="33"/>
      <c r="C1268" s="132" t="s">
        <v>1637</v>
      </c>
      <c r="D1268" s="132" t="s">
        <v>194</v>
      </c>
      <c r="E1268" s="133" t="s">
        <v>1594</v>
      </c>
      <c r="F1268" s="134" t="s">
        <v>1595</v>
      </c>
      <c r="G1268" s="135" t="s">
        <v>747</v>
      </c>
      <c r="H1268" s="136">
        <v>6</v>
      </c>
      <c r="I1268" s="137"/>
      <c r="J1268" s="138">
        <f>ROUND(I1268*H1268,2)</f>
        <v>0</v>
      </c>
      <c r="K1268" s="134" t="s">
        <v>198</v>
      </c>
      <c r="L1268" s="33"/>
      <c r="M1268" s="139" t="s">
        <v>44</v>
      </c>
      <c r="N1268" s="140" t="s">
        <v>53</v>
      </c>
      <c r="P1268" s="141">
        <f>O1268*H1268</f>
        <v>0</v>
      </c>
      <c r="Q1268" s="141">
        <v>0</v>
      </c>
      <c r="R1268" s="141">
        <f>Q1268*H1268</f>
        <v>0</v>
      </c>
      <c r="S1268" s="141">
        <v>0</v>
      </c>
      <c r="T1268" s="142">
        <f>S1268*H1268</f>
        <v>0</v>
      </c>
      <c r="AR1268" s="143" t="s">
        <v>90</v>
      </c>
      <c r="AT1268" s="143" t="s">
        <v>194</v>
      </c>
      <c r="AU1268" s="143" t="s">
        <v>93</v>
      </c>
      <c r="AY1268" s="17" t="s">
        <v>192</v>
      </c>
      <c r="BE1268" s="144">
        <f>IF(N1268="základní",J1268,0)</f>
        <v>0</v>
      </c>
      <c r="BF1268" s="144">
        <f>IF(N1268="snížená",J1268,0)</f>
        <v>0</v>
      </c>
      <c r="BG1268" s="144">
        <f>IF(N1268="zákl. přenesená",J1268,0)</f>
        <v>0</v>
      </c>
      <c r="BH1268" s="144">
        <f>IF(N1268="sníž. přenesená",J1268,0)</f>
        <v>0</v>
      </c>
      <c r="BI1268" s="144">
        <f>IF(N1268="nulová",J1268,0)</f>
        <v>0</v>
      </c>
      <c r="BJ1268" s="17" t="s">
        <v>90</v>
      </c>
      <c r="BK1268" s="144">
        <f>ROUND(I1268*H1268,2)</f>
        <v>0</v>
      </c>
      <c r="BL1268" s="17" t="s">
        <v>90</v>
      </c>
      <c r="BM1268" s="143" t="s">
        <v>2782</v>
      </c>
    </row>
    <row r="1269" spans="2:65" s="1" customFormat="1" ht="11.25">
      <c r="B1269" s="33"/>
      <c r="D1269" s="145" t="s">
        <v>200</v>
      </c>
      <c r="F1269" s="146" t="s">
        <v>1597</v>
      </c>
      <c r="I1269" s="147"/>
      <c r="L1269" s="33"/>
      <c r="M1269" s="148"/>
      <c r="T1269" s="54"/>
      <c r="AT1269" s="17" t="s">
        <v>200</v>
      </c>
      <c r="AU1269" s="17" t="s">
        <v>93</v>
      </c>
    </row>
    <row r="1270" spans="2:65" s="12" customFormat="1" ht="11.25">
      <c r="B1270" s="149"/>
      <c r="D1270" s="150" t="s">
        <v>202</v>
      </c>
      <c r="E1270" s="151" t="s">
        <v>44</v>
      </c>
      <c r="F1270" s="152" t="s">
        <v>2252</v>
      </c>
      <c r="H1270" s="151" t="s">
        <v>44</v>
      </c>
      <c r="I1270" s="153"/>
      <c r="L1270" s="149"/>
      <c r="M1270" s="154"/>
      <c r="T1270" s="155"/>
      <c r="AT1270" s="151" t="s">
        <v>202</v>
      </c>
      <c r="AU1270" s="151" t="s">
        <v>93</v>
      </c>
      <c r="AV1270" s="12" t="s">
        <v>90</v>
      </c>
      <c r="AW1270" s="12" t="s">
        <v>42</v>
      </c>
      <c r="AX1270" s="12" t="s">
        <v>82</v>
      </c>
      <c r="AY1270" s="151" t="s">
        <v>192</v>
      </c>
    </row>
    <row r="1271" spans="2:65" s="12" customFormat="1" ht="11.25">
      <c r="B1271" s="149"/>
      <c r="D1271" s="150" t="s">
        <v>202</v>
      </c>
      <c r="E1271" s="151" t="s">
        <v>44</v>
      </c>
      <c r="F1271" s="152" t="s">
        <v>1110</v>
      </c>
      <c r="H1271" s="151" t="s">
        <v>44</v>
      </c>
      <c r="I1271" s="153"/>
      <c r="L1271" s="149"/>
      <c r="M1271" s="154"/>
      <c r="T1271" s="155"/>
      <c r="AT1271" s="151" t="s">
        <v>202</v>
      </c>
      <c r="AU1271" s="151" t="s">
        <v>93</v>
      </c>
      <c r="AV1271" s="12" t="s">
        <v>90</v>
      </c>
      <c r="AW1271" s="12" t="s">
        <v>42</v>
      </c>
      <c r="AX1271" s="12" t="s">
        <v>82</v>
      </c>
      <c r="AY1271" s="151" t="s">
        <v>192</v>
      </c>
    </row>
    <row r="1272" spans="2:65" s="13" customFormat="1" ht="11.25">
      <c r="B1272" s="156"/>
      <c r="D1272" s="150" t="s">
        <v>202</v>
      </c>
      <c r="E1272" s="157" t="s">
        <v>44</v>
      </c>
      <c r="F1272" s="158" t="s">
        <v>90</v>
      </c>
      <c r="H1272" s="159">
        <v>1</v>
      </c>
      <c r="I1272" s="160"/>
      <c r="L1272" s="156"/>
      <c r="M1272" s="161"/>
      <c r="T1272" s="162"/>
      <c r="AT1272" s="157" t="s">
        <v>202</v>
      </c>
      <c r="AU1272" s="157" t="s">
        <v>93</v>
      </c>
      <c r="AV1272" s="13" t="s">
        <v>93</v>
      </c>
      <c r="AW1272" s="13" t="s">
        <v>42</v>
      </c>
      <c r="AX1272" s="13" t="s">
        <v>82</v>
      </c>
      <c r="AY1272" s="157" t="s">
        <v>192</v>
      </c>
    </row>
    <row r="1273" spans="2:65" s="12" customFormat="1" ht="11.25">
      <c r="B1273" s="149"/>
      <c r="D1273" s="150" t="s">
        <v>202</v>
      </c>
      <c r="E1273" s="151" t="s">
        <v>44</v>
      </c>
      <c r="F1273" s="152" t="s">
        <v>1112</v>
      </c>
      <c r="H1273" s="151" t="s">
        <v>44</v>
      </c>
      <c r="I1273" s="153"/>
      <c r="L1273" s="149"/>
      <c r="M1273" s="154"/>
      <c r="T1273" s="155"/>
      <c r="AT1273" s="151" t="s">
        <v>202</v>
      </c>
      <c r="AU1273" s="151" t="s">
        <v>93</v>
      </c>
      <c r="AV1273" s="12" t="s">
        <v>90</v>
      </c>
      <c r="AW1273" s="12" t="s">
        <v>42</v>
      </c>
      <c r="AX1273" s="12" t="s">
        <v>82</v>
      </c>
      <c r="AY1273" s="151" t="s">
        <v>192</v>
      </c>
    </row>
    <row r="1274" spans="2:65" s="13" customFormat="1" ht="11.25">
      <c r="B1274" s="156"/>
      <c r="D1274" s="150" t="s">
        <v>202</v>
      </c>
      <c r="E1274" s="157" t="s">
        <v>44</v>
      </c>
      <c r="F1274" s="158" t="s">
        <v>90</v>
      </c>
      <c r="H1274" s="159">
        <v>1</v>
      </c>
      <c r="I1274" s="160"/>
      <c r="L1274" s="156"/>
      <c r="M1274" s="161"/>
      <c r="T1274" s="162"/>
      <c r="AT1274" s="157" t="s">
        <v>202</v>
      </c>
      <c r="AU1274" s="157" t="s">
        <v>93</v>
      </c>
      <c r="AV1274" s="13" t="s">
        <v>93</v>
      </c>
      <c r="AW1274" s="13" t="s">
        <v>42</v>
      </c>
      <c r="AX1274" s="13" t="s">
        <v>82</v>
      </c>
      <c r="AY1274" s="157" t="s">
        <v>192</v>
      </c>
    </row>
    <row r="1275" spans="2:65" s="12" customFormat="1" ht="11.25">
      <c r="B1275" s="149"/>
      <c r="D1275" s="150" t="s">
        <v>202</v>
      </c>
      <c r="E1275" s="151" t="s">
        <v>44</v>
      </c>
      <c r="F1275" s="152" t="s">
        <v>1116</v>
      </c>
      <c r="H1275" s="151" t="s">
        <v>44</v>
      </c>
      <c r="I1275" s="153"/>
      <c r="L1275" s="149"/>
      <c r="M1275" s="154"/>
      <c r="T1275" s="155"/>
      <c r="AT1275" s="151" t="s">
        <v>202</v>
      </c>
      <c r="AU1275" s="151" t="s">
        <v>93</v>
      </c>
      <c r="AV1275" s="12" t="s">
        <v>90</v>
      </c>
      <c r="AW1275" s="12" t="s">
        <v>42</v>
      </c>
      <c r="AX1275" s="12" t="s">
        <v>82</v>
      </c>
      <c r="AY1275" s="151" t="s">
        <v>192</v>
      </c>
    </row>
    <row r="1276" spans="2:65" s="13" customFormat="1" ht="11.25">
      <c r="B1276" s="156"/>
      <c r="D1276" s="150" t="s">
        <v>202</v>
      </c>
      <c r="E1276" s="157" t="s">
        <v>44</v>
      </c>
      <c r="F1276" s="158" t="s">
        <v>90</v>
      </c>
      <c r="H1276" s="159">
        <v>1</v>
      </c>
      <c r="I1276" s="160"/>
      <c r="L1276" s="156"/>
      <c r="M1276" s="161"/>
      <c r="T1276" s="162"/>
      <c r="AT1276" s="157" t="s">
        <v>202</v>
      </c>
      <c r="AU1276" s="157" t="s">
        <v>93</v>
      </c>
      <c r="AV1276" s="13" t="s">
        <v>93</v>
      </c>
      <c r="AW1276" s="13" t="s">
        <v>42</v>
      </c>
      <c r="AX1276" s="13" t="s">
        <v>82</v>
      </c>
      <c r="AY1276" s="157" t="s">
        <v>192</v>
      </c>
    </row>
    <row r="1277" spans="2:65" s="12" customFormat="1" ht="11.25">
      <c r="B1277" s="149"/>
      <c r="D1277" s="150" t="s">
        <v>202</v>
      </c>
      <c r="E1277" s="151" t="s">
        <v>44</v>
      </c>
      <c r="F1277" s="152" t="s">
        <v>1122</v>
      </c>
      <c r="H1277" s="151" t="s">
        <v>44</v>
      </c>
      <c r="I1277" s="153"/>
      <c r="L1277" s="149"/>
      <c r="M1277" s="154"/>
      <c r="T1277" s="155"/>
      <c r="AT1277" s="151" t="s">
        <v>202</v>
      </c>
      <c r="AU1277" s="151" t="s">
        <v>93</v>
      </c>
      <c r="AV1277" s="12" t="s">
        <v>90</v>
      </c>
      <c r="AW1277" s="12" t="s">
        <v>42</v>
      </c>
      <c r="AX1277" s="12" t="s">
        <v>82</v>
      </c>
      <c r="AY1277" s="151" t="s">
        <v>192</v>
      </c>
    </row>
    <row r="1278" spans="2:65" s="13" customFormat="1" ht="11.25">
      <c r="B1278" s="156"/>
      <c r="D1278" s="150" t="s">
        <v>202</v>
      </c>
      <c r="E1278" s="157" t="s">
        <v>44</v>
      </c>
      <c r="F1278" s="158" t="s">
        <v>90</v>
      </c>
      <c r="H1278" s="159">
        <v>1</v>
      </c>
      <c r="I1278" s="160"/>
      <c r="L1278" s="156"/>
      <c r="M1278" s="161"/>
      <c r="T1278" s="162"/>
      <c r="AT1278" s="157" t="s">
        <v>202</v>
      </c>
      <c r="AU1278" s="157" t="s">
        <v>93</v>
      </c>
      <c r="AV1278" s="13" t="s">
        <v>93</v>
      </c>
      <c r="AW1278" s="13" t="s">
        <v>42</v>
      </c>
      <c r="AX1278" s="13" t="s">
        <v>82</v>
      </c>
      <c r="AY1278" s="157" t="s">
        <v>192</v>
      </c>
    </row>
    <row r="1279" spans="2:65" s="12" customFormat="1" ht="11.25">
      <c r="B1279" s="149"/>
      <c r="D1279" s="150" t="s">
        <v>202</v>
      </c>
      <c r="E1279" s="151" t="s">
        <v>44</v>
      </c>
      <c r="F1279" s="152" t="s">
        <v>2533</v>
      </c>
      <c r="H1279" s="151" t="s">
        <v>44</v>
      </c>
      <c r="I1279" s="153"/>
      <c r="L1279" s="149"/>
      <c r="M1279" s="154"/>
      <c r="T1279" s="155"/>
      <c r="AT1279" s="151" t="s">
        <v>202</v>
      </c>
      <c r="AU1279" s="151" t="s">
        <v>93</v>
      </c>
      <c r="AV1279" s="12" t="s">
        <v>90</v>
      </c>
      <c r="AW1279" s="12" t="s">
        <v>42</v>
      </c>
      <c r="AX1279" s="12" t="s">
        <v>82</v>
      </c>
      <c r="AY1279" s="151" t="s">
        <v>192</v>
      </c>
    </row>
    <row r="1280" spans="2:65" s="13" customFormat="1" ht="11.25">
      <c r="B1280" s="156"/>
      <c r="D1280" s="150" t="s">
        <v>202</v>
      </c>
      <c r="E1280" s="157" t="s">
        <v>44</v>
      </c>
      <c r="F1280" s="158" t="s">
        <v>90</v>
      </c>
      <c r="H1280" s="159">
        <v>1</v>
      </c>
      <c r="I1280" s="160"/>
      <c r="L1280" s="156"/>
      <c r="M1280" s="161"/>
      <c r="T1280" s="162"/>
      <c r="AT1280" s="157" t="s">
        <v>202</v>
      </c>
      <c r="AU1280" s="157" t="s">
        <v>93</v>
      </c>
      <c r="AV1280" s="13" t="s">
        <v>93</v>
      </c>
      <c r="AW1280" s="13" t="s">
        <v>42</v>
      </c>
      <c r="AX1280" s="13" t="s">
        <v>82</v>
      </c>
      <c r="AY1280" s="157" t="s">
        <v>192</v>
      </c>
    </row>
    <row r="1281" spans="2:65" s="12" customFormat="1" ht="11.25">
      <c r="B1281" s="149"/>
      <c r="D1281" s="150" t="s">
        <v>202</v>
      </c>
      <c r="E1281" s="151" t="s">
        <v>44</v>
      </c>
      <c r="F1281" s="152" t="s">
        <v>2534</v>
      </c>
      <c r="H1281" s="151" t="s">
        <v>44</v>
      </c>
      <c r="I1281" s="153"/>
      <c r="L1281" s="149"/>
      <c r="M1281" s="154"/>
      <c r="T1281" s="155"/>
      <c r="AT1281" s="151" t="s">
        <v>202</v>
      </c>
      <c r="AU1281" s="151" t="s">
        <v>93</v>
      </c>
      <c r="AV1281" s="12" t="s">
        <v>90</v>
      </c>
      <c r="AW1281" s="12" t="s">
        <v>42</v>
      </c>
      <c r="AX1281" s="12" t="s">
        <v>82</v>
      </c>
      <c r="AY1281" s="151" t="s">
        <v>192</v>
      </c>
    </row>
    <row r="1282" spans="2:65" s="13" customFormat="1" ht="11.25">
      <c r="B1282" s="156"/>
      <c r="D1282" s="150" t="s">
        <v>202</v>
      </c>
      <c r="E1282" s="157" t="s">
        <v>44</v>
      </c>
      <c r="F1282" s="158" t="s">
        <v>90</v>
      </c>
      <c r="H1282" s="159">
        <v>1</v>
      </c>
      <c r="I1282" s="160"/>
      <c r="L1282" s="156"/>
      <c r="M1282" s="161"/>
      <c r="T1282" s="162"/>
      <c r="AT1282" s="157" t="s">
        <v>202</v>
      </c>
      <c r="AU1282" s="157" t="s">
        <v>93</v>
      </c>
      <c r="AV1282" s="13" t="s">
        <v>93</v>
      </c>
      <c r="AW1282" s="13" t="s">
        <v>42</v>
      </c>
      <c r="AX1282" s="13" t="s">
        <v>82</v>
      </c>
      <c r="AY1282" s="157" t="s">
        <v>192</v>
      </c>
    </row>
    <row r="1283" spans="2:65" s="14" customFormat="1" ht="11.25">
      <c r="B1283" s="163"/>
      <c r="D1283" s="150" t="s">
        <v>202</v>
      </c>
      <c r="E1283" s="164" t="s">
        <v>44</v>
      </c>
      <c r="F1283" s="165" t="s">
        <v>205</v>
      </c>
      <c r="H1283" s="166">
        <v>6</v>
      </c>
      <c r="I1283" s="167"/>
      <c r="L1283" s="163"/>
      <c r="M1283" s="168"/>
      <c r="T1283" s="169"/>
      <c r="AT1283" s="164" t="s">
        <v>202</v>
      </c>
      <c r="AU1283" s="164" t="s">
        <v>93</v>
      </c>
      <c r="AV1283" s="14" t="s">
        <v>199</v>
      </c>
      <c r="AW1283" s="14" t="s">
        <v>42</v>
      </c>
      <c r="AX1283" s="14" t="s">
        <v>90</v>
      </c>
      <c r="AY1283" s="164" t="s">
        <v>192</v>
      </c>
    </row>
    <row r="1284" spans="2:65" s="1" customFormat="1" ht="24.2" customHeight="1">
      <c r="B1284" s="33"/>
      <c r="C1284" s="170" t="s">
        <v>1642</v>
      </c>
      <c r="D1284" s="170" t="s">
        <v>245</v>
      </c>
      <c r="E1284" s="171" t="s">
        <v>1599</v>
      </c>
      <c r="F1284" s="172" t="s">
        <v>1600</v>
      </c>
      <c r="G1284" s="173" t="s">
        <v>747</v>
      </c>
      <c r="H1284" s="174">
        <v>15</v>
      </c>
      <c r="I1284" s="175"/>
      <c r="J1284" s="176">
        <f>ROUND(I1284*H1284,2)</f>
        <v>0</v>
      </c>
      <c r="K1284" s="172" t="s">
        <v>259</v>
      </c>
      <c r="L1284" s="177"/>
      <c r="M1284" s="178" t="s">
        <v>44</v>
      </c>
      <c r="N1284" s="179" t="s">
        <v>53</v>
      </c>
      <c r="P1284" s="141">
        <f>O1284*H1284</f>
        <v>0</v>
      </c>
      <c r="Q1284" s="141">
        <v>0</v>
      </c>
      <c r="R1284" s="141">
        <f>Q1284*H1284</f>
        <v>0</v>
      </c>
      <c r="S1284" s="141">
        <v>0</v>
      </c>
      <c r="T1284" s="142">
        <f>S1284*H1284</f>
        <v>0</v>
      </c>
      <c r="AR1284" s="143" t="s">
        <v>93</v>
      </c>
      <c r="AT1284" s="143" t="s">
        <v>245</v>
      </c>
      <c r="AU1284" s="143" t="s">
        <v>93</v>
      </c>
      <c r="AY1284" s="17" t="s">
        <v>192</v>
      </c>
      <c r="BE1284" s="144">
        <f>IF(N1284="základní",J1284,0)</f>
        <v>0</v>
      </c>
      <c r="BF1284" s="144">
        <f>IF(N1284="snížená",J1284,0)</f>
        <v>0</v>
      </c>
      <c r="BG1284" s="144">
        <f>IF(N1284="zákl. přenesená",J1284,0)</f>
        <v>0</v>
      </c>
      <c r="BH1284" s="144">
        <f>IF(N1284="sníž. přenesená",J1284,0)</f>
        <v>0</v>
      </c>
      <c r="BI1284" s="144">
        <f>IF(N1284="nulová",J1284,0)</f>
        <v>0</v>
      </c>
      <c r="BJ1284" s="17" t="s">
        <v>90</v>
      </c>
      <c r="BK1284" s="144">
        <f>ROUND(I1284*H1284,2)</f>
        <v>0</v>
      </c>
      <c r="BL1284" s="17" t="s">
        <v>90</v>
      </c>
      <c r="BM1284" s="143" t="s">
        <v>2783</v>
      </c>
    </row>
    <row r="1285" spans="2:65" s="12" customFormat="1" ht="11.25">
      <c r="B1285" s="149"/>
      <c r="D1285" s="150" t="s">
        <v>202</v>
      </c>
      <c r="E1285" s="151" t="s">
        <v>44</v>
      </c>
      <c r="F1285" s="152" t="s">
        <v>2252</v>
      </c>
      <c r="H1285" s="151" t="s">
        <v>44</v>
      </c>
      <c r="I1285" s="153"/>
      <c r="L1285" s="149"/>
      <c r="M1285" s="154"/>
      <c r="T1285" s="155"/>
      <c r="AT1285" s="151" t="s">
        <v>202</v>
      </c>
      <c r="AU1285" s="151" t="s">
        <v>93</v>
      </c>
      <c r="AV1285" s="12" t="s">
        <v>90</v>
      </c>
      <c r="AW1285" s="12" t="s">
        <v>42</v>
      </c>
      <c r="AX1285" s="12" t="s">
        <v>82</v>
      </c>
      <c r="AY1285" s="151" t="s">
        <v>192</v>
      </c>
    </row>
    <row r="1286" spans="2:65" s="12" customFormat="1" ht="11.25">
      <c r="B1286" s="149"/>
      <c r="D1286" s="150" t="s">
        <v>202</v>
      </c>
      <c r="E1286" s="151" t="s">
        <v>44</v>
      </c>
      <c r="F1286" s="152" t="s">
        <v>1110</v>
      </c>
      <c r="H1286" s="151" t="s">
        <v>44</v>
      </c>
      <c r="I1286" s="153"/>
      <c r="L1286" s="149"/>
      <c r="M1286" s="154"/>
      <c r="T1286" s="155"/>
      <c r="AT1286" s="151" t="s">
        <v>202</v>
      </c>
      <c r="AU1286" s="151" t="s">
        <v>93</v>
      </c>
      <c r="AV1286" s="12" t="s">
        <v>90</v>
      </c>
      <c r="AW1286" s="12" t="s">
        <v>42</v>
      </c>
      <c r="AX1286" s="12" t="s">
        <v>82</v>
      </c>
      <c r="AY1286" s="151" t="s">
        <v>192</v>
      </c>
    </row>
    <row r="1287" spans="2:65" s="13" customFormat="1" ht="11.25">
      <c r="B1287" s="156"/>
      <c r="D1287" s="150" t="s">
        <v>202</v>
      </c>
      <c r="E1287" s="157" t="s">
        <v>44</v>
      </c>
      <c r="F1287" s="158" t="s">
        <v>1602</v>
      </c>
      <c r="H1287" s="159">
        <v>2</v>
      </c>
      <c r="I1287" s="160"/>
      <c r="L1287" s="156"/>
      <c r="M1287" s="161"/>
      <c r="T1287" s="162"/>
      <c r="AT1287" s="157" t="s">
        <v>202</v>
      </c>
      <c r="AU1287" s="157" t="s">
        <v>93</v>
      </c>
      <c r="AV1287" s="13" t="s">
        <v>93</v>
      </c>
      <c r="AW1287" s="13" t="s">
        <v>42</v>
      </c>
      <c r="AX1287" s="13" t="s">
        <v>82</v>
      </c>
      <c r="AY1287" s="157" t="s">
        <v>192</v>
      </c>
    </row>
    <row r="1288" spans="2:65" s="12" customFormat="1" ht="11.25">
      <c r="B1288" s="149"/>
      <c r="D1288" s="150" t="s">
        <v>202</v>
      </c>
      <c r="E1288" s="151" t="s">
        <v>44</v>
      </c>
      <c r="F1288" s="152" t="s">
        <v>1112</v>
      </c>
      <c r="H1288" s="151" t="s">
        <v>44</v>
      </c>
      <c r="I1288" s="153"/>
      <c r="L1288" s="149"/>
      <c r="M1288" s="154"/>
      <c r="T1288" s="155"/>
      <c r="AT1288" s="151" t="s">
        <v>202</v>
      </c>
      <c r="AU1288" s="151" t="s">
        <v>93</v>
      </c>
      <c r="AV1288" s="12" t="s">
        <v>90</v>
      </c>
      <c r="AW1288" s="12" t="s">
        <v>42</v>
      </c>
      <c r="AX1288" s="12" t="s">
        <v>82</v>
      </c>
      <c r="AY1288" s="151" t="s">
        <v>192</v>
      </c>
    </row>
    <row r="1289" spans="2:65" s="13" customFormat="1" ht="11.25">
      <c r="B1289" s="156"/>
      <c r="D1289" s="150" t="s">
        <v>202</v>
      </c>
      <c r="E1289" s="157" t="s">
        <v>44</v>
      </c>
      <c r="F1289" s="158" t="s">
        <v>1602</v>
      </c>
      <c r="H1289" s="159">
        <v>2</v>
      </c>
      <c r="I1289" s="160"/>
      <c r="L1289" s="156"/>
      <c r="M1289" s="161"/>
      <c r="T1289" s="162"/>
      <c r="AT1289" s="157" t="s">
        <v>202</v>
      </c>
      <c r="AU1289" s="157" t="s">
        <v>93</v>
      </c>
      <c r="AV1289" s="13" t="s">
        <v>93</v>
      </c>
      <c r="AW1289" s="13" t="s">
        <v>42</v>
      </c>
      <c r="AX1289" s="13" t="s">
        <v>82</v>
      </c>
      <c r="AY1289" s="157" t="s">
        <v>192</v>
      </c>
    </row>
    <row r="1290" spans="2:65" s="12" customFormat="1" ht="11.25">
      <c r="B1290" s="149"/>
      <c r="D1290" s="150" t="s">
        <v>202</v>
      </c>
      <c r="E1290" s="151" t="s">
        <v>44</v>
      </c>
      <c r="F1290" s="152" t="s">
        <v>1116</v>
      </c>
      <c r="H1290" s="151" t="s">
        <v>44</v>
      </c>
      <c r="I1290" s="153"/>
      <c r="L1290" s="149"/>
      <c r="M1290" s="154"/>
      <c r="T1290" s="155"/>
      <c r="AT1290" s="151" t="s">
        <v>202</v>
      </c>
      <c r="AU1290" s="151" t="s">
        <v>93</v>
      </c>
      <c r="AV1290" s="12" t="s">
        <v>90</v>
      </c>
      <c r="AW1290" s="12" t="s">
        <v>42</v>
      </c>
      <c r="AX1290" s="12" t="s">
        <v>82</v>
      </c>
      <c r="AY1290" s="151" t="s">
        <v>192</v>
      </c>
    </row>
    <row r="1291" spans="2:65" s="13" customFormat="1" ht="11.25">
      <c r="B1291" s="156"/>
      <c r="D1291" s="150" t="s">
        <v>202</v>
      </c>
      <c r="E1291" s="157" t="s">
        <v>44</v>
      </c>
      <c r="F1291" s="158" t="s">
        <v>1602</v>
      </c>
      <c r="H1291" s="159">
        <v>2</v>
      </c>
      <c r="I1291" s="160"/>
      <c r="L1291" s="156"/>
      <c r="M1291" s="161"/>
      <c r="T1291" s="162"/>
      <c r="AT1291" s="157" t="s">
        <v>202</v>
      </c>
      <c r="AU1291" s="157" t="s">
        <v>93</v>
      </c>
      <c r="AV1291" s="13" t="s">
        <v>93</v>
      </c>
      <c r="AW1291" s="13" t="s">
        <v>42</v>
      </c>
      <c r="AX1291" s="13" t="s">
        <v>82</v>
      </c>
      <c r="AY1291" s="157" t="s">
        <v>192</v>
      </c>
    </row>
    <row r="1292" spans="2:65" s="12" customFormat="1" ht="11.25">
      <c r="B1292" s="149"/>
      <c r="D1292" s="150" t="s">
        <v>202</v>
      </c>
      <c r="E1292" s="151" t="s">
        <v>44</v>
      </c>
      <c r="F1292" s="152" t="s">
        <v>1118</v>
      </c>
      <c r="H1292" s="151" t="s">
        <v>44</v>
      </c>
      <c r="I1292" s="153"/>
      <c r="L1292" s="149"/>
      <c r="M1292" s="154"/>
      <c r="T1292" s="155"/>
      <c r="AT1292" s="151" t="s">
        <v>202</v>
      </c>
      <c r="AU1292" s="151" t="s">
        <v>93</v>
      </c>
      <c r="AV1292" s="12" t="s">
        <v>90</v>
      </c>
      <c r="AW1292" s="12" t="s">
        <v>42</v>
      </c>
      <c r="AX1292" s="12" t="s">
        <v>82</v>
      </c>
      <c r="AY1292" s="151" t="s">
        <v>192</v>
      </c>
    </row>
    <row r="1293" spans="2:65" s="13" customFormat="1" ht="11.25">
      <c r="B1293" s="156"/>
      <c r="D1293" s="150" t="s">
        <v>202</v>
      </c>
      <c r="E1293" s="157" t="s">
        <v>44</v>
      </c>
      <c r="F1293" s="158" t="s">
        <v>90</v>
      </c>
      <c r="H1293" s="159">
        <v>1</v>
      </c>
      <c r="I1293" s="160"/>
      <c r="L1293" s="156"/>
      <c r="M1293" s="161"/>
      <c r="T1293" s="162"/>
      <c r="AT1293" s="157" t="s">
        <v>202</v>
      </c>
      <c r="AU1293" s="157" t="s">
        <v>93</v>
      </c>
      <c r="AV1293" s="13" t="s">
        <v>93</v>
      </c>
      <c r="AW1293" s="13" t="s">
        <v>42</v>
      </c>
      <c r="AX1293" s="13" t="s">
        <v>82</v>
      </c>
      <c r="AY1293" s="157" t="s">
        <v>192</v>
      </c>
    </row>
    <row r="1294" spans="2:65" s="12" customFormat="1" ht="11.25">
      <c r="B1294" s="149"/>
      <c r="D1294" s="150" t="s">
        <v>202</v>
      </c>
      <c r="E1294" s="151" t="s">
        <v>44</v>
      </c>
      <c r="F1294" s="152" t="s">
        <v>1122</v>
      </c>
      <c r="H1294" s="151" t="s">
        <v>44</v>
      </c>
      <c r="I1294" s="153"/>
      <c r="L1294" s="149"/>
      <c r="M1294" s="154"/>
      <c r="T1294" s="155"/>
      <c r="AT1294" s="151" t="s">
        <v>202</v>
      </c>
      <c r="AU1294" s="151" t="s">
        <v>93</v>
      </c>
      <c r="AV1294" s="12" t="s">
        <v>90</v>
      </c>
      <c r="AW1294" s="12" t="s">
        <v>42</v>
      </c>
      <c r="AX1294" s="12" t="s">
        <v>82</v>
      </c>
      <c r="AY1294" s="151" t="s">
        <v>192</v>
      </c>
    </row>
    <row r="1295" spans="2:65" s="13" customFormat="1" ht="11.25">
      <c r="B1295" s="156"/>
      <c r="D1295" s="150" t="s">
        <v>202</v>
      </c>
      <c r="E1295" s="157" t="s">
        <v>44</v>
      </c>
      <c r="F1295" s="158" t="s">
        <v>1602</v>
      </c>
      <c r="H1295" s="159">
        <v>2</v>
      </c>
      <c r="I1295" s="160"/>
      <c r="L1295" s="156"/>
      <c r="M1295" s="161"/>
      <c r="T1295" s="162"/>
      <c r="AT1295" s="157" t="s">
        <v>202</v>
      </c>
      <c r="AU1295" s="157" t="s">
        <v>93</v>
      </c>
      <c r="AV1295" s="13" t="s">
        <v>93</v>
      </c>
      <c r="AW1295" s="13" t="s">
        <v>42</v>
      </c>
      <c r="AX1295" s="13" t="s">
        <v>82</v>
      </c>
      <c r="AY1295" s="157" t="s">
        <v>192</v>
      </c>
    </row>
    <row r="1296" spans="2:65" s="12" customFormat="1" ht="11.25">
      <c r="B1296" s="149"/>
      <c r="D1296" s="150" t="s">
        <v>202</v>
      </c>
      <c r="E1296" s="151" t="s">
        <v>44</v>
      </c>
      <c r="F1296" s="152" t="s">
        <v>1123</v>
      </c>
      <c r="H1296" s="151" t="s">
        <v>44</v>
      </c>
      <c r="I1296" s="153"/>
      <c r="L1296" s="149"/>
      <c r="M1296" s="154"/>
      <c r="T1296" s="155"/>
      <c r="AT1296" s="151" t="s">
        <v>202</v>
      </c>
      <c r="AU1296" s="151" t="s">
        <v>93</v>
      </c>
      <c r="AV1296" s="12" t="s">
        <v>90</v>
      </c>
      <c r="AW1296" s="12" t="s">
        <v>42</v>
      </c>
      <c r="AX1296" s="12" t="s">
        <v>82</v>
      </c>
      <c r="AY1296" s="151" t="s">
        <v>192</v>
      </c>
    </row>
    <row r="1297" spans="2:65" s="13" customFormat="1" ht="11.25">
      <c r="B1297" s="156"/>
      <c r="D1297" s="150" t="s">
        <v>202</v>
      </c>
      <c r="E1297" s="157" t="s">
        <v>44</v>
      </c>
      <c r="F1297" s="158" t="s">
        <v>90</v>
      </c>
      <c r="H1297" s="159">
        <v>1</v>
      </c>
      <c r="I1297" s="160"/>
      <c r="L1297" s="156"/>
      <c r="M1297" s="161"/>
      <c r="T1297" s="162"/>
      <c r="AT1297" s="157" t="s">
        <v>202</v>
      </c>
      <c r="AU1297" s="157" t="s">
        <v>93</v>
      </c>
      <c r="AV1297" s="13" t="s">
        <v>93</v>
      </c>
      <c r="AW1297" s="13" t="s">
        <v>42</v>
      </c>
      <c r="AX1297" s="13" t="s">
        <v>82</v>
      </c>
      <c r="AY1297" s="157" t="s">
        <v>192</v>
      </c>
    </row>
    <row r="1298" spans="2:65" s="12" customFormat="1" ht="11.25">
      <c r="B1298" s="149"/>
      <c r="D1298" s="150" t="s">
        <v>202</v>
      </c>
      <c r="E1298" s="151" t="s">
        <v>44</v>
      </c>
      <c r="F1298" s="152" t="s">
        <v>1125</v>
      </c>
      <c r="H1298" s="151" t="s">
        <v>44</v>
      </c>
      <c r="I1298" s="153"/>
      <c r="L1298" s="149"/>
      <c r="M1298" s="154"/>
      <c r="T1298" s="155"/>
      <c r="AT1298" s="151" t="s">
        <v>202</v>
      </c>
      <c r="AU1298" s="151" t="s">
        <v>93</v>
      </c>
      <c r="AV1298" s="12" t="s">
        <v>90</v>
      </c>
      <c r="AW1298" s="12" t="s">
        <v>42</v>
      </c>
      <c r="AX1298" s="12" t="s">
        <v>82</v>
      </c>
      <c r="AY1298" s="151" t="s">
        <v>192</v>
      </c>
    </row>
    <row r="1299" spans="2:65" s="13" customFormat="1" ht="11.25">
      <c r="B1299" s="156"/>
      <c r="D1299" s="150" t="s">
        <v>202</v>
      </c>
      <c r="E1299" s="157" t="s">
        <v>44</v>
      </c>
      <c r="F1299" s="158" t="s">
        <v>90</v>
      </c>
      <c r="H1299" s="159">
        <v>1</v>
      </c>
      <c r="I1299" s="160"/>
      <c r="L1299" s="156"/>
      <c r="M1299" s="161"/>
      <c r="T1299" s="162"/>
      <c r="AT1299" s="157" t="s">
        <v>202</v>
      </c>
      <c r="AU1299" s="157" t="s">
        <v>93</v>
      </c>
      <c r="AV1299" s="13" t="s">
        <v>93</v>
      </c>
      <c r="AW1299" s="13" t="s">
        <v>42</v>
      </c>
      <c r="AX1299" s="13" t="s">
        <v>82</v>
      </c>
      <c r="AY1299" s="157" t="s">
        <v>192</v>
      </c>
    </row>
    <row r="1300" spans="2:65" s="12" customFormat="1" ht="11.25">
      <c r="B1300" s="149"/>
      <c r="D1300" s="150" t="s">
        <v>202</v>
      </c>
      <c r="E1300" s="151" t="s">
        <v>44</v>
      </c>
      <c r="F1300" s="152" t="s">
        <v>2533</v>
      </c>
      <c r="H1300" s="151" t="s">
        <v>44</v>
      </c>
      <c r="I1300" s="153"/>
      <c r="L1300" s="149"/>
      <c r="M1300" s="154"/>
      <c r="T1300" s="155"/>
      <c r="AT1300" s="151" t="s">
        <v>202</v>
      </c>
      <c r="AU1300" s="151" t="s">
        <v>93</v>
      </c>
      <c r="AV1300" s="12" t="s">
        <v>90</v>
      </c>
      <c r="AW1300" s="12" t="s">
        <v>42</v>
      </c>
      <c r="AX1300" s="12" t="s">
        <v>82</v>
      </c>
      <c r="AY1300" s="151" t="s">
        <v>192</v>
      </c>
    </row>
    <row r="1301" spans="2:65" s="13" customFormat="1" ht="11.25">
      <c r="B1301" s="156"/>
      <c r="D1301" s="150" t="s">
        <v>202</v>
      </c>
      <c r="E1301" s="157" t="s">
        <v>44</v>
      </c>
      <c r="F1301" s="158" t="s">
        <v>1602</v>
      </c>
      <c r="H1301" s="159">
        <v>2</v>
      </c>
      <c r="I1301" s="160"/>
      <c r="L1301" s="156"/>
      <c r="M1301" s="161"/>
      <c r="T1301" s="162"/>
      <c r="AT1301" s="157" t="s">
        <v>202</v>
      </c>
      <c r="AU1301" s="157" t="s">
        <v>93</v>
      </c>
      <c r="AV1301" s="13" t="s">
        <v>93</v>
      </c>
      <c r="AW1301" s="13" t="s">
        <v>42</v>
      </c>
      <c r="AX1301" s="13" t="s">
        <v>82</v>
      </c>
      <c r="AY1301" s="157" t="s">
        <v>192</v>
      </c>
    </row>
    <row r="1302" spans="2:65" s="12" customFormat="1" ht="11.25">
      <c r="B1302" s="149"/>
      <c r="D1302" s="150" t="s">
        <v>202</v>
      </c>
      <c r="E1302" s="151" t="s">
        <v>44</v>
      </c>
      <c r="F1302" s="152" t="s">
        <v>2534</v>
      </c>
      <c r="H1302" s="151" t="s">
        <v>44</v>
      </c>
      <c r="I1302" s="153"/>
      <c r="L1302" s="149"/>
      <c r="M1302" s="154"/>
      <c r="T1302" s="155"/>
      <c r="AT1302" s="151" t="s">
        <v>202</v>
      </c>
      <c r="AU1302" s="151" t="s">
        <v>93</v>
      </c>
      <c r="AV1302" s="12" t="s">
        <v>90</v>
      </c>
      <c r="AW1302" s="12" t="s">
        <v>42</v>
      </c>
      <c r="AX1302" s="12" t="s">
        <v>82</v>
      </c>
      <c r="AY1302" s="151" t="s">
        <v>192</v>
      </c>
    </row>
    <row r="1303" spans="2:65" s="13" customFormat="1" ht="11.25">
      <c r="B1303" s="156"/>
      <c r="D1303" s="150" t="s">
        <v>202</v>
      </c>
      <c r="E1303" s="157" t="s">
        <v>44</v>
      </c>
      <c r="F1303" s="158" t="s">
        <v>1602</v>
      </c>
      <c r="H1303" s="159">
        <v>2</v>
      </c>
      <c r="I1303" s="160"/>
      <c r="L1303" s="156"/>
      <c r="M1303" s="161"/>
      <c r="T1303" s="162"/>
      <c r="AT1303" s="157" t="s">
        <v>202</v>
      </c>
      <c r="AU1303" s="157" t="s">
        <v>93</v>
      </c>
      <c r="AV1303" s="13" t="s">
        <v>93</v>
      </c>
      <c r="AW1303" s="13" t="s">
        <v>42</v>
      </c>
      <c r="AX1303" s="13" t="s">
        <v>82</v>
      </c>
      <c r="AY1303" s="157" t="s">
        <v>192</v>
      </c>
    </row>
    <row r="1304" spans="2:65" s="14" customFormat="1" ht="11.25">
      <c r="B1304" s="163"/>
      <c r="D1304" s="150" t="s">
        <v>202</v>
      </c>
      <c r="E1304" s="164" t="s">
        <v>44</v>
      </c>
      <c r="F1304" s="165" t="s">
        <v>205</v>
      </c>
      <c r="H1304" s="166">
        <v>15</v>
      </c>
      <c r="I1304" s="167"/>
      <c r="L1304" s="163"/>
      <c r="M1304" s="168"/>
      <c r="T1304" s="169"/>
      <c r="AT1304" s="164" t="s">
        <v>202</v>
      </c>
      <c r="AU1304" s="164" t="s">
        <v>93</v>
      </c>
      <c r="AV1304" s="14" t="s">
        <v>199</v>
      </c>
      <c r="AW1304" s="14" t="s">
        <v>42</v>
      </c>
      <c r="AX1304" s="14" t="s">
        <v>90</v>
      </c>
      <c r="AY1304" s="164" t="s">
        <v>192</v>
      </c>
    </row>
    <row r="1305" spans="2:65" s="1" customFormat="1" ht="16.5" customHeight="1">
      <c r="B1305" s="33"/>
      <c r="C1305" s="170" t="s">
        <v>1650</v>
      </c>
      <c r="D1305" s="170" t="s">
        <v>245</v>
      </c>
      <c r="E1305" s="171" t="s">
        <v>1604</v>
      </c>
      <c r="F1305" s="172" t="s">
        <v>1605</v>
      </c>
      <c r="G1305" s="173" t="s">
        <v>747</v>
      </c>
      <c r="H1305" s="174">
        <v>6</v>
      </c>
      <c r="I1305" s="175"/>
      <c r="J1305" s="176">
        <f>ROUND(I1305*H1305,2)</f>
        <v>0</v>
      </c>
      <c r="K1305" s="172" t="s">
        <v>259</v>
      </c>
      <c r="L1305" s="177"/>
      <c r="M1305" s="178" t="s">
        <v>44</v>
      </c>
      <c r="N1305" s="179" t="s">
        <v>53</v>
      </c>
      <c r="P1305" s="141">
        <f>O1305*H1305</f>
        <v>0</v>
      </c>
      <c r="Q1305" s="141">
        <v>0</v>
      </c>
      <c r="R1305" s="141">
        <f>Q1305*H1305</f>
        <v>0</v>
      </c>
      <c r="S1305" s="141">
        <v>0</v>
      </c>
      <c r="T1305" s="142">
        <f>S1305*H1305</f>
        <v>0</v>
      </c>
      <c r="AR1305" s="143" t="s">
        <v>93</v>
      </c>
      <c r="AT1305" s="143" t="s">
        <v>245</v>
      </c>
      <c r="AU1305" s="143" t="s">
        <v>93</v>
      </c>
      <c r="AY1305" s="17" t="s">
        <v>192</v>
      </c>
      <c r="BE1305" s="144">
        <f>IF(N1305="základní",J1305,0)</f>
        <v>0</v>
      </c>
      <c r="BF1305" s="144">
        <f>IF(N1305="snížená",J1305,0)</f>
        <v>0</v>
      </c>
      <c r="BG1305" s="144">
        <f>IF(N1305="zákl. přenesená",J1305,0)</f>
        <v>0</v>
      </c>
      <c r="BH1305" s="144">
        <f>IF(N1305="sníž. přenesená",J1305,0)</f>
        <v>0</v>
      </c>
      <c r="BI1305" s="144">
        <f>IF(N1305="nulová",J1305,0)</f>
        <v>0</v>
      </c>
      <c r="BJ1305" s="17" t="s">
        <v>90</v>
      </c>
      <c r="BK1305" s="144">
        <f>ROUND(I1305*H1305,2)</f>
        <v>0</v>
      </c>
      <c r="BL1305" s="17" t="s">
        <v>90</v>
      </c>
      <c r="BM1305" s="143" t="s">
        <v>2784</v>
      </c>
    </row>
    <row r="1306" spans="2:65" s="12" customFormat="1" ht="11.25">
      <c r="B1306" s="149"/>
      <c r="D1306" s="150" t="s">
        <v>202</v>
      </c>
      <c r="E1306" s="151" t="s">
        <v>44</v>
      </c>
      <c r="F1306" s="152" t="s">
        <v>2252</v>
      </c>
      <c r="H1306" s="151" t="s">
        <v>44</v>
      </c>
      <c r="I1306" s="153"/>
      <c r="L1306" s="149"/>
      <c r="M1306" s="154"/>
      <c r="T1306" s="155"/>
      <c r="AT1306" s="151" t="s">
        <v>202</v>
      </c>
      <c r="AU1306" s="151" t="s">
        <v>93</v>
      </c>
      <c r="AV1306" s="12" t="s">
        <v>90</v>
      </c>
      <c r="AW1306" s="12" t="s">
        <v>42</v>
      </c>
      <c r="AX1306" s="12" t="s">
        <v>82</v>
      </c>
      <c r="AY1306" s="151" t="s">
        <v>192</v>
      </c>
    </row>
    <row r="1307" spans="2:65" s="12" customFormat="1" ht="11.25">
      <c r="B1307" s="149"/>
      <c r="D1307" s="150" t="s">
        <v>202</v>
      </c>
      <c r="E1307" s="151" t="s">
        <v>44</v>
      </c>
      <c r="F1307" s="152" t="s">
        <v>1110</v>
      </c>
      <c r="H1307" s="151" t="s">
        <v>44</v>
      </c>
      <c r="I1307" s="153"/>
      <c r="L1307" s="149"/>
      <c r="M1307" s="154"/>
      <c r="T1307" s="155"/>
      <c r="AT1307" s="151" t="s">
        <v>202</v>
      </c>
      <c r="AU1307" s="151" t="s">
        <v>93</v>
      </c>
      <c r="AV1307" s="12" t="s">
        <v>90</v>
      </c>
      <c r="AW1307" s="12" t="s">
        <v>42</v>
      </c>
      <c r="AX1307" s="12" t="s">
        <v>82</v>
      </c>
      <c r="AY1307" s="151" t="s">
        <v>192</v>
      </c>
    </row>
    <row r="1308" spans="2:65" s="13" customFormat="1" ht="11.25">
      <c r="B1308" s="156"/>
      <c r="D1308" s="150" t="s">
        <v>202</v>
      </c>
      <c r="E1308" s="157" t="s">
        <v>44</v>
      </c>
      <c r="F1308" s="158" t="s">
        <v>90</v>
      </c>
      <c r="H1308" s="159">
        <v>1</v>
      </c>
      <c r="I1308" s="160"/>
      <c r="L1308" s="156"/>
      <c r="M1308" s="161"/>
      <c r="T1308" s="162"/>
      <c r="AT1308" s="157" t="s">
        <v>202</v>
      </c>
      <c r="AU1308" s="157" t="s">
        <v>93</v>
      </c>
      <c r="AV1308" s="13" t="s">
        <v>93</v>
      </c>
      <c r="AW1308" s="13" t="s">
        <v>42</v>
      </c>
      <c r="AX1308" s="13" t="s">
        <v>82</v>
      </c>
      <c r="AY1308" s="157" t="s">
        <v>192</v>
      </c>
    </row>
    <row r="1309" spans="2:65" s="12" customFormat="1" ht="11.25">
      <c r="B1309" s="149"/>
      <c r="D1309" s="150" t="s">
        <v>202</v>
      </c>
      <c r="E1309" s="151" t="s">
        <v>44</v>
      </c>
      <c r="F1309" s="152" t="s">
        <v>1112</v>
      </c>
      <c r="H1309" s="151" t="s">
        <v>44</v>
      </c>
      <c r="I1309" s="153"/>
      <c r="L1309" s="149"/>
      <c r="M1309" s="154"/>
      <c r="T1309" s="155"/>
      <c r="AT1309" s="151" t="s">
        <v>202</v>
      </c>
      <c r="AU1309" s="151" t="s">
        <v>93</v>
      </c>
      <c r="AV1309" s="12" t="s">
        <v>90</v>
      </c>
      <c r="AW1309" s="12" t="s">
        <v>42</v>
      </c>
      <c r="AX1309" s="12" t="s">
        <v>82</v>
      </c>
      <c r="AY1309" s="151" t="s">
        <v>192</v>
      </c>
    </row>
    <row r="1310" spans="2:65" s="13" customFormat="1" ht="11.25">
      <c r="B1310" s="156"/>
      <c r="D1310" s="150" t="s">
        <v>202</v>
      </c>
      <c r="E1310" s="157" t="s">
        <v>44</v>
      </c>
      <c r="F1310" s="158" t="s">
        <v>90</v>
      </c>
      <c r="H1310" s="159">
        <v>1</v>
      </c>
      <c r="I1310" s="160"/>
      <c r="L1310" s="156"/>
      <c r="M1310" s="161"/>
      <c r="T1310" s="162"/>
      <c r="AT1310" s="157" t="s">
        <v>202</v>
      </c>
      <c r="AU1310" s="157" t="s">
        <v>93</v>
      </c>
      <c r="AV1310" s="13" t="s">
        <v>93</v>
      </c>
      <c r="AW1310" s="13" t="s">
        <v>42</v>
      </c>
      <c r="AX1310" s="13" t="s">
        <v>82</v>
      </c>
      <c r="AY1310" s="157" t="s">
        <v>192</v>
      </c>
    </row>
    <row r="1311" spans="2:65" s="12" customFormat="1" ht="11.25">
      <c r="B1311" s="149"/>
      <c r="D1311" s="150" t="s">
        <v>202</v>
      </c>
      <c r="E1311" s="151" t="s">
        <v>44</v>
      </c>
      <c r="F1311" s="152" t="s">
        <v>1116</v>
      </c>
      <c r="H1311" s="151" t="s">
        <v>44</v>
      </c>
      <c r="I1311" s="153"/>
      <c r="L1311" s="149"/>
      <c r="M1311" s="154"/>
      <c r="T1311" s="155"/>
      <c r="AT1311" s="151" t="s">
        <v>202</v>
      </c>
      <c r="AU1311" s="151" t="s">
        <v>93</v>
      </c>
      <c r="AV1311" s="12" t="s">
        <v>90</v>
      </c>
      <c r="AW1311" s="12" t="s">
        <v>42</v>
      </c>
      <c r="AX1311" s="12" t="s">
        <v>82</v>
      </c>
      <c r="AY1311" s="151" t="s">
        <v>192</v>
      </c>
    </row>
    <row r="1312" spans="2:65" s="13" customFormat="1" ht="11.25">
      <c r="B1312" s="156"/>
      <c r="D1312" s="150" t="s">
        <v>202</v>
      </c>
      <c r="E1312" s="157" t="s">
        <v>44</v>
      </c>
      <c r="F1312" s="158" t="s">
        <v>90</v>
      </c>
      <c r="H1312" s="159">
        <v>1</v>
      </c>
      <c r="I1312" s="160"/>
      <c r="L1312" s="156"/>
      <c r="M1312" s="161"/>
      <c r="T1312" s="162"/>
      <c r="AT1312" s="157" t="s">
        <v>202</v>
      </c>
      <c r="AU1312" s="157" t="s">
        <v>93</v>
      </c>
      <c r="AV1312" s="13" t="s">
        <v>93</v>
      </c>
      <c r="AW1312" s="13" t="s">
        <v>42</v>
      </c>
      <c r="AX1312" s="13" t="s">
        <v>82</v>
      </c>
      <c r="AY1312" s="157" t="s">
        <v>192</v>
      </c>
    </row>
    <row r="1313" spans="2:65" s="12" customFormat="1" ht="11.25">
      <c r="B1313" s="149"/>
      <c r="D1313" s="150" t="s">
        <v>202</v>
      </c>
      <c r="E1313" s="151" t="s">
        <v>44</v>
      </c>
      <c r="F1313" s="152" t="s">
        <v>1122</v>
      </c>
      <c r="H1313" s="151" t="s">
        <v>44</v>
      </c>
      <c r="I1313" s="153"/>
      <c r="L1313" s="149"/>
      <c r="M1313" s="154"/>
      <c r="T1313" s="155"/>
      <c r="AT1313" s="151" t="s">
        <v>202</v>
      </c>
      <c r="AU1313" s="151" t="s">
        <v>93</v>
      </c>
      <c r="AV1313" s="12" t="s">
        <v>90</v>
      </c>
      <c r="AW1313" s="12" t="s">
        <v>42</v>
      </c>
      <c r="AX1313" s="12" t="s">
        <v>82</v>
      </c>
      <c r="AY1313" s="151" t="s">
        <v>192</v>
      </c>
    </row>
    <row r="1314" spans="2:65" s="13" customFormat="1" ht="11.25">
      <c r="B1314" s="156"/>
      <c r="D1314" s="150" t="s">
        <v>202</v>
      </c>
      <c r="E1314" s="157" t="s">
        <v>44</v>
      </c>
      <c r="F1314" s="158" t="s">
        <v>90</v>
      </c>
      <c r="H1314" s="159">
        <v>1</v>
      </c>
      <c r="I1314" s="160"/>
      <c r="L1314" s="156"/>
      <c r="M1314" s="161"/>
      <c r="T1314" s="162"/>
      <c r="AT1314" s="157" t="s">
        <v>202</v>
      </c>
      <c r="AU1314" s="157" t="s">
        <v>93</v>
      </c>
      <c r="AV1314" s="13" t="s">
        <v>93</v>
      </c>
      <c r="AW1314" s="13" t="s">
        <v>42</v>
      </c>
      <c r="AX1314" s="13" t="s">
        <v>82</v>
      </c>
      <c r="AY1314" s="157" t="s">
        <v>192</v>
      </c>
    </row>
    <row r="1315" spans="2:65" s="12" customFormat="1" ht="11.25">
      <c r="B1315" s="149"/>
      <c r="D1315" s="150" t="s">
        <v>202</v>
      </c>
      <c r="E1315" s="151" t="s">
        <v>44</v>
      </c>
      <c r="F1315" s="152" t="s">
        <v>2533</v>
      </c>
      <c r="H1315" s="151" t="s">
        <v>44</v>
      </c>
      <c r="I1315" s="153"/>
      <c r="L1315" s="149"/>
      <c r="M1315" s="154"/>
      <c r="T1315" s="155"/>
      <c r="AT1315" s="151" t="s">
        <v>202</v>
      </c>
      <c r="AU1315" s="151" t="s">
        <v>93</v>
      </c>
      <c r="AV1315" s="12" t="s">
        <v>90</v>
      </c>
      <c r="AW1315" s="12" t="s">
        <v>42</v>
      </c>
      <c r="AX1315" s="12" t="s">
        <v>82</v>
      </c>
      <c r="AY1315" s="151" t="s">
        <v>192</v>
      </c>
    </row>
    <row r="1316" spans="2:65" s="13" customFormat="1" ht="11.25">
      <c r="B1316" s="156"/>
      <c r="D1316" s="150" t="s">
        <v>202</v>
      </c>
      <c r="E1316" s="157" t="s">
        <v>44</v>
      </c>
      <c r="F1316" s="158" t="s">
        <v>90</v>
      </c>
      <c r="H1316" s="159">
        <v>1</v>
      </c>
      <c r="I1316" s="160"/>
      <c r="L1316" s="156"/>
      <c r="M1316" s="161"/>
      <c r="T1316" s="162"/>
      <c r="AT1316" s="157" t="s">
        <v>202</v>
      </c>
      <c r="AU1316" s="157" t="s">
        <v>93</v>
      </c>
      <c r="AV1316" s="13" t="s">
        <v>93</v>
      </c>
      <c r="AW1316" s="13" t="s">
        <v>42</v>
      </c>
      <c r="AX1316" s="13" t="s">
        <v>82</v>
      </c>
      <c r="AY1316" s="157" t="s">
        <v>192</v>
      </c>
    </row>
    <row r="1317" spans="2:65" s="12" customFormat="1" ht="11.25">
      <c r="B1317" s="149"/>
      <c r="D1317" s="150" t="s">
        <v>202</v>
      </c>
      <c r="E1317" s="151" t="s">
        <v>44</v>
      </c>
      <c r="F1317" s="152" t="s">
        <v>2534</v>
      </c>
      <c r="H1317" s="151" t="s">
        <v>44</v>
      </c>
      <c r="I1317" s="153"/>
      <c r="L1317" s="149"/>
      <c r="M1317" s="154"/>
      <c r="T1317" s="155"/>
      <c r="AT1317" s="151" t="s">
        <v>202</v>
      </c>
      <c r="AU1317" s="151" t="s">
        <v>93</v>
      </c>
      <c r="AV1317" s="12" t="s">
        <v>90</v>
      </c>
      <c r="AW1317" s="12" t="s">
        <v>42</v>
      </c>
      <c r="AX1317" s="12" t="s">
        <v>82</v>
      </c>
      <c r="AY1317" s="151" t="s">
        <v>192</v>
      </c>
    </row>
    <row r="1318" spans="2:65" s="13" customFormat="1" ht="11.25">
      <c r="B1318" s="156"/>
      <c r="D1318" s="150" t="s">
        <v>202</v>
      </c>
      <c r="E1318" s="157" t="s">
        <v>44</v>
      </c>
      <c r="F1318" s="158" t="s">
        <v>90</v>
      </c>
      <c r="H1318" s="159">
        <v>1</v>
      </c>
      <c r="I1318" s="160"/>
      <c r="L1318" s="156"/>
      <c r="M1318" s="161"/>
      <c r="T1318" s="162"/>
      <c r="AT1318" s="157" t="s">
        <v>202</v>
      </c>
      <c r="AU1318" s="157" t="s">
        <v>93</v>
      </c>
      <c r="AV1318" s="13" t="s">
        <v>93</v>
      </c>
      <c r="AW1318" s="13" t="s">
        <v>42</v>
      </c>
      <c r="AX1318" s="13" t="s">
        <v>82</v>
      </c>
      <c r="AY1318" s="157" t="s">
        <v>192</v>
      </c>
    </row>
    <row r="1319" spans="2:65" s="14" customFormat="1" ht="11.25">
      <c r="B1319" s="163"/>
      <c r="D1319" s="150" t="s">
        <v>202</v>
      </c>
      <c r="E1319" s="164" t="s">
        <v>44</v>
      </c>
      <c r="F1319" s="165" t="s">
        <v>205</v>
      </c>
      <c r="H1319" s="166">
        <v>6</v>
      </c>
      <c r="I1319" s="167"/>
      <c r="L1319" s="163"/>
      <c r="M1319" s="168"/>
      <c r="T1319" s="169"/>
      <c r="AT1319" s="164" t="s">
        <v>202</v>
      </c>
      <c r="AU1319" s="164" t="s">
        <v>93</v>
      </c>
      <c r="AV1319" s="14" t="s">
        <v>199</v>
      </c>
      <c r="AW1319" s="14" t="s">
        <v>42</v>
      </c>
      <c r="AX1319" s="14" t="s">
        <v>90</v>
      </c>
      <c r="AY1319" s="164" t="s">
        <v>192</v>
      </c>
    </row>
    <row r="1320" spans="2:65" s="1" customFormat="1" ht="16.5" customHeight="1">
      <c r="B1320" s="33"/>
      <c r="C1320" s="170" t="s">
        <v>1658</v>
      </c>
      <c r="D1320" s="170" t="s">
        <v>245</v>
      </c>
      <c r="E1320" s="171" t="s">
        <v>1552</v>
      </c>
      <c r="F1320" s="172" t="s">
        <v>1553</v>
      </c>
      <c r="G1320" s="173" t="s">
        <v>747</v>
      </c>
      <c r="H1320" s="174">
        <v>2</v>
      </c>
      <c r="I1320" s="175"/>
      <c r="J1320" s="176">
        <f>ROUND(I1320*H1320,2)</f>
        <v>0</v>
      </c>
      <c r="K1320" s="172" t="s">
        <v>259</v>
      </c>
      <c r="L1320" s="177"/>
      <c r="M1320" s="178" t="s">
        <v>44</v>
      </c>
      <c r="N1320" s="179" t="s">
        <v>53</v>
      </c>
      <c r="P1320" s="141">
        <f>O1320*H1320</f>
        <v>0</v>
      </c>
      <c r="Q1320" s="141">
        <v>0</v>
      </c>
      <c r="R1320" s="141">
        <f>Q1320*H1320</f>
        <v>0</v>
      </c>
      <c r="S1320" s="141">
        <v>0</v>
      </c>
      <c r="T1320" s="142">
        <f>S1320*H1320</f>
        <v>0</v>
      </c>
      <c r="AR1320" s="143" t="s">
        <v>93</v>
      </c>
      <c r="AT1320" s="143" t="s">
        <v>245</v>
      </c>
      <c r="AU1320" s="143" t="s">
        <v>93</v>
      </c>
      <c r="AY1320" s="17" t="s">
        <v>192</v>
      </c>
      <c r="BE1320" s="144">
        <f>IF(N1320="základní",J1320,0)</f>
        <v>0</v>
      </c>
      <c r="BF1320" s="144">
        <f>IF(N1320="snížená",J1320,0)</f>
        <v>0</v>
      </c>
      <c r="BG1320" s="144">
        <f>IF(N1320="zákl. přenesená",J1320,0)</f>
        <v>0</v>
      </c>
      <c r="BH1320" s="144">
        <f>IF(N1320="sníž. přenesená",J1320,0)</f>
        <v>0</v>
      </c>
      <c r="BI1320" s="144">
        <f>IF(N1320="nulová",J1320,0)</f>
        <v>0</v>
      </c>
      <c r="BJ1320" s="17" t="s">
        <v>90</v>
      </c>
      <c r="BK1320" s="144">
        <f>ROUND(I1320*H1320,2)</f>
        <v>0</v>
      </c>
      <c r="BL1320" s="17" t="s">
        <v>90</v>
      </c>
      <c r="BM1320" s="143" t="s">
        <v>2785</v>
      </c>
    </row>
    <row r="1321" spans="2:65" s="12" customFormat="1" ht="11.25">
      <c r="B1321" s="149"/>
      <c r="D1321" s="150" t="s">
        <v>202</v>
      </c>
      <c r="E1321" s="151" t="s">
        <v>44</v>
      </c>
      <c r="F1321" s="152" t="s">
        <v>2252</v>
      </c>
      <c r="H1321" s="151" t="s">
        <v>44</v>
      </c>
      <c r="I1321" s="153"/>
      <c r="L1321" s="149"/>
      <c r="M1321" s="154"/>
      <c r="T1321" s="155"/>
      <c r="AT1321" s="151" t="s">
        <v>202</v>
      </c>
      <c r="AU1321" s="151" t="s">
        <v>93</v>
      </c>
      <c r="AV1321" s="12" t="s">
        <v>90</v>
      </c>
      <c r="AW1321" s="12" t="s">
        <v>42</v>
      </c>
      <c r="AX1321" s="12" t="s">
        <v>82</v>
      </c>
      <c r="AY1321" s="151" t="s">
        <v>192</v>
      </c>
    </row>
    <row r="1322" spans="2:65" s="12" customFormat="1" ht="11.25">
      <c r="B1322" s="149"/>
      <c r="D1322" s="150" t="s">
        <v>202</v>
      </c>
      <c r="E1322" s="151" t="s">
        <v>44</v>
      </c>
      <c r="F1322" s="152" t="s">
        <v>1112</v>
      </c>
      <c r="H1322" s="151" t="s">
        <v>44</v>
      </c>
      <c r="I1322" s="153"/>
      <c r="L1322" s="149"/>
      <c r="M1322" s="154"/>
      <c r="T1322" s="155"/>
      <c r="AT1322" s="151" t="s">
        <v>202</v>
      </c>
      <c r="AU1322" s="151" t="s">
        <v>93</v>
      </c>
      <c r="AV1322" s="12" t="s">
        <v>90</v>
      </c>
      <c r="AW1322" s="12" t="s">
        <v>42</v>
      </c>
      <c r="AX1322" s="12" t="s">
        <v>82</v>
      </c>
      <c r="AY1322" s="151" t="s">
        <v>192</v>
      </c>
    </row>
    <row r="1323" spans="2:65" s="13" customFormat="1" ht="11.25">
      <c r="B1323" s="156"/>
      <c r="D1323" s="150" t="s">
        <v>202</v>
      </c>
      <c r="E1323" s="157" t="s">
        <v>44</v>
      </c>
      <c r="F1323" s="158" t="s">
        <v>1602</v>
      </c>
      <c r="H1323" s="159">
        <v>2</v>
      </c>
      <c r="I1323" s="160"/>
      <c r="L1323" s="156"/>
      <c r="M1323" s="161"/>
      <c r="T1323" s="162"/>
      <c r="AT1323" s="157" t="s">
        <v>202</v>
      </c>
      <c r="AU1323" s="157" t="s">
        <v>93</v>
      </c>
      <c r="AV1323" s="13" t="s">
        <v>93</v>
      </c>
      <c r="AW1323" s="13" t="s">
        <v>42</v>
      </c>
      <c r="AX1323" s="13" t="s">
        <v>90</v>
      </c>
      <c r="AY1323" s="157" t="s">
        <v>192</v>
      </c>
    </row>
    <row r="1324" spans="2:65" s="1" customFormat="1" ht="16.5" customHeight="1">
      <c r="B1324" s="33"/>
      <c r="C1324" s="170" t="s">
        <v>1663</v>
      </c>
      <c r="D1324" s="170" t="s">
        <v>245</v>
      </c>
      <c r="E1324" s="171" t="s">
        <v>2786</v>
      </c>
      <c r="F1324" s="172" t="s">
        <v>2787</v>
      </c>
      <c r="G1324" s="173" t="s">
        <v>747</v>
      </c>
      <c r="H1324" s="174">
        <v>4</v>
      </c>
      <c r="I1324" s="175"/>
      <c r="J1324" s="176">
        <f>ROUND(I1324*H1324,2)</f>
        <v>0</v>
      </c>
      <c r="K1324" s="172" t="s">
        <v>259</v>
      </c>
      <c r="L1324" s="177"/>
      <c r="M1324" s="178" t="s">
        <v>44</v>
      </c>
      <c r="N1324" s="179" t="s">
        <v>53</v>
      </c>
      <c r="P1324" s="141">
        <f>O1324*H1324</f>
        <v>0</v>
      </c>
      <c r="Q1324" s="141">
        <v>0</v>
      </c>
      <c r="R1324" s="141">
        <f>Q1324*H1324</f>
        <v>0</v>
      </c>
      <c r="S1324" s="141">
        <v>0</v>
      </c>
      <c r="T1324" s="142">
        <f>S1324*H1324</f>
        <v>0</v>
      </c>
      <c r="AR1324" s="143" t="s">
        <v>93</v>
      </c>
      <c r="AT1324" s="143" t="s">
        <v>245</v>
      </c>
      <c r="AU1324" s="143" t="s">
        <v>93</v>
      </c>
      <c r="AY1324" s="17" t="s">
        <v>192</v>
      </c>
      <c r="BE1324" s="144">
        <f>IF(N1324="základní",J1324,0)</f>
        <v>0</v>
      </c>
      <c r="BF1324" s="144">
        <f>IF(N1324="snížená",J1324,0)</f>
        <v>0</v>
      </c>
      <c r="BG1324" s="144">
        <f>IF(N1324="zákl. přenesená",J1324,0)</f>
        <v>0</v>
      </c>
      <c r="BH1324" s="144">
        <f>IF(N1324="sníž. přenesená",J1324,0)</f>
        <v>0</v>
      </c>
      <c r="BI1324" s="144">
        <f>IF(N1324="nulová",J1324,0)</f>
        <v>0</v>
      </c>
      <c r="BJ1324" s="17" t="s">
        <v>90</v>
      </c>
      <c r="BK1324" s="144">
        <f>ROUND(I1324*H1324,2)</f>
        <v>0</v>
      </c>
      <c r="BL1324" s="17" t="s">
        <v>90</v>
      </c>
      <c r="BM1324" s="143" t="s">
        <v>2788</v>
      </c>
    </row>
    <row r="1325" spans="2:65" s="12" customFormat="1" ht="11.25">
      <c r="B1325" s="149"/>
      <c r="D1325" s="150" t="s">
        <v>202</v>
      </c>
      <c r="E1325" s="151" t="s">
        <v>44</v>
      </c>
      <c r="F1325" s="152" t="s">
        <v>2252</v>
      </c>
      <c r="H1325" s="151" t="s">
        <v>44</v>
      </c>
      <c r="I1325" s="153"/>
      <c r="L1325" s="149"/>
      <c r="M1325" s="154"/>
      <c r="T1325" s="155"/>
      <c r="AT1325" s="151" t="s">
        <v>202</v>
      </c>
      <c r="AU1325" s="151" t="s">
        <v>93</v>
      </c>
      <c r="AV1325" s="12" t="s">
        <v>90</v>
      </c>
      <c r="AW1325" s="12" t="s">
        <v>42</v>
      </c>
      <c r="AX1325" s="12" t="s">
        <v>82</v>
      </c>
      <c r="AY1325" s="151" t="s">
        <v>192</v>
      </c>
    </row>
    <row r="1326" spans="2:65" s="12" customFormat="1" ht="11.25">
      <c r="B1326" s="149"/>
      <c r="D1326" s="150" t="s">
        <v>202</v>
      </c>
      <c r="E1326" s="151" t="s">
        <v>44</v>
      </c>
      <c r="F1326" s="152" t="s">
        <v>1112</v>
      </c>
      <c r="H1326" s="151" t="s">
        <v>44</v>
      </c>
      <c r="I1326" s="153"/>
      <c r="L1326" s="149"/>
      <c r="M1326" s="154"/>
      <c r="T1326" s="155"/>
      <c r="AT1326" s="151" t="s">
        <v>202</v>
      </c>
      <c r="AU1326" s="151" t="s">
        <v>93</v>
      </c>
      <c r="AV1326" s="12" t="s">
        <v>90</v>
      </c>
      <c r="AW1326" s="12" t="s">
        <v>42</v>
      </c>
      <c r="AX1326" s="12" t="s">
        <v>82</v>
      </c>
      <c r="AY1326" s="151" t="s">
        <v>192</v>
      </c>
    </row>
    <row r="1327" spans="2:65" s="13" customFormat="1" ht="11.25">
      <c r="B1327" s="156"/>
      <c r="D1327" s="150" t="s">
        <v>202</v>
      </c>
      <c r="E1327" s="157" t="s">
        <v>44</v>
      </c>
      <c r="F1327" s="158" t="s">
        <v>2789</v>
      </c>
      <c r="H1327" s="159">
        <v>4</v>
      </c>
      <c r="I1327" s="160"/>
      <c r="L1327" s="156"/>
      <c r="M1327" s="161"/>
      <c r="T1327" s="162"/>
      <c r="AT1327" s="157" t="s">
        <v>202</v>
      </c>
      <c r="AU1327" s="157" t="s">
        <v>93</v>
      </c>
      <c r="AV1327" s="13" t="s">
        <v>93</v>
      </c>
      <c r="AW1327" s="13" t="s">
        <v>42</v>
      </c>
      <c r="AX1327" s="13" t="s">
        <v>90</v>
      </c>
      <c r="AY1327" s="157" t="s">
        <v>192</v>
      </c>
    </row>
    <row r="1328" spans="2:65" s="1" customFormat="1" ht="16.5" customHeight="1">
      <c r="B1328" s="33"/>
      <c r="C1328" s="170" t="s">
        <v>1667</v>
      </c>
      <c r="D1328" s="170" t="s">
        <v>245</v>
      </c>
      <c r="E1328" s="171" t="s">
        <v>2790</v>
      </c>
      <c r="F1328" s="172" t="s">
        <v>2791</v>
      </c>
      <c r="G1328" s="173" t="s">
        <v>747</v>
      </c>
      <c r="H1328" s="174">
        <v>2</v>
      </c>
      <c r="I1328" s="175"/>
      <c r="J1328" s="176">
        <f>ROUND(I1328*H1328,2)</f>
        <v>0</v>
      </c>
      <c r="K1328" s="172" t="s">
        <v>259</v>
      </c>
      <c r="L1328" s="177"/>
      <c r="M1328" s="178" t="s">
        <v>44</v>
      </c>
      <c r="N1328" s="179" t="s">
        <v>53</v>
      </c>
      <c r="P1328" s="141">
        <f>O1328*H1328</f>
        <v>0</v>
      </c>
      <c r="Q1328" s="141">
        <v>0</v>
      </c>
      <c r="R1328" s="141">
        <f>Q1328*H1328</f>
        <v>0</v>
      </c>
      <c r="S1328" s="141">
        <v>0</v>
      </c>
      <c r="T1328" s="142">
        <f>S1328*H1328</f>
        <v>0</v>
      </c>
      <c r="AR1328" s="143" t="s">
        <v>93</v>
      </c>
      <c r="AT1328" s="143" t="s">
        <v>245</v>
      </c>
      <c r="AU1328" s="143" t="s">
        <v>93</v>
      </c>
      <c r="AY1328" s="17" t="s">
        <v>192</v>
      </c>
      <c r="BE1328" s="144">
        <f>IF(N1328="základní",J1328,0)</f>
        <v>0</v>
      </c>
      <c r="BF1328" s="144">
        <f>IF(N1328="snížená",J1328,0)</f>
        <v>0</v>
      </c>
      <c r="BG1328" s="144">
        <f>IF(N1328="zákl. přenesená",J1328,0)</f>
        <v>0</v>
      </c>
      <c r="BH1328" s="144">
        <f>IF(N1328="sníž. přenesená",J1328,0)</f>
        <v>0</v>
      </c>
      <c r="BI1328" s="144">
        <f>IF(N1328="nulová",J1328,0)</f>
        <v>0</v>
      </c>
      <c r="BJ1328" s="17" t="s">
        <v>90</v>
      </c>
      <c r="BK1328" s="144">
        <f>ROUND(I1328*H1328,2)</f>
        <v>0</v>
      </c>
      <c r="BL1328" s="17" t="s">
        <v>90</v>
      </c>
      <c r="BM1328" s="143" t="s">
        <v>2792</v>
      </c>
    </row>
    <row r="1329" spans="2:65" s="12" customFormat="1" ht="11.25">
      <c r="B1329" s="149"/>
      <c r="D1329" s="150" t="s">
        <v>202</v>
      </c>
      <c r="E1329" s="151" t="s">
        <v>44</v>
      </c>
      <c r="F1329" s="152" t="s">
        <v>2252</v>
      </c>
      <c r="H1329" s="151" t="s">
        <v>44</v>
      </c>
      <c r="I1329" s="153"/>
      <c r="L1329" s="149"/>
      <c r="M1329" s="154"/>
      <c r="T1329" s="155"/>
      <c r="AT1329" s="151" t="s">
        <v>202</v>
      </c>
      <c r="AU1329" s="151" t="s">
        <v>93</v>
      </c>
      <c r="AV1329" s="12" t="s">
        <v>90</v>
      </c>
      <c r="AW1329" s="12" t="s">
        <v>42</v>
      </c>
      <c r="AX1329" s="12" t="s">
        <v>82</v>
      </c>
      <c r="AY1329" s="151" t="s">
        <v>192</v>
      </c>
    </row>
    <row r="1330" spans="2:65" s="12" customFormat="1" ht="11.25">
      <c r="B1330" s="149"/>
      <c r="D1330" s="150" t="s">
        <v>202</v>
      </c>
      <c r="E1330" s="151" t="s">
        <v>44</v>
      </c>
      <c r="F1330" s="152" t="s">
        <v>1110</v>
      </c>
      <c r="H1330" s="151" t="s">
        <v>44</v>
      </c>
      <c r="I1330" s="153"/>
      <c r="L1330" s="149"/>
      <c r="M1330" s="154"/>
      <c r="T1330" s="155"/>
      <c r="AT1330" s="151" t="s">
        <v>202</v>
      </c>
      <c r="AU1330" s="151" t="s">
        <v>93</v>
      </c>
      <c r="AV1330" s="12" t="s">
        <v>90</v>
      </c>
      <c r="AW1330" s="12" t="s">
        <v>42</v>
      </c>
      <c r="AX1330" s="12" t="s">
        <v>82</v>
      </c>
      <c r="AY1330" s="151" t="s">
        <v>192</v>
      </c>
    </row>
    <row r="1331" spans="2:65" s="13" customFormat="1" ht="11.25">
      <c r="B1331" s="156"/>
      <c r="D1331" s="150" t="s">
        <v>202</v>
      </c>
      <c r="E1331" s="157" t="s">
        <v>44</v>
      </c>
      <c r="F1331" s="158" t="s">
        <v>1602</v>
      </c>
      <c r="H1331" s="159">
        <v>2</v>
      </c>
      <c r="I1331" s="160"/>
      <c r="L1331" s="156"/>
      <c r="M1331" s="161"/>
      <c r="T1331" s="162"/>
      <c r="AT1331" s="157" t="s">
        <v>202</v>
      </c>
      <c r="AU1331" s="157" t="s">
        <v>93</v>
      </c>
      <c r="AV1331" s="13" t="s">
        <v>93</v>
      </c>
      <c r="AW1331" s="13" t="s">
        <v>42</v>
      </c>
      <c r="AX1331" s="13" t="s">
        <v>90</v>
      </c>
      <c r="AY1331" s="157" t="s">
        <v>192</v>
      </c>
    </row>
    <row r="1332" spans="2:65" s="1" customFormat="1" ht="16.5" customHeight="1">
      <c r="B1332" s="33"/>
      <c r="C1332" s="170" t="s">
        <v>1671</v>
      </c>
      <c r="D1332" s="170" t="s">
        <v>245</v>
      </c>
      <c r="E1332" s="171" t="s">
        <v>2793</v>
      </c>
      <c r="F1332" s="172" t="s">
        <v>2794</v>
      </c>
      <c r="G1332" s="173" t="s">
        <v>747</v>
      </c>
      <c r="H1332" s="174">
        <v>4</v>
      </c>
      <c r="I1332" s="175"/>
      <c r="J1332" s="176">
        <f>ROUND(I1332*H1332,2)</f>
        <v>0</v>
      </c>
      <c r="K1332" s="172" t="s">
        <v>259</v>
      </c>
      <c r="L1332" s="177"/>
      <c r="M1332" s="178" t="s">
        <v>44</v>
      </c>
      <c r="N1332" s="179" t="s">
        <v>53</v>
      </c>
      <c r="P1332" s="141">
        <f>O1332*H1332</f>
        <v>0</v>
      </c>
      <c r="Q1332" s="141">
        <v>0</v>
      </c>
      <c r="R1332" s="141">
        <f>Q1332*H1332</f>
        <v>0</v>
      </c>
      <c r="S1332" s="141">
        <v>0</v>
      </c>
      <c r="T1332" s="142">
        <f>S1332*H1332</f>
        <v>0</v>
      </c>
      <c r="AR1332" s="143" t="s">
        <v>93</v>
      </c>
      <c r="AT1332" s="143" t="s">
        <v>245</v>
      </c>
      <c r="AU1332" s="143" t="s">
        <v>93</v>
      </c>
      <c r="AY1332" s="17" t="s">
        <v>192</v>
      </c>
      <c r="BE1332" s="144">
        <f>IF(N1332="základní",J1332,0)</f>
        <v>0</v>
      </c>
      <c r="BF1332" s="144">
        <f>IF(N1332="snížená",J1332,0)</f>
        <v>0</v>
      </c>
      <c r="BG1332" s="144">
        <f>IF(N1332="zákl. přenesená",J1332,0)</f>
        <v>0</v>
      </c>
      <c r="BH1332" s="144">
        <f>IF(N1332="sníž. přenesená",J1332,0)</f>
        <v>0</v>
      </c>
      <c r="BI1332" s="144">
        <f>IF(N1332="nulová",J1332,0)</f>
        <v>0</v>
      </c>
      <c r="BJ1332" s="17" t="s">
        <v>90</v>
      </c>
      <c r="BK1332" s="144">
        <f>ROUND(I1332*H1332,2)</f>
        <v>0</v>
      </c>
      <c r="BL1332" s="17" t="s">
        <v>90</v>
      </c>
      <c r="BM1332" s="143" t="s">
        <v>2795</v>
      </c>
    </row>
    <row r="1333" spans="2:65" s="12" customFormat="1" ht="11.25">
      <c r="B1333" s="149"/>
      <c r="D1333" s="150" t="s">
        <v>202</v>
      </c>
      <c r="E1333" s="151" t="s">
        <v>44</v>
      </c>
      <c r="F1333" s="152" t="s">
        <v>2252</v>
      </c>
      <c r="H1333" s="151" t="s">
        <v>44</v>
      </c>
      <c r="I1333" s="153"/>
      <c r="L1333" s="149"/>
      <c r="M1333" s="154"/>
      <c r="T1333" s="155"/>
      <c r="AT1333" s="151" t="s">
        <v>202</v>
      </c>
      <c r="AU1333" s="151" t="s">
        <v>93</v>
      </c>
      <c r="AV1333" s="12" t="s">
        <v>90</v>
      </c>
      <c r="AW1333" s="12" t="s">
        <v>42</v>
      </c>
      <c r="AX1333" s="12" t="s">
        <v>82</v>
      </c>
      <c r="AY1333" s="151" t="s">
        <v>192</v>
      </c>
    </row>
    <row r="1334" spans="2:65" s="12" customFormat="1" ht="11.25">
      <c r="B1334" s="149"/>
      <c r="D1334" s="150" t="s">
        <v>202</v>
      </c>
      <c r="E1334" s="151" t="s">
        <v>44</v>
      </c>
      <c r="F1334" s="152" t="s">
        <v>1110</v>
      </c>
      <c r="H1334" s="151" t="s">
        <v>44</v>
      </c>
      <c r="I1334" s="153"/>
      <c r="L1334" s="149"/>
      <c r="M1334" s="154"/>
      <c r="T1334" s="155"/>
      <c r="AT1334" s="151" t="s">
        <v>202</v>
      </c>
      <c r="AU1334" s="151" t="s">
        <v>93</v>
      </c>
      <c r="AV1334" s="12" t="s">
        <v>90</v>
      </c>
      <c r="AW1334" s="12" t="s">
        <v>42</v>
      </c>
      <c r="AX1334" s="12" t="s">
        <v>82</v>
      </c>
      <c r="AY1334" s="151" t="s">
        <v>192</v>
      </c>
    </row>
    <row r="1335" spans="2:65" s="13" customFormat="1" ht="11.25">
      <c r="B1335" s="156"/>
      <c r="D1335" s="150" t="s">
        <v>202</v>
      </c>
      <c r="E1335" s="157" t="s">
        <v>44</v>
      </c>
      <c r="F1335" s="158" t="s">
        <v>2789</v>
      </c>
      <c r="H1335" s="159">
        <v>4</v>
      </c>
      <c r="I1335" s="160"/>
      <c r="L1335" s="156"/>
      <c r="M1335" s="161"/>
      <c r="T1335" s="162"/>
      <c r="AT1335" s="157" t="s">
        <v>202</v>
      </c>
      <c r="AU1335" s="157" t="s">
        <v>93</v>
      </c>
      <c r="AV1335" s="13" t="s">
        <v>93</v>
      </c>
      <c r="AW1335" s="13" t="s">
        <v>42</v>
      </c>
      <c r="AX1335" s="13" t="s">
        <v>90</v>
      </c>
      <c r="AY1335" s="157" t="s">
        <v>192</v>
      </c>
    </row>
    <row r="1336" spans="2:65" s="1" customFormat="1" ht="76.349999999999994" customHeight="1">
      <c r="B1336" s="33"/>
      <c r="C1336" s="132" t="s">
        <v>1675</v>
      </c>
      <c r="D1336" s="132" t="s">
        <v>194</v>
      </c>
      <c r="E1336" s="133" t="s">
        <v>1608</v>
      </c>
      <c r="F1336" s="134" t="s">
        <v>1609</v>
      </c>
      <c r="G1336" s="135" t="s">
        <v>747</v>
      </c>
      <c r="H1336" s="136">
        <v>3</v>
      </c>
      <c r="I1336" s="137"/>
      <c r="J1336" s="138">
        <f>ROUND(I1336*H1336,2)</f>
        <v>0</v>
      </c>
      <c r="K1336" s="134" t="s">
        <v>198</v>
      </c>
      <c r="L1336" s="33"/>
      <c r="M1336" s="139" t="s">
        <v>44</v>
      </c>
      <c r="N1336" s="140" t="s">
        <v>53</v>
      </c>
      <c r="P1336" s="141">
        <f>O1336*H1336</f>
        <v>0</v>
      </c>
      <c r="Q1336" s="141">
        <v>0</v>
      </c>
      <c r="R1336" s="141">
        <f>Q1336*H1336</f>
        <v>0</v>
      </c>
      <c r="S1336" s="141">
        <v>0</v>
      </c>
      <c r="T1336" s="142">
        <f>S1336*H1336</f>
        <v>0</v>
      </c>
      <c r="AR1336" s="143" t="s">
        <v>90</v>
      </c>
      <c r="AT1336" s="143" t="s">
        <v>194</v>
      </c>
      <c r="AU1336" s="143" t="s">
        <v>93</v>
      </c>
      <c r="AY1336" s="17" t="s">
        <v>192</v>
      </c>
      <c r="BE1336" s="144">
        <f>IF(N1336="základní",J1336,0)</f>
        <v>0</v>
      </c>
      <c r="BF1336" s="144">
        <f>IF(N1336="snížená",J1336,0)</f>
        <v>0</v>
      </c>
      <c r="BG1336" s="144">
        <f>IF(N1336="zákl. přenesená",J1336,0)</f>
        <v>0</v>
      </c>
      <c r="BH1336" s="144">
        <f>IF(N1336="sníž. přenesená",J1336,0)</f>
        <v>0</v>
      </c>
      <c r="BI1336" s="144">
        <f>IF(N1336="nulová",J1336,0)</f>
        <v>0</v>
      </c>
      <c r="BJ1336" s="17" t="s">
        <v>90</v>
      </c>
      <c r="BK1336" s="144">
        <f>ROUND(I1336*H1336,2)</f>
        <v>0</v>
      </c>
      <c r="BL1336" s="17" t="s">
        <v>90</v>
      </c>
      <c r="BM1336" s="143" t="s">
        <v>2796</v>
      </c>
    </row>
    <row r="1337" spans="2:65" s="1" customFormat="1" ht="11.25">
      <c r="B1337" s="33"/>
      <c r="D1337" s="145" t="s">
        <v>200</v>
      </c>
      <c r="F1337" s="146" t="s">
        <v>1611</v>
      </c>
      <c r="I1337" s="147"/>
      <c r="L1337" s="33"/>
      <c r="M1337" s="148"/>
      <c r="T1337" s="54"/>
      <c r="AT1337" s="17" t="s">
        <v>200</v>
      </c>
      <c r="AU1337" s="17" t="s">
        <v>93</v>
      </c>
    </row>
    <row r="1338" spans="2:65" s="12" customFormat="1" ht="11.25">
      <c r="B1338" s="149"/>
      <c r="D1338" s="150" t="s">
        <v>202</v>
      </c>
      <c r="E1338" s="151" t="s">
        <v>44</v>
      </c>
      <c r="F1338" s="152" t="s">
        <v>2252</v>
      </c>
      <c r="H1338" s="151" t="s">
        <v>44</v>
      </c>
      <c r="I1338" s="153"/>
      <c r="L1338" s="149"/>
      <c r="M1338" s="154"/>
      <c r="T1338" s="155"/>
      <c r="AT1338" s="151" t="s">
        <v>202</v>
      </c>
      <c r="AU1338" s="151" t="s">
        <v>93</v>
      </c>
      <c r="AV1338" s="12" t="s">
        <v>90</v>
      </c>
      <c r="AW1338" s="12" t="s">
        <v>42</v>
      </c>
      <c r="AX1338" s="12" t="s">
        <v>82</v>
      </c>
      <c r="AY1338" s="151" t="s">
        <v>192</v>
      </c>
    </row>
    <row r="1339" spans="2:65" s="12" customFormat="1" ht="11.25">
      <c r="B1339" s="149"/>
      <c r="D1339" s="150" t="s">
        <v>202</v>
      </c>
      <c r="E1339" s="151" t="s">
        <v>44</v>
      </c>
      <c r="F1339" s="152" t="s">
        <v>1112</v>
      </c>
      <c r="H1339" s="151" t="s">
        <v>44</v>
      </c>
      <c r="I1339" s="153"/>
      <c r="L1339" s="149"/>
      <c r="M1339" s="154"/>
      <c r="T1339" s="155"/>
      <c r="AT1339" s="151" t="s">
        <v>202</v>
      </c>
      <c r="AU1339" s="151" t="s">
        <v>93</v>
      </c>
      <c r="AV1339" s="12" t="s">
        <v>90</v>
      </c>
      <c r="AW1339" s="12" t="s">
        <v>42</v>
      </c>
      <c r="AX1339" s="12" t="s">
        <v>82</v>
      </c>
      <c r="AY1339" s="151" t="s">
        <v>192</v>
      </c>
    </row>
    <row r="1340" spans="2:65" s="13" customFormat="1" ht="11.25">
      <c r="B1340" s="156"/>
      <c r="D1340" s="150" t="s">
        <v>202</v>
      </c>
      <c r="E1340" s="157" t="s">
        <v>44</v>
      </c>
      <c r="F1340" s="158" t="s">
        <v>90</v>
      </c>
      <c r="H1340" s="159">
        <v>1</v>
      </c>
      <c r="I1340" s="160"/>
      <c r="L1340" s="156"/>
      <c r="M1340" s="161"/>
      <c r="T1340" s="162"/>
      <c r="AT1340" s="157" t="s">
        <v>202</v>
      </c>
      <c r="AU1340" s="157" t="s">
        <v>93</v>
      </c>
      <c r="AV1340" s="13" t="s">
        <v>93</v>
      </c>
      <c r="AW1340" s="13" t="s">
        <v>42</v>
      </c>
      <c r="AX1340" s="13" t="s">
        <v>82</v>
      </c>
      <c r="AY1340" s="157" t="s">
        <v>192</v>
      </c>
    </row>
    <row r="1341" spans="2:65" s="12" customFormat="1" ht="11.25">
      <c r="B1341" s="149"/>
      <c r="D1341" s="150" t="s">
        <v>202</v>
      </c>
      <c r="E1341" s="151" t="s">
        <v>44</v>
      </c>
      <c r="F1341" s="152" t="s">
        <v>1118</v>
      </c>
      <c r="H1341" s="151" t="s">
        <v>44</v>
      </c>
      <c r="I1341" s="153"/>
      <c r="L1341" s="149"/>
      <c r="M1341" s="154"/>
      <c r="T1341" s="155"/>
      <c r="AT1341" s="151" t="s">
        <v>202</v>
      </c>
      <c r="AU1341" s="151" t="s">
        <v>93</v>
      </c>
      <c r="AV1341" s="12" t="s">
        <v>90</v>
      </c>
      <c r="AW1341" s="12" t="s">
        <v>42</v>
      </c>
      <c r="AX1341" s="12" t="s">
        <v>82</v>
      </c>
      <c r="AY1341" s="151" t="s">
        <v>192</v>
      </c>
    </row>
    <row r="1342" spans="2:65" s="13" customFormat="1" ht="11.25">
      <c r="B1342" s="156"/>
      <c r="D1342" s="150" t="s">
        <v>202</v>
      </c>
      <c r="E1342" s="157" t="s">
        <v>44</v>
      </c>
      <c r="F1342" s="158" t="s">
        <v>90</v>
      </c>
      <c r="H1342" s="159">
        <v>1</v>
      </c>
      <c r="I1342" s="160"/>
      <c r="L1342" s="156"/>
      <c r="M1342" s="161"/>
      <c r="T1342" s="162"/>
      <c r="AT1342" s="157" t="s">
        <v>202</v>
      </c>
      <c r="AU1342" s="157" t="s">
        <v>93</v>
      </c>
      <c r="AV1342" s="13" t="s">
        <v>93</v>
      </c>
      <c r="AW1342" s="13" t="s">
        <v>42</v>
      </c>
      <c r="AX1342" s="13" t="s">
        <v>82</v>
      </c>
      <c r="AY1342" s="157" t="s">
        <v>192</v>
      </c>
    </row>
    <row r="1343" spans="2:65" s="12" customFormat="1" ht="11.25">
      <c r="B1343" s="149"/>
      <c r="D1343" s="150" t="s">
        <v>202</v>
      </c>
      <c r="E1343" s="151" t="s">
        <v>44</v>
      </c>
      <c r="F1343" s="152" t="s">
        <v>1123</v>
      </c>
      <c r="H1343" s="151" t="s">
        <v>44</v>
      </c>
      <c r="I1343" s="153"/>
      <c r="L1343" s="149"/>
      <c r="M1343" s="154"/>
      <c r="T1343" s="155"/>
      <c r="AT1343" s="151" t="s">
        <v>202</v>
      </c>
      <c r="AU1343" s="151" t="s">
        <v>93</v>
      </c>
      <c r="AV1343" s="12" t="s">
        <v>90</v>
      </c>
      <c r="AW1343" s="12" t="s">
        <v>42</v>
      </c>
      <c r="AX1343" s="12" t="s">
        <v>82</v>
      </c>
      <c r="AY1343" s="151" t="s">
        <v>192</v>
      </c>
    </row>
    <row r="1344" spans="2:65" s="13" customFormat="1" ht="11.25">
      <c r="B1344" s="156"/>
      <c r="D1344" s="150" t="s">
        <v>202</v>
      </c>
      <c r="E1344" s="157" t="s">
        <v>44</v>
      </c>
      <c r="F1344" s="158" t="s">
        <v>90</v>
      </c>
      <c r="H1344" s="159">
        <v>1</v>
      </c>
      <c r="I1344" s="160"/>
      <c r="L1344" s="156"/>
      <c r="M1344" s="161"/>
      <c r="T1344" s="162"/>
      <c r="AT1344" s="157" t="s">
        <v>202</v>
      </c>
      <c r="AU1344" s="157" t="s">
        <v>93</v>
      </c>
      <c r="AV1344" s="13" t="s">
        <v>93</v>
      </c>
      <c r="AW1344" s="13" t="s">
        <v>42</v>
      </c>
      <c r="AX1344" s="13" t="s">
        <v>82</v>
      </c>
      <c r="AY1344" s="157" t="s">
        <v>192</v>
      </c>
    </row>
    <row r="1345" spans="2:65" s="14" customFormat="1" ht="11.25">
      <c r="B1345" s="163"/>
      <c r="D1345" s="150" t="s">
        <v>202</v>
      </c>
      <c r="E1345" s="164" t="s">
        <v>44</v>
      </c>
      <c r="F1345" s="165" t="s">
        <v>205</v>
      </c>
      <c r="H1345" s="166">
        <v>3</v>
      </c>
      <c r="I1345" s="167"/>
      <c r="L1345" s="163"/>
      <c r="M1345" s="168"/>
      <c r="T1345" s="169"/>
      <c r="AT1345" s="164" t="s">
        <v>202</v>
      </c>
      <c r="AU1345" s="164" t="s">
        <v>93</v>
      </c>
      <c r="AV1345" s="14" t="s">
        <v>199</v>
      </c>
      <c r="AW1345" s="14" t="s">
        <v>42</v>
      </c>
      <c r="AX1345" s="14" t="s">
        <v>90</v>
      </c>
      <c r="AY1345" s="164" t="s">
        <v>192</v>
      </c>
    </row>
    <row r="1346" spans="2:65" s="1" customFormat="1" ht="76.349999999999994" customHeight="1">
      <c r="B1346" s="33"/>
      <c r="C1346" s="132" t="s">
        <v>1679</v>
      </c>
      <c r="D1346" s="132" t="s">
        <v>194</v>
      </c>
      <c r="E1346" s="133" t="s">
        <v>1613</v>
      </c>
      <c r="F1346" s="134" t="s">
        <v>1614</v>
      </c>
      <c r="G1346" s="135" t="s">
        <v>747</v>
      </c>
      <c r="H1346" s="136">
        <v>2</v>
      </c>
      <c r="I1346" s="137"/>
      <c r="J1346" s="138">
        <f>ROUND(I1346*H1346,2)</f>
        <v>0</v>
      </c>
      <c r="K1346" s="134" t="s">
        <v>198</v>
      </c>
      <c r="L1346" s="33"/>
      <c r="M1346" s="139" t="s">
        <v>44</v>
      </c>
      <c r="N1346" s="140" t="s">
        <v>53</v>
      </c>
      <c r="P1346" s="141">
        <f>O1346*H1346</f>
        <v>0</v>
      </c>
      <c r="Q1346" s="141">
        <v>0</v>
      </c>
      <c r="R1346" s="141">
        <f>Q1346*H1346</f>
        <v>0</v>
      </c>
      <c r="S1346" s="141">
        <v>0</v>
      </c>
      <c r="T1346" s="142">
        <f>S1346*H1346</f>
        <v>0</v>
      </c>
      <c r="AR1346" s="143" t="s">
        <v>90</v>
      </c>
      <c r="AT1346" s="143" t="s">
        <v>194</v>
      </c>
      <c r="AU1346" s="143" t="s">
        <v>93</v>
      </c>
      <c r="AY1346" s="17" t="s">
        <v>192</v>
      </c>
      <c r="BE1346" s="144">
        <f>IF(N1346="základní",J1346,0)</f>
        <v>0</v>
      </c>
      <c r="BF1346" s="144">
        <f>IF(N1346="snížená",J1346,0)</f>
        <v>0</v>
      </c>
      <c r="BG1346" s="144">
        <f>IF(N1346="zákl. přenesená",J1346,0)</f>
        <v>0</v>
      </c>
      <c r="BH1346" s="144">
        <f>IF(N1346="sníž. přenesená",J1346,0)</f>
        <v>0</v>
      </c>
      <c r="BI1346" s="144">
        <f>IF(N1346="nulová",J1346,0)</f>
        <v>0</v>
      </c>
      <c r="BJ1346" s="17" t="s">
        <v>90</v>
      </c>
      <c r="BK1346" s="144">
        <f>ROUND(I1346*H1346,2)</f>
        <v>0</v>
      </c>
      <c r="BL1346" s="17" t="s">
        <v>90</v>
      </c>
      <c r="BM1346" s="143" t="s">
        <v>2797</v>
      </c>
    </row>
    <row r="1347" spans="2:65" s="1" customFormat="1" ht="11.25">
      <c r="B1347" s="33"/>
      <c r="D1347" s="145" t="s">
        <v>200</v>
      </c>
      <c r="F1347" s="146" t="s">
        <v>1616</v>
      </c>
      <c r="I1347" s="147"/>
      <c r="L1347" s="33"/>
      <c r="M1347" s="148"/>
      <c r="T1347" s="54"/>
      <c r="AT1347" s="17" t="s">
        <v>200</v>
      </c>
      <c r="AU1347" s="17" t="s">
        <v>93</v>
      </c>
    </row>
    <row r="1348" spans="2:65" s="12" customFormat="1" ht="11.25">
      <c r="B1348" s="149"/>
      <c r="D1348" s="150" t="s">
        <v>202</v>
      </c>
      <c r="E1348" s="151" t="s">
        <v>44</v>
      </c>
      <c r="F1348" s="152" t="s">
        <v>583</v>
      </c>
      <c r="H1348" s="151" t="s">
        <v>44</v>
      </c>
      <c r="I1348" s="153"/>
      <c r="L1348" s="149"/>
      <c r="M1348" s="154"/>
      <c r="T1348" s="155"/>
      <c r="AT1348" s="151" t="s">
        <v>202</v>
      </c>
      <c r="AU1348" s="151" t="s">
        <v>93</v>
      </c>
      <c r="AV1348" s="12" t="s">
        <v>90</v>
      </c>
      <c r="AW1348" s="12" t="s">
        <v>42</v>
      </c>
      <c r="AX1348" s="12" t="s">
        <v>82</v>
      </c>
      <c r="AY1348" s="151" t="s">
        <v>192</v>
      </c>
    </row>
    <row r="1349" spans="2:65" s="12" customFormat="1" ht="11.25">
      <c r="B1349" s="149"/>
      <c r="D1349" s="150" t="s">
        <v>202</v>
      </c>
      <c r="E1349" s="151" t="s">
        <v>44</v>
      </c>
      <c r="F1349" s="152" t="s">
        <v>2533</v>
      </c>
      <c r="H1349" s="151" t="s">
        <v>44</v>
      </c>
      <c r="I1349" s="153"/>
      <c r="L1349" s="149"/>
      <c r="M1349" s="154"/>
      <c r="T1349" s="155"/>
      <c r="AT1349" s="151" t="s">
        <v>202</v>
      </c>
      <c r="AU1349" s="151" t="s">
        <v>93</v>
      </c>
      <c r="AV1349" s="12" t="s">
        <v>90</v>
      </c>
      <c r="AW1349" s="12" t="s">
        <v>42</v>
      </c>
      <c r="AX1349" s="12" t="s">
        <v>82</v>
      </c>
      <c r="AY1349" s="151" t="s">
        <v>192</v>
      </c>
    </row>
    <row r="1350" spans="2:65" s="13" customFormat="1" ht="11.25">
      <c r="B1350" s="156"/>
      <c r="D1350" s="150" t="s">
        <v>202</v>
      </c>
      <c r="E1350" s="157" t="s">
        <v>44</v>
      </c>
      <c r="F1350" s="158" t="s">
        <v>90</v>
      </c>
      <c r="H1350" s="159">
        <v>1</v>
      </c>
      <c r="I1350" s="160"/>
      <c r="L1350" s="156"/>
      <c r="M1350" s="161"/>
      <c r="T1350" s="162"/>
      <c r="AT1350" s="157" t="s">
        <v>202</v>
      </c>
      <c r="AU1350" s="157" t="s">
        <v>93</v>
      </c>
      <c r="AV1350" s="13" t="s">
        <v>93</v>
      </c>
      <c r="AW1350" s="13" t="s">
        <v>42</v>
      </c>
      <c r="AX1350" s="13" t="s">
        <v>82</v>
      </c>
      <c r="AY1350" s="157" t="s">
        <v>192</v>
      </c>
    </row>
    <row r="1351" spans="2:65" s="12" customFormat="1" ht="11.25">
      <c r="B1351" s="149"/>
      <c r="D1351" s="150" t="s">
        <v>202</v>
      </c>
      <c r="E1351" s="151" t="s">
        <v>44</v>
      </c>
      <c r="F1351" s="152" t="s">
        <v>2534</v>
      </c>
      <c r="H1351" s="151" t="s">
        <v>44</v>
      </c>
      <c r="I1351" s="153"/>
      <c r="L1351" s="149"/>
      <c r="M1351" s="154"/>
      <c r="T1351" s="155"/>
      <c r="AT1351" s="151" t="s">
        <v>202</v>
      </c>
      <c r="AU1351" s="151" t="s">
        <v>93</v>
      </c>
      <c r="AV1351" s="12" t="s">
        <v>90</v>
      </c>
      <c r="AW1351" s="12" t="s">
        <v>42</v>
      </c>
      <c r="AX1351" s="12" t="s">
        <v>82</v>
      </c>
      <c r="AY1351" s="151" t="s">
        <v>192</v>
      </c>
    </row>
    <row r="1352" spans="2:65" s="13" customFormat="1" ht="11.25">
      <c r="B1352" s="156"/>
      <c r="D1352" s="150" t="s">
        <v>202</v>
      </c>
      <c r="E1352" s="157" t="s">
        <v>44</v>
      </c>
      <c r="F1352" s="158" t="s">
        <v>90</v>
      </c>
      <c r="H1352" s="159">
        <v>1</v>
      </c>
      <c r="I1352" s="160"/>
      <c r="L1352" s="156"/>
      <c r="M1352" s="161"/>
      <c r="T1352" s="162"/>
      <c r="AT1352" s="157" t="s">
        <v>202</v>
      </c>
      <c r="AU1352" s="157" t="s">
        <v>93</v>
      </c>
      <c r="AV1352" s="13" t="s">
        <v>93</v>
      </c>
      <c r="AW1352" s="13" t="s">
        <v>42</v>
      </c>
      <c r="AX1352" s="13" t="s">
        <v>82</v>
      </c>
      <c r="AY1352" s="157" t="s">
        <v>192</v>
      </c>
    </row>
    <row r="1353" spans="2:65" s="14" customFormat="1" ht="11.25">
      <c r="B1353" s="163"/>
      <c r="D1353" s="150" t="s">
        <v>202</v>
      </c>
      <c r="E1353" s="164" t="s">
        <v>44</v>
      </c>
      <c r="F1353" s="165" t="s">
        <v>205</v>
      </c>
      <c r="H1353" s="166">
        <v>2</v>
      </c>
      <c r="I1353" s="167"/>
      <c r="L1353" s="163"/>
      <c r="M1353" s="168"/>
      <c r="T1353" s="169"/>
      <c r="AT1353" s="164" t="s">
        <v>202</v>
      </c>
      <c r="AU1353" s="164" t="s">
        <v>93</v>
      </c>
      <c r="AV1353" s="14" t="s">
        <v>199</v>
      </c>
      <c r="AW1353" s="14" t="s">
        <v>42</v>
      </c>
      <c r="AX1353" s="14" t="s">
        <v>90</v>
      </c>
      <c r="AY1353" s="164" t="s">
        <v>192</v>
      </c>
    </row>
    <row r="1354" spans="2:65" s="1" customFormat="1" ht="24.2" customHeight="1">
      <c r="B1354" s="33"/>
      <c r="C1354" s="170" t="s">
        <v>1684</v>
      </c>
      <c r="D1354" s="170" t="s">
        <v>245</v>
      </c>
      <c r="E1354" s="171" t="s">
        <v>1618</v>
      </c>
      <c r="F1354" s="172" t="s">
        <v>1619</v>
      </c>
      <c r="G1354" s="173" t="s">
        <v>747</v>
      </c>
      <c r="H1354" s="174">
        <v>5</v>
      </c>
      <c r="I1354" s="175"/>
      <c r="J1354" s="176">
        <f>ROUND(I1354*H1354,2)</f>
        <v>0</v>
      </c>
      <c r="K1354" s="172" t="s">
        <v>259</v>
      </c>
      <c r="L1354" s="177"/>
      <c r="M1354" s="178" t="s">
        <v>44</v>
      </c>
      <c r="N1354" s="179" t="s">
        <v>53</v>
      </c>
      <c r="P1354" s="141">
        <f>O1354*H1354</f>
        <v>0</v>
      </c>
      <c r="Q1354" s="141">
        <v>0</v>
      </c>
      <c r="R1354" s="141">
        <f>Q1354*H1354</f>
        <v>0</v>
      </c>
      <c r="S1354" s="141">
        <v>0</v>
      </c>
      <c r="T1354" s="142">
        <f>S1354*H1354</f>
        <v>0</v>
      </c>
      <c r="AR1354" s="143" t="s">
        <v>93</v>
      </c>
      <c r="AT1354" s="143" t="s">
        <v>245</v>
      </c>
      <c r="AU1354" s="143" t="s">
        <v>93</v>
      </c>
      <c r="AY1354" s="17" t="s">
        <v>192</v>
      </c>
      <c r="BE1354" s="144">
        <f>IF(N1354="základní",J1354,0)</f>
        <v>0</v>
      </c>
      <c r="BF1354" s="144">
        <f>IF(N1354="snížená",J1354,0)</f>
        <v>0</v>
      </c>
      <c r="BG1354" s="144">
        <f>IF(N1354="zákl. přenesená",J1354,0)</f>
        <v>0</v>
      </c>
      <c r="BH1354" s="144">
        <f>IF(N1354="sníž. přenesená",J1354,0)</f>
        <v>0</v>
      </c>
      <c r="BI1354" s="144">
        <f>IF(N1354="nulová",J1354,0)</f>
        <v>0</v>
      </c>
      <c r="BJ1354" s="17" t="s">
        <v>90</v>
      </c>
      <c r="BK1354" s="144">
        <f>ROUND(I1354*H1354,2)</f>
        <v>0</v>
      </c>
      <c r="BL1354" s="17" t="s">
        <v>90</v>
      </c>
      <c r="BM1354" s="143" t="s">
        <v>2798</v>
      </c>
    </row>
    <row r="1355" spans="2:65" s="12" customFormat="1" ht="11.25">
      <c r="B1355" s="149"/>
      <c r="D1355" s="150" t="s">
        <v>202</v>
      </c>
      <c r="E1355" s="151" t="s">
        <v>44</v>
      </c>
      <c r="F1355" s="152" t="s">
        <v>583</v>
      </c>
      <c r="H1355" s="151" t="s">
        <v>44</v>
      </c>
      <c r="I1355" s="153"/>
      <c r="L1355" s="149"/>
      <c r="M1355" s="154"/>
      <c r="T1355" s="155"/>
      <c r="AT1355" s="151" t="s">
        <v>202</v>
      </c>
      <c r="AU1355" s="151" t="s">
        <v>93</v>
      </c>
      <c r="AV1355" s="12" t="s">
        <v>90</v>
      </c>
      <c r="AW1355" s="12" t="s">
        <v>42</v>
      </c>
      <c r="AX1355" s="12" t="s">
        <v>82</v>
      </c>
      <c r="AY1355" s="151" t="s">
        <v>192</v>
      </c>
    </row>
    <row r="1356" spans="2:65" s="12" customFormat="1" ht="11.25">
      <c r="B1356" s="149"/>
      <c r="D1356" s="150" t="s">
        <v>202</v>
      </c>
      <c r="E1356" s="151" t="s">
        <v>44</v>
      </c>
      <c r="F1356" s="152" t="s">
        <v>1112</v>
      </c>
      <c r="H1356" s="151" t="s">
        <v>44</v>
      </c>
      <c r="I1356" s="153"/>
      <c r="L1356" s="149"/>
      <c r="M1356" s="154"/>
      <c r="T1356" s="155"/>
      <c r="AT1356" s="151" t="s">
        <v>202</v>
      </c>
      <c r="AU1356" s="151" t="s">
        <v>93</v>
      </c>
      <c r="AV1356" s="12" t="s">
        <v>90</v>
      </c>
      <c r="AW1356" s="12" t="s">
        <v>42</v>
      </c>
      <c r="AX1356" s="12" t="s">
        <v>82</v>
      </c>
      <c r="AY1356" s="151" t="s">
        <v>192</v>
      </c>
    </row>
    <row r="1357" spans="2:65" s="13" customFormat="1" ht="11.25">
      <c r="B1357" s="156"/>
      <c r="D1357" s="150" t="s">
        <v>202</v>
      </c>
      <c r="E1357" s="157" t="s">
        <v>44</v>
      </c>
      <c r="F1357" s="158" t="s">
        <v>90</v>
      </c>
      <c r="H1357" s="159">
        <v>1</v>
      </c>
      <c r="I1357" s="160"/>
      <c r="L1357" s="156"/>
      <c r="M1357" s="161"/>
      <c r="T1357" s="162"/>
      <c r="AT1357" s="157" t="s">
        <v>202</v>
      </c>
      <c r="AU1357" s="157" t="s">
        <v>93</v>
      </c>
      <c r="AV1357" s="13" t="s">
        <v>93</v>
      </c>
      <c r="AW1357" s="13" t="s">
        <v>42</v>
      </c>
      <c r="AX1357" s="13" t="s">
        <v>82</v>
      </c>
      <c r="AY1357" s="157" t="s">
        <v>192</v>
      </c>
    </row>
    <row r="1358" spans="2:65" s="12" customFormat="1" ht="11.25">
      <c r="B1358" s="149"/>
      <c r="D1358" s="150" t="s">
        <v>202</v>
      </c>
      <c r="E1358" s="151" t="s">
        <v>44</v>
      </c>
      <c r="F1358" s="152" t="s">
        <v>1118</v>
      </c>
      <c r="H1358" s="151" t="s">
        <v>44</v>
      </c>
      <c r="I1358" s="153"/>
      <c r="L1358" s="149"/>
      <c r="M1358" s="154"/>
      <c r="T1358" s="155"/>
      <c r="AT1358" s="151" t="s">
        <v>202</v>
      </c>
      <c r="AU1358" s="151" t="s">
        <v>93</v>
      </c>
      <c r="AV1358" s="12" t="s">
        <v>90</v>
      </c>
      <c r="AW1358" s="12" t="s">
        <v>42</v>
      </c>
      <c r="AX1358" s="12" t="s">
        <v>82</v>
      </c>
      <c r="AY1358" s="151" t="s">
        <v>192</v>
      </c>
    </row>
    <row r="1359" spans="2:65" s="13" customFormat="1" ht="11.25">
      <c r="B1359" s="156"/>
      <c r="D1359" s="150" t="s">
        <v>202</v>
      </c>
      <c r="E1359" s="157" t="s">
        <v>44</v>
      </c>
      <c r="F1359" s="158" t="s">
        <v>90</v>
      </c>
      <c r="H1359" s="159">
        <v>1</v>
      </c>
      <c r="I1359" s="160"/>
      <c r="L1359" s="156"/>
      <c r="M1359" s="161"/>
      <c r="T1359" s="162"/>
      <c r="AT1359" s="157" t="s">
        <v>202</v>
      </c>
      <c r="AU1359" s="157" t="s">
        <v>93</v>
      </c>
      <c r="AV1359" s="13" t="s">
        <v>93</v>
      </c>
      <c r="AW1359" s="13" t="s">
        <v>42</v>
      </c>
      <c r="AX1359" s="13" t="s">
        <v>82</v>
      </c>
      <c r="AY1359" s="157" t="s">
        <v>192</v>
      </c>
    </row>
    <row r="1360" spans="2:65" s="12" customFormat="1" ht="11.25">
      <c r="B1360" s="149"/>
      <c r="D1360" s="150" t="s">
        <v>202</v>
      </c>
      <c r="E1360" s="151" t="s">
        <v>44</v>
      </c>
      <c r="F1360" s="152" t="s">
        <v>1123</v>
      </c>
      <c r="H1360" s="151" t="s">
        <v>44</v>
      </c>
      <c r="I1360" s="153"/>
      <c r="L1360" s="149"/>
      <c r="M1360" s="154"/>
      <c r="T1360" s="155"/>
      <c r="AT1360" s="151" t="s">
        <v>202</v>
      </c>
      <c r="AU1360" s="151" t="s">
        <v>93</v>
      </c>
      <c r="AV1360" s="12" t="s">
        <v>90</v>
      </c>
      <c r="AW1360" s="12" t="s">
        <v>42</v>
      </c>
      <c r="AX1360" s="12" t="s">
        <v>82</v>
      </c>
      <c r="AY1360" s="151" t="s">
        <v>192</v>
      </c>
    </row>
    <row r="1361" spans="2:65" s="13" customFormat="1" ht="11.25">
      <c r="B1361" s="156"/>
      <c r="D1361" s="150" t="s">
        <v>202</v>
      </c>
      <c r="E1361" s="157" t="s">
        <v>44</v>
      </c>
      <c r="F1361" s="158" t="s">
        <v>90</v>
      </c>
      <c r="H1361" s="159">
        <v>1</v>
      </c>
      <c r="I1361" s="160"/>
      <c r="L1361" s="156"/>
      <c r="M1361" s="161"/>
      <c r="T1361" s="162"/>
      <c r="AT1361" s="157" t="s">
        <v>202</v>
      </c>
      <c r="AU1361" s="157" t="s">
        <v>93</v>
      </c>
      <c r="AV1361" s="13" t="s">
        <v>93</v>
      </c>
      <c r="AW1361" s="13" t="s">
        <v>42</v>
      </c>
      <c r="AX1361" s="13" t="s">
        <v>82</v>
      </c>
      <c r="AY1361" s="157" t="s">
        <v>192</v>
      </c>
    </row>
    <row r="1362" spans="2:65" s="12" customFormat="1" ht="11.25">
      <c r="B1362" s="149"/>
      <c r="D1362" s="150" t="s">
        <v>202</v>
      </c>
      <c r="E1362" s="151" t="s">
        <v>44</v>
      </c>
      <c r="F1362" s="152" t="s">
        <v>2533</v>
      </c>
      <c r="H1362" s="151" t="s">
        <v>44</v>
      </c>
      <c r="I1362" s="153"/>
      <c r="L1362" s="149"/>
      <c r="M1362" s="154"/>
      <c r="T1362" s="155"/>
      <c r="AT1362" s="151" t="s">
        <v>202</v>
      </c>
      <c r="AU1362" s="151" t="s">
        <v>93</v>
      </c>
      <c r="AV1362" s="12" t="s">
        <v>90</v>
      </c>
      <c r="AW1362" s="12" t="s">
        <v>42</v>
      </c>
      <c r="AX1362" s="12" t="s">
        <v>82</v>
      </c>
      <c r="AY1362" s="151" t="s">
        <v>192</v>
      </c>
    </row>
    <row r="1363" spans="2:65" s="13" customFormat="1" ht="11.25">
      <c r="B1363" s="156"/>
      <c r="D1363" s="150" t="s">
        <v>202</v>
      </c>
      <c r="E1363" s="157" t="s">
        <v>44</v>
      </c>
      <c r="F1363" s="158" t="s">
        <v>90</v>
      </c>
      <c r="H1363" s="159">
        <v>1</v>
      </c>
      <c r="I1363" s="160"/>
      <c r="L1363" s="156"/>
      <c r="M1363" s="161"/>
      <c r="T1363" s="162"/>
      <c r="AT1363" s="157" t="s">
        <v>202</v>
      </c>
      <c r="AU1363" s="157" t="s">
        <v>93</v>
      </c>
      <c r="AV1363" s="13" t="s">
        <v>93</v>
      </c>
      <c r="AW1363" s="13" t="s">
        <v>42</v>
      </c>
      <c r="AX1363" s="13" t="s">
        <v>82</v>
      </c>
      <c r="AY1363" s="157" t="s">
        <v>192</v>
      </c>
    </row>
    <row r="1364" spans="2:65" s="12" customFormat="1" ht="11.25">
      <c r="B1364" s="149"/>
      <c r="D1364" s="150" t="s">
        <v>202</v>
      </c>
      <c r="E1364" s="151" t="s">
        <v>44</v>
      </c>
      <c r="F1364" s="152" t="s">
        <v>2534</v>
      </c>
      <c r="H1364" s="151" t="s">
        <v>44</v>
      </c>
      <c r="I1364" s="153"/>
      <c r="L1364" s="149"/>
      <c r="M1364" s="154"/>
      <c r="T1364" s="155"/>
      <c r="AT1364" s="151" t="s">
        <v>202</v>
      </c>
      <c r="AU1364" s="151" t="s">
        <v>93</v>
      </c>
      <c r="AV1364" s="12" t="s">
        <v>90</v>
      </c>
      <c r="AW1364" s="12" t="s">
        <v>42</v>
      </c>
      <c r="AX1364" s="12" t="s">
        <v>82</v>
      </c>
      <c r="AY1364" s="151" t="s">
        <v>192</v>
      </c>
    </row>
    <row r="1365" spans="2:65" s="13" customFormat="1" ht="11.25">
      <c r="B1365" s="156"/>
      <c r="D1365" s="150" t="s">
        <v>202</v>
      </c>
      <c r="E1365" s="157" t="s">
        <v>44</v>
      </c>
      <c r="F1365" s="158" t="s">
        <v>90</v>
      </c>
      <c r="H1365" s="159">
        <v>1</v>
      </c>
      <c r="I1365" s="160"/>
      <c r="L1365" s="156"/>
      <c r="M1365" s="161"/>
      <c r="T1365" s="162"/>
      <c r="AT1365" s="157" t="s">
        <v>202</v>
      </c>
      <c r="AU1365" s="157" t="s">
        <v>93</v>
      </c>
      <c r="AV1365" s="13" t="s">
        <v>93</v>
      </c>
      <c r="AW1365" s="13" t="s">
        <v>42</v>
      </c>
      <c r="AX1365" s="13" t="s">
        <v>82</v>
      </c>
      <c r="AY1365" s="157" t="s">
        <v>192</v>
      </c>
    </row>
    <row r="1366" spans="2:65" s="14" customFormat="1" ht="11.25">
      <c r="B1366" s="163"/>
      <c r="D1366" s="150" t="s">
        <v>202</v>
      </c>
      <c r="E1366" s="164" t="s">
        <v>44</v>
      </c>
      <c r="F1366" s="165" t="s">
        <v>205</v>
      </c>
      <c r="H1366" s="166">
        <v>5</v>
      </c>
      <c r="I1366" s="167"/>
      <c r="L1366" s="163"/>
      <c r="M1366" s="168"/>
      <c r="T1366" s="169"/>
      <c r="AT1366" s="164" t="s">
        <v>202</v>
      </c>
      <c r="AU1366" s="164" t="s">
        <v>93</v>
      </c>
      <c r="AV1366" s="14" t="s">
        <v>199</v>
      </c>
      <c r="AW1366" s="14" t="s">
        <v>42</v>
      </c>
      <c r="AX1366" s="14" t="s">
        <v>90</v>
      </c>
      <c r="AY1366" s="164" t="s">
        <v>192</v>
      </c>
    </row>
    <row r="1367" spans="2:65" s="1" customFormat="1" ht="16.5" customHeight="1">
      <c r="B1367" s="33"/>
      <c r="C1367" s="170" t="s">
        <v>1689</v>
      </c>
      <c r="D1367" s="170" t="s">
        <v>245</v>
      </c>
      <c r="E1367" s="171" t="s">
        <v>1604</v>
      </c>
      <c r="F1367" s="172" t="s">
        <v>1605</v>
      </c>
      <c r="G1367" s="173" t="s">
        <v>747</v>
      </c>
      <c r="H1367" s="174">
        <v>2</v>
      </c>
      <c r="I1367" s="175"/>
      <c r="J1367" s="176">
        <f>ROUND(I1367*H1367,2)</f>
        <v>0</v>
      </c>
      <c r="K1367" s="172" t="s">
        <v>259</v>
      </c>
      <c r="L1367" s="177"/>
      <c r="M1367" s="178" t="s">
        <v>44</v>
      </c>
      <c r="N1367" s="179" t="s">
        <v>53</v>
      </c>
      <c r="P1367" s="141">
        <f>O1367*H1367</f>
        <v>0</v>
      </c>
      <c r="Q1367" s="141">
        <v>0</v>
      </c>
      <c r="R1367" s="141">
        <f>Q1367*H1367</f>
        <v>0</v>
      </c>
      <c r="S1367" s="141">
        <v>0</v>
      </c>
      <c r="T1367" s="142">
        <f>S1367*H1367</f>
        <v>0</v>
      </c>
      <c r="AR1367" s="143" t="s">
        <v>93</v>
      </c>
      <c r="AT1367" s="143" t="s">
        <v>245</v>
      </c>
      <c r="AU1367" s="143" t="s">
        <v>93</v>
      </c>
      <c r="AY1367" s="17" t="s">
        <v>192</v>
      </c>
      <c r="BE1367" s="144">
        <f>IF(N1367="základní",J1367,0)</f>
        <v>0</v>
      </c>
      <c r="BF1367" s="144">
        <f>IF(N1367="snížená",J1367,0)</f>
        <v>0</v>
      </c>
      <c r="BG1367" s="144">
        <f>IF(N1367="zákl. přenesená",J1367,0)</f>
        <v>0</v>
      </c>
      <c r="BH1367" s="144">
        <f>IF(N1367="sníž. přenesená",J1367,0)</f>
        <v>0</v>
      </c>
      <c r="BI1367" s="144">
        <f>IF(N1367="nulová",J1367,0)</f>
        <v>0</v>
      </c>
      <c r="BJ1367" s="17" t="s">
        <v>90</v>
      </c>
      <c r="BK1367" s="144">
        <f>ROUND(I1367*H1367,2)</f>
        <v>0</v>
      </c>
      <c r="BL1367" s="17" t="s">
        <v>90</v>
      </c>
      <c r="BM1367" s="143" t="s">
        <v>2799</v>
      </c>
    </row>
    <row r="1368" spans="2:65" s="12" customFormat="1" ht="11.25">
      <c r="B1368" s="149"/>
      <c r="D1368" s="150" t="s">
        <v>202</v>
      </c>
      <c r="E1368" s="151" t="s">
        <v>44</v>
      </c>
      <c r="F1368" s="152" t="s">
        <v>583</v>
      </c>
      <c r="H1368" s="151" t="s">
        <v>44</v>
      </c>
      <c r="I1368" s="153"/>
      <c r="L1368" s="149"/>
      <c r="M1368" s="154"/>
      <c r="T1368" s="155"/>
      <c r="AT1368" s="151" t="s">
        <v>202</v>
      </c>
      <c r="AU1368" s="151" t="s">
        <v>93</v>
      </c>
      <c r="AV1368" s="12" t="s">
        <v>90</v>
      </c>
      <c r="AW1368" s="12" t="s">
        <v>42</v>
      </c>
      <c r="AX1368" s="12" t="s">
        <v>82</v>
      </c>
      <c r="AY1368" s="151" t="s">
        <v>192</v>
      </c>
    </row>
    <row r="1369" spans="2:65" s="12" customFormat="1" ht="11.25">
      <c r="B1369" s="149"/>
      <c r="D1369" s="150" t="s">
        <v>202</v>
      </c>
      <c r="E1369" s="151" t="s">
        <v>44</v>
      </c>
      <c r="F1369" s="152" t="s">
        <v>2533</v>
      </c>
      <c r="H1369" s="151" t="s">
        <v>44</v>
      </c>
      <c r="I1369" s="153"/>
      <c r="L1369" s="149"/>
      <c r="M1369" s="154"/>
      <c r="T1369" s="155"/>
      <c r="AT1369" s="151" t="s">
        <v>202</v>
      </c>
      <c r="AU1369" s="151" t="s">
        <v>93</v>
      </c>
      <c r="AV1369" s="12" t="s">
        <v>90</v>
      </c>
      <c r="AW1369" s="12" t="s">
        <v>42</v>
      </c>
      <c r="AX1369" s="12" t="s">
        <v>82</v>
      </c>
      <c r="AY1369" s="151" t="s">
        <v>192</v>
      </c>
    </row>
    <row r="1370" spans="2:65" s="13" customFormat="1" ht="11.25">
      <c r="B1370" s="156"/>
      <c r="D1370" s="150" t="s">
        <v>202</v>
      </c>
      <c r="E1370" s="157" t="s">
        <v>44</v>
      </c>
      <c r="F1370" s="158" t="s">
        <v>90</v>
      </c>
      <c r="H1370" s="159">
        <v>1</v>
      </c>
      <c r="I1370" s="160"/>
      <c r="L1370" s="156"/>
      <c r="M1370" s="161"/>
      <c r="T1370" s="162"/>
      <c r="AT1370" s="157" t="s">
        <v>202</v>
      </c>
      <c r="AU1370" s="157" t="s">
        <v>93</v>
      </c>
      <c r="AV1370" s="13" t="s">
        <v>93</v>
      </c>
      <c r="AW1370" s="13" t="s">
        <v>42</v>
      </c>
      <c r="AX1370" s="13" t="s">
        <v>82</v>
      </c>
      <c r="AY1370" s="157" t="s">
        <v>192</v>
      </c>
    </row>
    <row r="1371" spans="2:65" s="12" customFormat="1" ht="11.25">
      <c r="B1371" s="149"/>
      <c r="D1371" s="150" t="s">
        <v>202</v>
      </c>
      <c r="E1371" s="151" t="s">
        <v>44</v>
      </c>
      <c r="F1371" s="152" t="s">
        <v>2534</v>
      </c>
      <c r="H1371" s="151" t="s">
        <v>44</v>
      </c>
      <c r="I1371" s="153"/>
      <c r="L1371" s="149"/>
      <c r="M1371" s="154"/>
      <c r="T1371" s="155"/>
      <c r="AT1371" s="151" t="s">
        <v>202</v>
      </c>
      <c r="AU1371" s="151" t="s">
        <v>93</v>
      </c>
      <c r="AV1371" s="12" t="s">
        <v>90</v>
      </c>
      <c r="AW1371" s="12" t="s">
        <v>42</v>
      </c>
      <c r="AX1371" s="12" t="s">
        <v>82</v>
      </c>
      <c r="AY1371" s="151" t="s">
        <v>192</v>
      </c>
    </row>
    <row r="1372" spans="2:65" s="13" customFormat="1" ht="11.25">
      <c r="B1372" s="156"/>
      <c r="D1372" s="150" t="s">
        <v>202</v>
      </c>
      <c r="E1372" s="157" t="s">
        <v>44</v>
      </c>
      <c r="F1372" s="158" t="s">
        <v>90</v>
      </c>
      <c r="H1372" s="159">
        <v>1</v>
      </c>
      <c r="I1372" s="160"/>
      <c r="L1372" s="156"/>
      <c r="M1372" s="161"/>
      <c r="T1372" s="162"/>
      <c r="AT1372" s="157" t="s">
        <v>202</v>
      </c>
      <c r="AU1372" s="157" t="s">
        <v>93</v>
      </c>
      <c r="AV1372" s="13" t="s">
        <v>93</v>
      </c>
      <c r="AW1372" s="13" t="s">
        <v>42</v>
      </c>
      <c r="AX1372" s="13" t="s">
        <v>82</v>
      </c>
      <c r="AY1372" s="157" t="s">
        <v>192</v>
      </c>
    </row>
    <row r="1373" spans="2:65" s="14" customFormat="1" ht="11.25">
      <c r="B1373" s="163"/>
      <c r="D1373" s="150" t="s">
        <v>202</v>
      </c>
      <c r="E1373" s="164" t="s">
        <v>44</v>
      </c>
      <c r="F1373" s="165" t="s">
        <v>205</v>
      </c>
      <c r="H1373" s="166">
        <v>2</v>
      </c>
      <c r="I1373" s="167"/>
      <c r="L1373" s="163"/>
      <c r="M1373" s="168"/>
      <c r="T1373" s="169"/>
      <c r="AT1373" s="164" t="s">
        <v>202</v>
      </c>
      <c r="AU1373" s="164" t="s">
        <v>93</v>
      </c>
      <c r="AV1373" s="14" t="s">
        <v>199</v>
      </c>
      <c r="AW1373" s="14" t="s">
        <v>42</v>
      </c>
      <c r="AX1373" s="14" t="s">
        <v>90</v>
      </c>
      <c r="AY1373" s="164" t="s">
        <v>192</v>
      </c>
    </row>
    <row r="1374" spans="2:65" s="1" customFormat="1" ht="16.5" customHeight="1">
      <c r="B1374" s="33"/>
      <c r="C1374" s="170" t="s">
        <v>1693</v>
      </c>
      <c r="D1374" s="170" t="s">
        <v>245</v>
      </c>
      <c r="E1374" s="171" t="s">
        <v>1624</v>
      </c>
      <c r="F1374" s="172" t="s">
        <v>1625</v>
      </c>
      <c r="G1374" s="173" t="s">
        <v>747</v>
      </c>
      <c r="H1374" s="174">
        <v>94</v>
      </c>
      <c r="I1374" s="175"/>
      <c r="J1374" s="176">
        <f>ROUND(I1374*H1374,2)</f>
        <v>0</v>
      </c>
      <c r="K1374" s="172" t="s">
        <v>259</v>
      </c>
      <c r="L1374" s="177"/>
      <c r="M1374" s="178" t="s">
        <v>44</v>
      </c>
      <c r="N1374" s="179" t="s">
        <v>53</v>
      </c>
      <c r="P1374" s="141">
        <f>O1374*H1374</f>
        <v>0</v>
      </c>
      <c r="Q1374" s="141">
        <v>0</v>
      </c>
      <c r="R1374" s="141">
        <f>Q1374*H1374</f>
        <v>0</v>
      </c>
      <c r="S1374" s="141">
        <v>0</v>
      </c>
      <c r="T1374" s="142">
        <f>S1374*H1374</f>
        <v>0</v>
      </c>
      <c r="AR1374" s="143" t="s">
        <v>93</v>
      </c>
      <c r="AT1374" s="143" t="s">
        <v>245</v>
      </c>
      <c r="AU1374" s="143" t="s">
        <v>93</v>
      </c>
      <c r="AY1374" s="17" t="s">
        <v>192</v>
      </c>
      <c r="BE1374" s="144">
        <f>IF(N1374="základní",J1374,0)</f>
        <v>0</v>
      </c>
      <c r="BF1374" s="144">
        <f>IF(N1374="snížená",J1374,0)</f>
        <v>0</v>
      </c>
      <c r="BG1374" s="144">
        <f>IF(N1374="zákl. přenesená",J1374,0)</f>
        <v>0</v>
      </c>
      <c r="BH1374" s="144">
        <f>IF(N1374="sníž. přenesená",J1374,0)</f>
        <v>0</v>
      </c>
      <c r="BI1374" s="144">
        <f>IF(N1374="nulová",J1374,0)</f>
        <v>0</v>
      </c>
      <c r="BJ1374" s="17" t="s">
        <v>90</v>
      </c>
      <c r="BK1374" s="144">
        <f>ROUND(I1374*H1374,2)</f>
        <v>0</v>
      </c>
      <c r="BL1374" s="17" t="s">
        <v>90</v>
      </c>
      <c r="BM1374" s="143" t="s">
        <v>2800</v>
      </c>
    </row>
    <row r="1375" spans="2:65" s="12" customFormat="1" ht="11.25">
      <c r="B1375" s="149"/>
      <c r="D1375" s="150" t="s">
        <v>202</v>
      </c>
      <c r="E1375" s="151" t="s">
        <v>44</v>
      </c>
      <c r="F1375" s="152" t="s">
        <v>2252</v>
      </c>
      <c r="H1375" s="151" t="s">
        <v>44</v>
      </c>
      <c r="I1375" s="153"/>
      <c r="L1375" s="149"/>
      <c r="M1375" s="154"/>
      <c r="T1375" s="155"/>
      <c r="AT1375" s="151" t="s">
        <v>202</v>
      </c>
      <c r="AU1375" s="151" t="s">
        <v>93</v>
      </c>
      <c r="AV1375" s="12" t="s">
        <v>90</v>
      </c>
      <c r="AW1375" s="12" t="s">
        <v>42</v>
      </c>
      <c r="AX1375" s="12" t="s">
        <v>82</v>
      </c>
      <c r="AY1375" s="151" t="s">
        <v>192</v>
      </c>
    </row>
    <row r="1376" spans="2:65" s="12" customFormat="1" ht="11.25">
      <c r="B1376" s="149"/>
      <c r="D1376" s="150" t="s">
        <v>202</v>
      </c>
      <c r="E1376" s="151" t="s">
        <v>44</v>
      </c>
      <c r="F1376" s="152" t="s">
        <v>1110</v>
      </c>
      <c r="H1376" s="151" t="s">
        <v>44</v>
      </c>
      <c r="I1376" s="153"/>
      <c r="L1376" s="149"/>
      <c r="M1376" s="154"/>
      <c r="T1376" s="155"/>
      <c r="AT1376" s="151" t="s">
        <v>202</v>
      </c>
      <c r="AU1376" s="151" t="s">
        <v>93</v>
      </c>
      <c r="AV1376" s="12" t="s">
        <v>90</v>
      </c>
      <c r="AW1376" s="12" t="s">
        <v>42</v>
      </c>
      <c r="AX1376" s="12" t="s">
        <v>82</v>
      </c>
      <c r="AY1376" s="151" t="s">
        <v>192</v>
      </c>
    </row>
    <row r="1377" spans="2:51" s="13" customFormat="1" ht="11.25">
      <c r="B1377" s="156"/>
      <c r="D1377" s="150" t="s">
        <v>202</v>
      </c>
      <c r="E1377" s="157" t="s">
        <v>44</v>
      </c>
      <c r="F1377" s="158" t="s">
        <v>970</v>
      </c>
      <c r="H1377" s="159">
        <v>10</v>
      </c>
      <c r="I1377" s="160"/>
      <c r="L1377" s="156"/>
      <c r="M1377" s="161"/>
      <c r="T1377" s="162"/>
      <c r="AT1377" s="157" t="s">
        <v>202</v>
      </c>
      <c r="AU1377" s="157" t="s">
        <v>93</v>
      </c>
      <c r="AV1377" s="13" t="s">
        <v>93</v>
      </c>
      <c r="AW1377" s="13" t="s">
        <v>42</v>
      </c>
      <c r="AX1377" s="13" t="s">
        <v>82</v>
      </c>
      <c r="AY1377" s="157" t="s">
        <v>192</v>
      </c>
    </row>
    <row r="1378" spans="2:51" s="12" customFormat="1" ht="11.25">
      <c r="B1378" s="149"/>
      <c r="D1378" s="150" t="s">
        <v>202</v>
      </c>
      <c r="E1378" s="151" t="s">
        <v>44</v>
      </c>
      <c r="F1378" s="152" t="s">
        <v>1112</v>
      </c>
      <c r="H1378" s="151" t="s">
        <v>44</v>
      </c>
      <c r="I1378" s="153"/>
      <c r="L1378" s="149"/>
      <c r="M1378" s="154"/>
      <c r="T1378" s="155"/>
      <c r="AT1378" s="151" t="s">
        <v>202</v>
      </c>
      <c r="AU1378" s="151" t="s">
        <v>93</v>
      </c>
      <c r="AV1378" s="12" t="s">
        <v>90</v>
      </c>
      <c r="AW1378" s="12" t="s">
        <v>42</v>
      </c>
      <c r="AX1378" s="12" t="s">
        <v>82</v>
      </c>
      <c r="AY1378" s="151" t="s">
        <v>192</v>
      </c>
    </row>
    <row r="1379" spans="2:51" s="13" customFormat="1" ht="11.25">
      <c r="B1379" s="156"/>
      <c r="D1379" s="150" t="s">
        <v>202</v>
      </c>
      <c r="E1379" s="157" t="s">
        <v>44</v>
      </c>
      <c r="F1379" s="158" t="s">
        <v>299</v>
      </c>
      <c r="H1379" s="159">
        <v>12</v>
      </c>
      <c r="I1379" s="160"/>
      <c r="L1379" s="156"/>
      <c r="M1379" s="161"/>
      <c r="T1379" s="162"/>
      <c r="AT1379" s="157" t="s">
        <v>202</v>
      </c>
      <c r="AU1379" s="157" t="s">
        <v>93</v>
      </c>
      <c r="AV1379" s="13" t="s">
        <v>93</v>
      </c>
      <c r="AW1379" s="13" t="s">
        <v>42</v>
      </c>
      <c r="AX1379" s="13" t="s">
        <v>82</v>
      </c>
      <c r="AY1379" s="157" t="s">
        <v>192</v>
      </c>
    </row>
    <row r="1380" spans="2:51" s="12" customFormat="1" ht="11.25">
      <c r="B1380" s="149"/>
      <c r="D1380" s="150" t="s">
        <v>202</v>
      </c>
      <c r="E1380" s="151" t="s">
        <v>44</v>
      </c>
      <c r="F1380" s="152" t="s">
        <v>1114</v>
      </c>
      <c r="H1380" s="151" t="s">
        <v>44</v>
      </c>
      <c r="I1380" s="153"/>
      <c r="L1380" s="149"/>
      <c r="M1380" s="154"/>
      <c r="T1380" s="155"/>
      <c r="AT1380" s="151" t="s">
        <v>202</v>
      </c>
      <c r="AU1380" s="151" t="s">
        <v>93</v>
      </c>
      <c r="AV1380" s="12" t="s">
        <v>90</v>
      </c>
      <c r="AW1380" s="12" t="s">
        <v>42</v>
      </c>
      <c r="AX1380" s="12" t="s">
        <v>82</v>
      </c>
      <c r="AY1380" s="151" t="s">
        <v>192</v>
      </c>
    </row>
    <row r="1381" spans="2:51" s="13" customFormat="1" ht="11.25">
      <c r="B1381" s="156"/>
      <c r="D1381" s="150" t="s">
        <v>202</v>
      </c>
      <c r="E1381" s="157" t="s">
        <v>44</v>
      </c>
      <c r="F1381" s="158" t="s">
        <v>1627</v>
      </c>
      <c r="H1381" s="159">
        <v>4</v>
      </c>
      <c r="I1381" s="160"/>
      <c r="L1381" s="156"/>
      <c r="M1381" s="161"/>
      <c r="T1381" s="162"/>
      <c r="AT1381" s="157" t="s">
        <v>202</v>
      </c>
      <c r="AU1381" s="157" t="s">
        <v>93</v>
      </c>
      <c r="AV1381" s="13" t="s">
        <v>93</v>
      </c>
      <c r="AW1381" s="13" t="s">
        <v>42</v>
      </c>
      <c r="AX1381" s="13" t="s">
        <v>82</v>
      </c>
      <c r="AY1381" s="157" t="s">
        <v>192</v>
      </c>
    </row>
    <row r="1382" spans="2:51" s="12" customFormat="1" ht="11.25">
      <c r="B1382" s="149"/>
      <c r="D1382" s="150" t="s">
        <v>202</v>
      </c>
      <c r="E1382" s="151" t="s">
        <v>44</v>
      </c>
      <c r="F1382" s="152" t="s">
        <v>1116</v>
      </c>
      <c r="H1382" s="151" t="s">
        <v>44</v>
      </c>
      <c r="I1382" s="153"/>
      <c r="L1382" s="149"/>
      <c r="M1382" s="154"/>
      <c r="T1382" s="155"/>
      <c r="AT1382" s="151" t="s">
        <v>202</v>
      </c>
      <c r="AU1382" s="151" t="s">
        <v>93</v>
      </c>
      <c r="AV1382" s="12" t="s">
        <v>90</v>
      </c>
      <c r="AW1382" s="12" t="s">
        <v>42</v>
      </c>
      <c r="AX1382" s="12" t="s">
        <v>82</v>
      </c>
      <c r="AY1382" s="151" t="s">
        <v>192</v>
      </c>
    </row>
    <row r="1383" spans="2:51" s="13" customFormat="1" ht="11.25">
      <c r="B1383" s="156"/>
      <c r="D1383" s="150" t="s">
        <v>202</v>
      </c>
      <c r="E1383" s="157" t="s">
        <v>44</v>
      </c>
      <c r="F1383" s="158" t="s">
        <v>1204</v>
      </c>
      <c r="H1383" s="159">
        <v>8</v>
      </c>
      <c r="I1383" s="160"/>
      <c r="L1383" s="156"/>
      <c r="M1383" s="161"/>
      <c r="T1383" s="162"/>
      <c r="AT1383" s="157" t="s">
        <v>202</v>
      </c>
      <c r="AU1383" s="157" t="s">
        <v>93</v>
      </c>
      <c r="AV1383" s="13" t="s">
        <v>93</v>
      </c>
      <c r="AW1383" s="13" t="s">
        <v>42</v>
      </c>
      <c r="AX1383" s="13" t="s">
        <v>82</v>
      </c>
      <c r="AY1383" s="157" t="s">
        <v>192</v>
      </c>
    </row>
    <row r="1384" spans="2:51" s="12" customFormat="1" ht="11.25">
      <c r="B1384" s="149"/>
      <c r="D1384" s="150" t="s">
        <v>202</v>
      </c>
      <c r="E1384" s="151" t="s">
        <v>44</v>
      </c>
      <c r="F1384" s="152" t="s">
        <v>1118</v>
      </c>
      <c r="H1384" s="151" t="s">
        <v>44</v>
      </c>
      <c r="I1384" s="153"/>
      <c r="L1384" s="149"/>
      <c r="M1384" s="154"/>
      <c r="T1384" s="155"/>
      <c r="AT1384" s="151" t="s">
        <v>202</v>
      </c>
      <c r="AU1384" s="151" t="s">
        <v>93</v>
      </c>
      <c r="AV1384" s="12" t="s">
        <v>90</v>
      </c>
      <c r="AW1384" s="12" t="s">
        <v>42</v>
      </c>
      <c r="AX1384" s="12" t="s">
        <v>82</v>
      </c>
      <c r="AY1384" s="151" t="s">
        <v>192</v>
      </c>
    </row>
    <row r="1385" spans="2:51" s="13" customFormat="1" ht="11.25">
      <c r="B1385" s="156"/>
      <c r="D1385" s="150" t="s">
        <v>202</v>
      </c>
      <c r="E1385" s="157" t="s">
        <v>44</v>
      </c>
      <c r="F1385" s="158" t="s">
        <v>970</v>
      </c>
      <c r="H1385" s="159">
        <v>10</v>
      </c>
      <c r="I1385" s="160"/>
      <c r="L1385" s="156"/>
      <c r="M1385" s="161"/>
      <c r="T1385" s="162"/>
      <c r="AT1385" s="157" t="s">
        <v>202</v>
      </c>
      <c r="AU1385" s="157" t="s">
        <v>93</v>
      </c>
      <c r="AV1385" s="13" t="s">
        <v>93</v>
      </c>
      <c r="AW1385" s="13" t="s">
        <v>42</v>
      </c>
      <c r="AX1385" s="13" t="s">
        <v>82</v>
      </c>
      <c r="AY1385" s="157" t="s">
        <v>192</v>
      </c>
    </row>
    <row r="1386" spans="2:51" s="12" customFormat="1" ht="11.25">
      <c r="B1386" s="149"/>
      <c r="D1386" s="150" t="s">
        <v>202</v>
      </c>
      <c r="E1386" s="151" t="s">
        <v>44</v>
      </c>
      <c r="F1386" s="152" t="s">
        <v>1120</v>
      </c>
      <c r="H1386" s="151" t="s">
        <v>44</v>
      </c>
      <c r="I1386" s="153"/>
      <c r="L1386" s="149"/>
      <c r="M1386" s="154"/>
      <c r="T1386" s="155"/>
      <c r="AT1386" s="151" t="s">
        <v>202</v>
      </c>
      <c r="AU1386" s="151" t="s">
        <v>93</v>
      </c>
      <c r="AV1386" s="12" t="s">
        <v>90</v>
      </c>
      <c r="AW1386" s="12" t="s">
        <v>42</v>
      </c>
      <c r="AX1386" s="12" t="s">
        <v>82</v>
      </c>
      <c r="AY1386" s="151" t="s">
        <v>192</v>
      </c>
    </row>
    <row r="1387" spans="2:51" s="13" customFormat="1" ht="11.25">
      <c r="B1387" s="156"/>
      <c r="D1387" s="150" t="s">
        <v>202</v>
      </c>
      <c r="E1387" s="157" t="s">
        <v>44</v>
      </c>
      <c r="F1387" s="158" t="s">
        <v>1627</v>
      </c>
      <c r="H1387" s="159">
        <v>4</v>
      </c>
      <c r="I1387" s="160"/>
      <c r="L1387" s="156"/>
      <c r="M1387" s="161"/>
      <c r="T1387" s="162"/>
      <c r="AT1387" s="157" t="s">
        <v>202</v>
      </c>
      <c r="AU1387" s="157" t="s">
        <v>93</v>
      </c>
      <c r="AV1387" s="13" t="s">
        <v>93</v>
      </c>
      <c r="AW1387" s="13" t="s">
        <v>42</v>
      </c>
      <c r="AX1387" s="13" t="s">
        <v>82</v>
      </c>
      <c r="AY1387" s="157" t="s">
        <v>192</v>
      </c>
    </row>
    <row r="1388" spans="2:51" s="12" customFormat="1" ht="11.25">
      <c r="B1388" s="149"/>
      <c r="D1388" s="150" t="s">
        <v>202</v>
      </c>
      <c r="E1388" s="151" t="s">
        <v>44</v>
      </c>
      <c r="F1388" s="152" t="s">
        <v>1122</v>
      </c>
      <c r="H1388" s="151" t="s">
        <v>44</v>
      </c>
      <c r="I1388" s="153"/>
      <c r="L1388" s="149"/>
      <c r="M1388" s="154"/>
      <c r="T1388" s="155"/>
      <c r="AT1388" s="151" t="s">
        <v>202</v>
      </c>
      <c r="AU1388" s="151" t="s">
        <v>93</v>
      </c>
      <c r="AV1388" s="12" t="s">
        <v>90</v>
      </c>
      <c r="AW1388" s="12" t="s">
        <v>42</v>
      </c>
      <c r="AX1388" s="12" t="s">
        <v>82</v>
      </c>
      <c r="AY1388" s="151" t="s">
        <v>192</v>
      </c>
    </row>
    <row r="1389" spans="2:51" s="13" customFormat="1" ht="11.25">
      <c r="B1389" s="156"/>
      <c r="D1389" s="150" t="s">
        <v>202</v>
      </c>
      <c r="E1389" s="157" t="s">
        <v>44</v>
      </c>
      <c r="F1389" s="158" t="s">
        <v>1204</v>
      </c>
      <c r="H1389" s="159">
        <v>8</v>
      </c>
      <c r="I1389" s="160"/>
      <c r="L1389" s="156"/>
      <c r="M1389" s="161"/>
      <c r="T1389" s="162"/>
      <c r="AT1389" s="157" t="s">
        <v>202</v>
      </c>
      <c r="AU1389" s="157" t="s">
        <v>93</v>
      </c>
      <c r="AV1389" s="13" t="s">
        <v>93</v>
      </c>
      <c r="AW1389" s="13" t="s">
        <v>42</v>
      </c>
      <c r="AX1389" s="13" t="s">
        <v>82</v>
      </c>
      <c r="AY1389" s="157" t="s">
        <v>192</v>
      </c>
    </row>
    <row r="1390" spans="2:51" s="12" customFormat="1" ht="11.25">
      <c r="B1390" s="149"/>
      <c r="D1390" s="150" t="s">
        <v>202</v>
      </c>
      <c r="E1390" s="151" t="s">
        <v>44</v>
      </c>
      <c r="F1390" s="152" t="s">
        <v>1123</v>
      </c>
      <c r="H1390" s="151" t="s">
        <v>44</v>
      </c>
      <c r="I1390" s="153"/>
      <c r="L1390" s="149"/>
      <c r="M1390" s="154"/>
      <c r="T1390" s="155"/>
      <c r="AT1390" s="151" t="s">
        <v>202</v>
      </c>
      <c r="AU1390" s="151" t="s">
        <v>93</v>
      </c>
      <c r="AV1390" s="12" t="s">
        <v>90</v>
      </c>
      <c r="AW1390" s="12" t="s">
        <v>42</v>
      </c>
      <c r="AX1390" s="12" t="s">
        <v>82</v>
      </c>
      <c r="AY1390" s="151" t="s">
        <v>192</v>
      </c>
    </row>
    <row r="1391" spans="2:51" s="13" customFormat="1" ht="11.25">
      <c r="B1391" s="156"/>
      <c r="D1391" s="150" t="s">
        <v>202</v>
      </c>
      <c r="E1391" s="157" t="s">
        <v>44</v>
      </c>
      <c r="F1391" s="158" t="s">
        <v>1204</v>
      </c>
      <c r="H1391" s="159">
        <v>8</v>
      </c>
      <c r="I1391" s="160"/>
      <c r="L1391" s="156"/>
      <c r="M1391" s="161"/>
      <c r="T1391" s="162"/>
      <c r="AT1391" s="157" t="s">
        <v>202</v>
      </c>
      <c r="AU1391" s="157" t="s">
        <v>93</v>
      </c>
      <c r="AV1391" s="13" t="s">
        <v>93</v>
      </c>
      <c r="AW1391" s="13" t="s">
        <v>42</v>
      </c>
      <c r="AX1391" s="13" t="s">
        <v>82</v>
      </c>
      <c r="AY1391" s="157" t="s">
        <v>192</v>
      </c>
    </row>
    <row r="1392" spans="2:51" s="12" customFormat="1" ht="11.25">
      <c r="B1392" s="149"/>
      <c r="D1392" s="150" t="s">
        <v>202</v>
      </c>
      <c r="E1392" s="151" t="s">
        <v>44</v>
      </c>
      <c r="F1392" s="152" t="s">
        <v>1124</v>
      </c>
      <c r="H1392" s="151" t="s">
        <v>44</v>
      </c>
      <c r="I1392" s="153"/>
      <c r="L1392" s="149"/>
      <c r="M1392" s="154"/>
      <c r="T1392" s="155"/>
      <c r="AT1392" s="151" t="s">
        <v>202</v>
      </c>
      <c r="AU1392" s="151" t="s">
        <v>93</v>
      </c>
      <c r="AV1392" s="12" t="s">
        <v>90</v>
      </c>
      <c r="AW1392" s="12" t="s">
        <v>42</v>
      </c>
      <c r="AX1392" s="12" t="s">
        <v>82</v>
      </c>
      <c r="AY1392" s="151" t="s">
        <v>192</v>
      </c>
    </row>
    <row r="1393" spans="2:65" s="13" customFormat="1" ht="11.25">
      <c r="B1393" s="156"/>
      <c r="D1393" s="150" t="s">
        <v>202</v>
      </c>
      <c r="E1393" s="157" t="s">
        <v>44</v>
      </c>
      <c r="F1393" s="158" t="s">
        <v>1627</v>
      </c>
      <c r="H1393" s="159">
        <v>4</v>
      </c>
      <c r="I1393" s="160"/>
      <c r="L1393" s="156"/>
      <c r="M1393" s="161"/>
      <c r="T1393" s="162"/>
      <c r="AT1393" s="157" t="s">
        <v>202</v>
      </c>
      <c r="AU1393" s="157" t="s">
        <v>93</v>
      </c>
      <c r="AV1393" s="13" t="s">
        <v>93</v>
      </c>
      <c r="AW1393" s="13" t="s">
        <v>42</v>
      </c>
      <c r="AX1393" s="13" t="s">
        <v>82</v>
      </c>
      <c r="AY1393" s="157" t="s">
        <v>192</v>
      </c>
    </row>
    <row r="1394" spans="2:65" s="12" customFormat="1" ht="11.25">
      <c r="B1394" s="149"/>
      <c r="D1394" s="150" t="s">
        <v>202</v>
      </c>
      <c r="E1394" s="151" t="s">
        <v>44</v>
      </c>
      <c r="F1394" s="152" t="s">
        <v>1125</v>
      </c>
      <c r="H1394" s="151" t="s">
        <v>44</v>
      </c>
      <c r="I1394" s="153"/>
      <c r="L1394" s="149"/>
      <c r="M1394" s="154"/>
      <c r="T1394" s="155"/>
      <c r="AT1394" s="151" t="s">
        <v>202</v>
      </c>
      <c r="AU1394" s="151" t="s">
        <v>93</v>
      </c>
      <c r="AV1394" s="12" t="s">
        <v>90</v>
      </c>
      <c r="AW1394" s="12" t="s">
        <v>42</v>
      </c>
      <c r="AX1394" s="12" t="s">
        <v>82</v>
      </c>
      <c r="AY1394" s="151" t="s">
        <v>192</v>
      </c>
    </row>
    <row r="1395" spans="2:65" s="13" customFormat="1" ht="11.25">
      <c r="B1395" s="156"/>
      <c r="D1395" s="150" t="s">
        <v>202</v>
      </c>
      <c r="E1395" s="157" t="s">
        <v>44</v>
      </c>
      <c r="F1395" s="158" t="s">
        <v>767</v>
      </c>
      <c r="H1395" s="159">
        <v>6</v>
      </c>
      <c r="I1395" s="160"/>
      <c r="L1395" s="156"/>
      <c r="M1395" s="161"/>
      <c r="T1395" s="162"/>
      <c r="AT1395" s="157" t="s">
        <v>202</v>
      </c>
      <c r="AU1395" s="157" t="s">
        <v>93</v>
      </c>
      <c r="AV1395" s="13" t="s">
        <v>93</v>
      </c>
      <c r="AW1395" s="13" t="s">
        <v>42</v>
      </c>
      <c r="AX1395" s="13" t="s">
        <v>82</v>
      </c>
      <c r="AY1395" s="157" t="s">
        <v>192</v>
      </c>
    </row>
    <row r="1396" spans="2:65" s="12" customFormat="1" ht="11.25">
      <c r="B1396" s="149"/>
      <c r="D1396" s="150" t="s">
        <v>202</v>
      </c>
      <c r="E1396" s="151" t="s">
        <v>44</v>
      </c>
      <c r="F1396" s="152" t="s">
        <v>2532</v>
      </c>
      <c r="H1396" s="151" t="s">
        <v>44</v>
      </c>
      <c r="I1396" s="153"/>
      <c r="L1396" s="149"/>
      <c r="M1396" s="154"/>
      <c r="T1396" s="155"/>
      <c r="AT1396" s="151" t="s">
        <v>202</v>
      </c>
      <c r="AU1396" s="151" t="s">
        <v>93</v>
      </c>
      <c r="AV1396" s="12" t="s">
        <v>90</v>
      </c>
      <c r="AW1396" s="12" t="s">
        <v>42</v>
      </c>
      <c r="AX1396" s="12" t="s">
        <v>82</v>
      </c>
      <c r="AY1396" s="151" t="s">
        <v>192</v>
      </c>
    </row>
    <row r="1397" spans="2:65" s="13" customFormat="1" ht="11.25">
      <c r="B1397" s="156"/>
      <c r="D1397" s="150" t="s">
        <v>202</v>
      </c>
      <c r="E1397" s="157" t="s">
        <v>44</v>
      </c>
      <c r="F1397" s="158" t="s">
        <v>1627</v>
      </c>
      <c r="H1397" s="159">
        <v>4</v>
      </c>
      <c r="I1397" s="160"/>
      <c r="L1397" s="156"/>
      <c r="M1397" s="161"/>
      <c r="T1397" s="162"/>
      <c r="AT1397" s="157" t="s">
        <v>202</v>
      </c>
      <c r="AU1397" s="157" t="s">
        <v>93</v>
      </c>
      <c r="AV1397" s="13" t="s">
        <v>93</v>
      </c>
      <c r="AW1397" s="13" t="s">
        <v>42</v>
      </c>
      <c r="AX1397" s="13" t="s">
        <v>82</v>
      </c>
      <c r="AY1397" s="157" t="s">
        <v>192</v>
      </c>
    </row>
    <row r="1398" spans="2:65" s="12" customFormat="1" ht="11.25">
      <c r="B1398" s="149"/>
      <c r="D1398" s="150" t="s">
        <v>202</v>
      </c>
      <c r="E1398" s="151" t="s">
        <v>44</v>
      </c>
      <c r="F1398" s="152" t="s">
        <v>2533</v>
      </c>
      <c r="H1398" s="151" t="s">
        <v>44</v>
      </c>
      <c r="I1398" s="153"/>
      <c r="L1398" s="149"/>
      <c r="M1398" s="154"/>
      <c r="T1398" s="155"/>
      <c r="AT1398" s="151" t="s">
        <v>202</v>
      </c>
      <c r="AU1398" s="151" t="s">
        <v>93</v>
      </c>
      <c r="AV1398" s="12" t="s">
        <v>90</v>
      </c>
      <c r="AW1398" s="12" t="s">
        <v>42</v>
      </c>
      <c r="AX1398" s="12" t="s">
        <v>82</v>
      </c>
      <c r="AY1398" s="151" t="s">
        <v>192</v>
      </c>
    </row>
    <row r="1399" spans="2:65" s="13" customFormat="1" ht="11.25">
      <c r="B1399" s="156"/>
      <c r="D1399" s="150" t="s">
        <v>202</v>
      </c>
      <c r="E1399" s="157" t="s">
        <v>44</v>
      </c>
      <c r="F1399" s="158" t="s">
        <v>1204</v>
      </c>
      <c r="H1399" s="159">
        <v>8</v>
      </c>
      <c r="I1399" s="160"/>
      <c r="L1399" s="156"/>
      <c r="M1399" s="161"/>
      <c r="T1399" s="162"/>
      <c r="AT1399" s="157" t="s">
        <v>202</v>
      </c>
      <c r="AU1399" s="157" t="s">
        <v>93</v>
      </c>
      <c r="AV1399" s="13" t="s">
        <v>93</v>
      </c>
      <c r="AW1399" s="13" t="s">
        <v>42</v>
      </c>
      <c r="AX1399" s="13" t="s">
        <v>82</v>
      </c>
      <c r="AY1399" s="157" t="s">
        <v>192</v>
      </c>
    </row>
    <row r="1400" spans="2:65" s="12" customFormat="1" ht="11.25">
      <c r="B1400" s="149"/>
      <c r="D1400" s="150" t="s">
        <v>202</v>
      </c>
      <c r="E1400" s="151" t="s">
        <v>44</v>
      </c>
      <c r="F1400" s="152" t="s">
        <v>2534</v>
      </c>
      <c r="H1400" s="151" t="s">
        <v>44</v>
      </c>
      <c r="I1400" s="153"/>
      <c r="L1400" s="149"/>
      <c r="M1400" s="154"/>
      <c r="T1400" s="155"/>
      <c r="AT1400" s="151" t="s">
        <v>202</v>
      </c>
      <c r="AU1400" s="151" t="s">
        <v>93</v>
      </c>
      <c r="AV1400" s="12" t="s">
        <v>90</v>
      </c>
      <c r="AW1400" s="12" t="s">
        <v>42</v>
      </c>
      <c r="AX1400" s="12" t="s">
        <v>82</v>
      </c>
      <c r="AY1400" s="151" t="s">
        <v>192</v>
      </c>
    </row>
    <row r="1401" spans="2:65" s="13" customFormat="1" ht="11.25">
      <c r="B1401" s="156"/>
      <c r="D1401" s="150" t="s">
        <v>202</v>
      </c>
      <c r="E1401" s="157" t="s">
        <v>44</v>
      </c>
      <c r="F1401" s="158" t="s">
        <v>1204</v>
      </c>
      <c r="H1401" s="159">
        <v>8</v>
      </c>
      <c r="I1401" s="160"/>
      <c r="L1401" s="156"/>
      <c r="M1401" s="161"/>
      <c r="T1401" s="162"/>
      <c r="AT1401" s="157" t="s">
        <v>202</v>
      </c>
      <c r="AU1401" s="157" t="s">
        <v>93</v>
      </c>
      <c r="AV1401" s="13" t="s">
        <v>93</v>
      </c>
      <c r="AW1401" s="13" t="s">
        <v>42</v>
      </c>
      <c r="AX1401" s="13" t="s">
        <v>82</v>
      </c>
      <c r="AY1401" s="157" t="s">
        <v>192</v>
      </c>
    </row>
    <row r="1402" spans="2:65" s="14" customFormat="1" ht="11.25">
      <c r="B1402" s="163"/>
      <c r="D1402" s="150" t="s">
        <v>202</v>
      </c>
      <c r="E1402" s="164" t="s">
        <v>44</v>
      </c>
      <c r="F1402" s="165" t="s">
        <v>205</v>
      </c>
      <c r="H1402" s="166">
        <v>94</v>
      </c>
      <c r="I1402" s="167"/>
      <c r="L1402" s="163"/>
      <c r="M1402" s="168"/>
      <c r="T1402" s="169"/>
      <c r="AT1402" s="164" t="s">
        <v>202</v>
      </c>
      <c r="AU1402" s="164" t="s">
        <v>93</v>
      </c>
      <c r="AV1402" s="14" t="s">
        <v>199</v>
      </c>
      <c r="AW1402" s="14" t="s">
        <v>42</v>
      </c>
      <c r="AX1402" s="14" t="s">
        <v>90</v>
      </c>
      <c r="AY1402" s="164" t="s">
        <v>192</v>
      </c>
    </row>
    <row r="1403" spans="2:65" s="1" customFormat="1" ht="16.5" customHeight="1">
      <c r="B1403" s="33"/>
      <c r="C1403" s="170" t="s">
        <v>1697</v>
      </c>
      <c r="D1403" s="170" t="s">
        <v>245</v>
      </c>
      <c r="E1403" s="171" t="s">
        <v>1629</v>
      </c>
      <c r="F1403" s="172" t="s">
        <v>1630</v>
      </c>
      <c r="G1403" s="173" t="s">
        <v>1631</v>
      </c>
      <c r="H1403" s="174">
        <v>47</v>
      </c>
      <c r="I1403" s="175"/>
      <c r="J1403" s="176">
        <f>ROUND(I1403*H1403,2)</f>
        <v>0</v>
      </c>
      <c r="K1403" s="172" t="s">
        <v>259</v>
      </c>
      <c r="L1403" s="177"/>
      <c r="M1403" s="178" t="s">
        <v>44</v>
      </c>
      <c r="N1403" s="179" t="s">
        <v>53</v>
      </c>
      <c r="P1403" s="141">
        <f>O1403*H1403</f>
        <v>0</v>
      </c>
      <c r="Q1403" s="141">
        <v>0</v>
      </c>
      <c r="R1403" s="141">
        <f>Q1403*H1403</f>
        <v>0</v>
      </c>
      <c r="S1403" s="141">
        <v>0</v>
      </c>
      <c r="T1403" s="142">
        <f>S1403*H1403</f>
        <v>0</v>
      </c>
      <c r="AR1403" s="143" t="s">
        <v>93</v>
      </c>
      <c r="AT1403" s="143" t="s">
        <v>245</v>
      </c>
      <c r="AU1403" s="143" t="s">
        <v>93</v>
      </c>
      <c r="AY1403" s="17" t="s">
        <v>192</v>
      </c>
      <c r="BE1403" s="144">
        <f>IF(N1403="základní",J1403,0)</f>
        <v>0</v>
      </c>
      <c r="BF1403" s="144">
        <f>IF(N1403="snížená",J1403,0)</f>
        <v>0</v>
      </c>
      <c r="BG1403" s="144">
        <f>IF(N1403="zákl. přenesená",J1403,0)</f>
        <v>0</v>
      </c>
      <c r="BH1403" s="144">
        <f>IF(N1403="sníž. přenesená",J1403,0)</f>
        <v>0</v>
      </c>
      <c r="BI1403" s="144">
        <f>IF(N1403="nulová",J1403,0)</f>
        <v>0</v>
      </c>
      <c r="BJ1403" s="17" t="s">
        <v>90</v>
      </c>
      <c r="BK1403" s="144">
        <f>ROUND(I1403*H1403,2)</f>
        <v>0</v>
      </c>
      <c r="BL1403" s="17" t="s">
        <v>90</v>
      </c>
      <c r="BM1403" s="143" t="s">
        <v>2801</v>
      </c>
    </row>
    <row r="1404" spans="2:65" s="12" customFormat="1" ht="11.25">
      <c r="B1404" s="149"/>
      <c r="D1404" s="150" t="s">
        <v>202</v>
      </c>
      <c r="E1404" s="151" t="s">
        <v>44</v>
      </c>
      <c r="F1404" s="152" t="s">
        <v>2252</v>
      </c>
      <c r="H1404" s="151" t="s">
        <v>44</v>
      </c>
      <c r="I1404" s="153"/>
      <c r="L1404" s="149"/>
      <c r="M1404" s="154"/>
      <c r="T1404" s="155"/>
      <c r="AT1404" s="151" t="s">
        <v>202</v>
      </c>
      <c r="AU1404" s="151" t="s">
        <v>93</v>
      </c>
      <c r="AV1404" s="12" t="s">
        <v>90</v>
      </c>
      <c r="AW1404" s="12" t="s">
        <v>42</v>
      </c>
      <c r="AX1404" s="12" t="s">
        <v>82</v>
      </c>
      <c r="AY1404" s="151" t="s">
        <v>192</v>
      </c>
    </row>
    <row r="1405" spans="2:65" s="12" customFormat="1" ht="11.25">
      <c r="B1405" s="149"/>
      <c r="D1405" s="150" t="s">
        <v>202</v>
      </c>
      <c r="E1405" s="151" t="s">
        <v>44</v>
      </c>
      <c r="F1405" s="152" t="s">
        <v>1110</v>
      </c>
      <c r="H1405" s="151" t="s">
        <v>44</v>
      </c>
      <c r="I1405" s="153"/>
      <c r="L1405" s="149"/>
      <c r="M1405" s="154"/>
      <c r="T1405" s="155"/>
      <c r="AT1405" s="151" t="s">
        <v>202</v>
      </c>
      <c r="AU1405" s="151" t="s">
        <v>93</v>
      </c>
      <c r="AV1405" s="12" t="s">
        <v>90</v>
      </c>
      <c r="AW1405" s="12" t="s">
        <v>42</v>
      </c>
      <c r="AX1405" s="12" t="s">
        <v>82</v>
      </c>
      <c r="AY1405" s="151" t="s">
        <v>192</v>
      </c>
    </row>
    <row r="1406" spans="2:65" s="13" customFormat="1" ht="11.25">
      <c r="B1406" s="156"/>
      <c r="D1406" s="150" t="s">
        <v>202</v>
      </c>
      <c r="E1406" s="157" t="s">
        <v>44</v>
      </c>
      <c r="F1406" s="158" t="s">
        <v>222</v>
      </c>
      <c r="H1406" s="159">
        <v>5</v>
      </c>
      <c r="I1406" s="160"/>
      <c r="L1406" s="156"/>
      <c r="M1406" s="161"/>
      <c r="T1406" s="162"/>
      <c r="AT1406" s="157" t="s">
        <v>202</v>
      </c>
      <c r="AU1406" s="157" t="s">
        <v>93</v>
      </c>
      <c r="AV1406" s="13" t="s">
        <v>93</v>
      </c>
      <c r="AW1406" s="13" t="s">
        <v>42</v>
      </c>
      <c r="AX1406" s="13" t="s">
        <v>82</v>
      </c>
      <c r="AY1406" s="157" t="s">
        <v>192</v>
      </c>
    </row>
    <row r="1407" spans="2:65" s="12" customFormat="1" ht="11.25">
      <c r="B1407" s="149"/>
      <c r="D1407" s="150" t="s">
        <v>202</v>
      </c>
      <c r="E1407" s="151" t="s">
        <v>44</v>
      </c>
      <c r="F1407" s="152" t="s">
        <v>1112</v>
      </c>
      <c r="H1407" s="151" t="s">
        <v>44</v>
      </c>
      <c r="I1407" s="153"/>
      <c r="L1407" s="149"/>
      <c r="M1407" s="154"/>
      <c r="T1407" s="155"/>
      <c r="AT1407" s="151" t="s">
        <v>202</v>
      </c>
      <c r="AU1407" s="151" t="s">
        <v>93</v>
      </c>
      <c r="AV1407" s="12" t="s">
        <v>90</v>
      </c>
      <c r="AW1407" s="12" t="s">
        <v>42</v>
      </c>
      <c r="AX1407" s="12" t="s">
        <v>82</v>
      </c>
      <c r="AY1407" s="151" t="s">
        <v>192</v>
      </c>
    </row>
    <row r="1408" spans="2:65" s="13" customFormat="1" ht="11.25">
      <c r="B1408" s="156"/>
      <c r="D1408" s="150" t="s">
        <v>202</v>
      </c>
      <c r="E1408" s="157" t="s">
        <v>44</v>
      </c>
      <c r="F1408" s="158" t="s">
        <v>212</v>
      </c>
      <c r="H1408" s="159">
        <v>6</v>
      </c>
      <c r="I1408" s="160"/>
      <c r="L1408" s="156"/>
      <c r="M1408" s="161"/>
      <c r="T1408" s="162"/>
      <c r="AT1408" s="157" t="s">
        <v>202</v>
      </c>
      <c r="AU1408" s="157" t="s">
        <v>93</v>
      </c>
      <c r="AV1408" s="13" t="s">
        <v>93</v>
      </c>
      <c r="AW1408" s="13" t="s">
        <v>42</v>
      </c>
      <c r="AX1408" s="13" t="s">
        <v>82</v>
      </c>
      <c r="AY1408" s="157" t="s">
        <v>192</v>
      </c>
    </row>
    <row r="1409" spans="2:51" s="12" customFormat="1" ht="11.25">
      <c r="B1409" s="149"/>
      <c r="D1409" s="150" t="s">
        <v>202</v>
      </c>
      <c r="E1409" s="151" t="s">
        <v>44</v>
      </c>
      <c r="F1409" s="152" t="s">
        <v>1114</v>
      </c>
      <c r="H1409" s="151" t="s">
        <v>44</v>
      </c>
      <c r="I1409" s="153"/>
      <c r="L1409" s="149"/>
      <c r="M1409" s="154"/>
      <c r="T1409" s="155"/>
      <c r="AT1409" s="151" t="s">
        <v>202</v>
      </c>
      <c r="AU1409" s="151" t="s">
        <v>93</v>
      </c>
      <c r="AV1409" s="12" t="s">
        <v>90</v>
      </c>
      <c r="AW1409" s="12" t="s">
        <v>42</v>
      </c>
      <c r="AX1409" s="12" t="s">
        <v>82</v>
      </c>
      <c r="AY1409" s="151" t="s">
        <v>192</v>
      </c>
    </row>
    <row r="1410" spans="2:51" s="13" customFormat="1" ht="11.25">
      <c r="B1410" s="156"/>
      <c r="D1410" s="150" t="s">
        <v>202</v>
      </c>
      <c r="E1410" s="157" t="s">
        <v>44</v>
      </c>
      <c r="F1410" s="158" t="s">
        <v>93</v>
      </c>
      <c r="H1410" s="159">
        <v>2</v>
      </c>
      <c r="I1410" s="160"/>
      <c r="L1410" s="156"/>
      <c r="M1410" s="161"/>
      <c r="T1410" s="162"/>
      <c r="AT1410" s="157" t="s">
        <v>202</v>
      </c>
      <c r="AU1410" s="157" t="s">
        <v>93</v>
      </c>
      <c r="AV1410" s="13" t="s">
        <v>93</v>
      </c>
      <c r="AW1410" s="13" t="s">
        <v>42</v>
      </c>
      <c r="AX1410" s="13" t="s">
        <v>82</v>
      </c>
      <c r="AY1410" s="157" t="s">
        <v>192</v>
      </c>
    </row>
    <row r="1411" spans="2:51" s="12" customFormat="1" ht="11.25">
      <c r="B1411" s="149"/>
      <c r="D1411" s="150" t="s">
        <v>202</v>
      </c>
      <c r="E1411" s="151" t="s">
        <v>44</v>
      </c>
      <c r="F1411" s="152" t="s">
        <v>1116</v>
      </c>
      <c r="H1411" s="151" t="s">
        <v>44</v>
      </c>
      <c r="I1411" s="153"/>
      <c r="L1411" s="149"/>
      <c r="M1411" s="154"/>
      <c r="T1411" s="155"/>
      <c r="AT1411" s="151" t="s">
        <v>202</v>
      </c>
      <c r="AU1411" s="151" t="s">
        <v>93</v>
      </c>
      <c r="AV1411" s="12" t="s">
        <v>90</v>
      </c>
      <c r="AW1411" s="12" t="s">
        <v>42</v>
      </c>
      <c r="AX1411" s="12" t="s">
        <v>82</v>
      </c>
      <c r="AY1411" s="151" t="s">
        <v>192</v>
      </c>
    </row>
    <row r="1412" spans="2:51" s="13" customFormat="1" ht="11.25">
      <c r="B1412" s="156"/>
      <c r="D1412" s="150" t="s">
        <v>202</v>
      </c>
      <c r="E1412" s="157" t="s">
        <v>44</v>
      </c>
      <c r="F1412" s="158" t="s">
        <v>199</v>
      </c>
      <c r="H1412" s="159">
        <v>4</v>
      </c>
      <c r="I1412" s="160"/>
      <c r="L1412" s="156"/>
      <c r="M1412" s="161"/>
      <c r="T1412" s="162"/>
      <c r="AT1412" s="157" t="s">
        <v>202</v>
      </c>
      <c r="AU1412" s="157" t="s">
        <v>93</v>
      </c>
      <c r="AV1412" s="13" t="s">
        <v>93</v>
      </c>
      <c r="AW1412" s="13" t="s">
        <v>42</v>
      </c>
      <c r="AX1412" s="13" t="s">
        <v>82</v>
      </c>
      <c r="AY1412" s="157" t="s">
        <v>192</v>
      </c>
    </row>
    <row r="1413" spans="2:51" s="12" customFormat="1" ht="11.25">
      <c r="B1413" s="149"/>
      <c r="D1413" s="150" t="s">
        <v>202</v>
      </c>
      <c r="E1413" s="151" t="s">
        <v>44</v>
      </c>
      <c r="F1413" s="152" t="s">
        <v>1118</v>
      </c>
      <c r="H1413" s="151" t="s">
        <v>44</v>
      </c>
      <c r="I1413" s="153"/>
      <c r="L1413" s="149"/>
      <c r="M1413" s="154"/>
      <c r="T1413" s="155"/>
      <c r="AT1413" s="151" t="s">
        <v>202</v>
      </c>
      <c r="AU1413" s="151" t="s">
        <v>93</v>
      </c>
      <c r="AV1413" s="12" t="s">
        <v>90</v>
      </c>
      <c r="AW1413" s="12" t="s">
        <v>42</v>
      </c>
      <c r="AX1413" s="12" t="s">
        <v>82</v>
      </c>
      <c r="AY1413" s="151" t="s">
        <v>192</v>
      </c>
    </row>
    <row r="1414" spans="2:51" s="13" customFormat="1" ht="11.25">
      <c r="B1414" s="156"/>
      <c r="D1414" s="150" t="s">
        <v>202</v>
      </c>
      <c r="E1414" s="157" t="s">
        <v>44</v>
      </c>
      <c r="F1414" s="158" t="s">
        <v>222</v>
      </c>
      <c r="H1414" s="159">
        <v>5</v>
      </c>
      <c r="I1414" s="160"/>
      <c r="L1414" s="156"/>
      <c r="M1414" s="161"/>
      <c r="T1414" s="162"/>
      <c r="AT1414" s="157" t="s">
        <v>202</v>
      </c>
      <c r="AU1414" s="157" t="s">
        <v>93</v>
      </c>
      <c r="AV1414" s="13" t="s">
        <v>93</v>
      </c>
      <c r="AW1414" s="13" t="s">
        <v>42</v>
      </c>
      <c r="AX1414" s="13" t="s">
        <v>82</v>
      </c>
      <c r="AY1414" s="157" t="s">
        <v>192</v>
      </c>
    </row>
    <row r="1415" spans="2:51" s="12" customFormat="1" ht="11.25">
      <c r="B1415" s="149"/>
      <c r="D1415" s="150" t="s">
        <v>202</v>
      </c>
      <c r="E1415" s="151" t="s">
        <v>44</v>
      </c>
      <c r="F1415" s="152" t="s">
        <v>1120</v>
      </c>
      <c r="H1415" s="151" t="s">
        <v>44</v>
      </c>
      <c r="I1415" s="153"/>
      <c r="L1415" s="149"/>
      <c r="M1415" s="154"/>
      <c r="T1415" s="155"/>
      <c r="AT1415" s="151" t="s">
        <v>202</v>
      </c>
      <c r="AU1415" s="151" t="s">
        <v>93</v>
      </c>
      <c r="AV1415" s="12" t="s">
        <v>90</v>
      </c>
      <c r="AW1415" s="12" t="s">
        <v>42</v>
      </c>
      <c r="AX1415" s="12" t="s">
        <v>82</v>
      </c>
      <c r="AY1415" s="151" t="s">
        <v>192</v>
      </c>
    </row>
    <row r="1416" spans="2:51" s="13" customFormat="1" ht="11.25">
      <c r="B1416" s="156"/>
      <c r="D1416" s="150" t="s">
        <v>202</v>
      </c>
      <c r="E1416" s="157" t="s">
        <v>44</v>
      </c>
      <c r="F1416" s="158" t="s">
        <v>93</v>
      </c>
      <c r="H1416" s="159">
        <v>2</v>
      </c>
      <c r="I1416" s="160"/>
      <c r="L1416" s="156"/>
      <c r="M1416" s="161"/>
      <c r="T1416" s="162"/>
      <c r="AT1416" s="157" t="s">
        <v>202</v>
      </c>
      <c r="AU1416" s="157" t="s">
        <v>93</v>
      </c>
      <c r="AV1416" s="13" t="s">
        <v>93</v>
      </c>
      <c r="AW1416" s="13" t="s">
        <v>42</v>
      </c>
      <c r="AX1416" s="13" t="s">
        <v>82</v>
      </c>
      <c r="AY1416" s="157" t="s">
        <v>192</v>
      </c>
    </row>
    <row r="1417" spans="2:51" s="12" customFormat="1" ht="11.25">
      <c r="B1417" s="149"/>
      <c r="D1417" s="150" t="s">
        <v>202</v>
      </c>
      <c r="E1417" s="151" t="s">
        <v>44</v>
      </c>
      <c r="F1417" s="152" t="s">
        <v>1122</v>
      </c>
      <c r="H1417" s="151" t="s">
        <v>44</v>
      </c>
      <c r="I1417" s="153"/>
      <c r="L1417" s="149"/>
      <c r="M1417" s="154"/>
      <c r="T1417" s="155"/>
      <c r="AT1417" s="151" t="s">
        <v>202</v>
      </c>
      <c r="AU1417" s="151" t="s">
        <v>93</v>
      </c>
      <c r="AV1417" s="12" t="s">
        <v>90</v>
      </c>
      <c r="AW1417" s="12" t="s">
        <v>42</v>
      </c>
      <c r="AX1417" s="12" t="s">
        <v>82</v>
      </c>
      <c r="AY1417" s="151" t="s">
        <v>192</v>
      </c>
    </row>
    <row r="1418" spans="2:51" s="13" customFormat="1" ht="11.25">
      <c r="B1418" s="156"/>
      <c r="D1418" s="150" t="s">
        <v>202</v>
      </c>
      <c r="E1418" s="157" t="s">
        <v>44</v>
      </c>
      <c r="F1418" s="158" t="s">
        <v>199</v>
      </c>
      <c r="H1418" s="159">
        <v>4</v>
      </c>
      <c r="I1418" s="160"/>
      <c r="L1418" s="156"/>
      <c r="M1418" s="161"/>
      <c r="T1418" s="162"/>
      <c r="AT1418" s="157" t="s">
        <v>202</v>
      </c>
      <c r="AU1418" s="157" t="s">
        <v>93</v>
      </c>
      <c r="AV1418" s="13" t="s">
        <v>93</v>
      </c>
      <c r="AW1418" s="13" t="s">
        <v>42</v>
      </c>
      <c r="AX1418" s="13" t="s">
        <v>82</v>
      </c>
      <c r="AY1418" s="157" t="s">
        <v>192</v>
      </c>
    </row>
    <row r="1419" spans="2:51" s="12" customFormat="1" ht="11.25">
      <c r="B1419" s="149"/>
      <c r="D1419" s="150" t="s">
        <v>202</v>
      </c>
      <c r="E1419" s="151" t="s">
        <v>44</v>
      </c>
      <c r="F1419" s="152" t="s">
        <v>1123</v>
      </c>
      <c r="H1419" s="151" t="s">
        <v>44</v>
      </c>
      <c r="I1419" s="153"/>
      <c r="L1419" s="149"/>
      <c r="M1419" s="154"/>
      <c r="T1419" s="155"/>
      <c r="AT1419" s="151" t="s">
        <v>202</v>
      </c>
      <c r="AU1419" s="151" t="s">
        <v>93</v>
      </c>
      <c r="AV1419" s="12" t="s">
        <v>90</v>
      </c>
      <c r="AW1419" s="12" t="s">
        <v>42</v>
      </c>
      <c r="AX1419" s="12" t="s">
        <v>82</v>
      </c>
      <c r="AY1419" s="151" t="s">
        <v>192</v>
      </c>
    </row>
    <row r="1420" spans="2:51" s="13" customFormat="1" ht="11.25">
      <c r="B1420" s="156"/>
      <c r="D1420" s="150" t="s">
        <v>202</v>
      </c>
      <c r="E1420" s="157" t="s">
        <v>44</v>
      </c>
      <c r="F1420" s="158" t="s">
        <v>199</v>
      </c>
      <c r="H1420" s="159">
        <v>4</v>
      </c>
      <c r="I1420" s="160"/>
      <c r="L1420" s="156"/>
      <c r="M1420" s="161"/>
      <c r="T1420" s="162"/>
      <c r="AT1420" s="157" t="s">
        <v>202</v>
      </c>
      <c r="AU1420" s="157" t="s">
        <v>93</v>
      </c>
      <c r="AV1420" s="13" t="s">
        <v>93</v>
      </c>
      <c r="AW1420" s="13" t="s">
        <v>42</v>
      </c>
      <c r="AX1420" s="13" t="s">
        <v>82</v>
      </c>
      <c r="AY1420" s="157" t="s">
        <v>192</v>
      </c>
    </row>
    <row r="1421" spans="2:51" s="12" customFormat="1" ht="11.25">
      <c r="B1421" s="149"/>
      <c r="D1421" s="150" t="s">
        <v>202</v>
      </c>
      <c r="E1421" s="151" t="s">
        <v>44</v>
      </c>
      <c r="F1421" s="152" t="s">
        <v>1124</v>
      </c>
      <c r="H1421" s="151" t="s">
        <v>44</v>
      </c>
      <c r="I1421" s="153"/>
      <c r="L1421" s="149"/>
      <c r="M1421" s="154"/>
      <c r="T1421" s="155"/>
      <c r="AT1421" s="151" t="s">
        <v>202</v>
      </c>
      <c r="AU1421" s="151" t="s">
        <v>93</v>
      </c>
      <c r="AV1421" s="12" t="s">
        <v>90</v>
      </c>
      <c r="AW1421" s="12" t="s">
        <v>42</v>
      </c>
      <c r="AX1421" s="12" t="s">
        <v>82</v>
      </c>
      <c r="AY1421" s="151" t="s">
        <v>192</v>
      </c>
    </row>
    <row r="1422" spans="2:51" s="13" customFormat="1" ht="11.25">
      <c r="B1422" s="156"/>
      <c r="D1422" s="150" t="s">
        <v>202</v>
      </c>
      <c r="E1422" s="157" t="s">
        <v>44</v>
      </c>
      <c r="F1422" s="158" t="s">
        <v>93</v>
      </c>
      <c r="H1422" s="159">
        <v>2</v>
      </c>
      <c r="I1422" s="160"/>
      <c r="L1422" s="156"/>
      <c r="M1422" s="161"/>
      <c r="T1422" s="162"/>
      <c r="AT1422" s="157" t="s">
        <v>202</v>
      </c>
      <c r="AU1422" s="157" t="s">
        <v>93</v>
      </c>
      <c r="AV1422" s="13" t="s">
        <v>93</v>
      </c>
      <c r="AW1422" s="13" t="s">
        <v>42</v>
      </c>
      <c r="AX1422" s="13" t="s">
        <v>82</v>
      </c>
      <c r="AY1422" s="157" t="s">
        <v>192</v>
      </c>
    </row>
    <row r="1423" spans="2:51" s="12" customFormat="1" ht="11.25">
      <c r="B1423" s="149"/>
      <c r="D1423" s="150" t="s">
        <v>202</v>
      </c>
      <c r="E1423" s="151" t="s">
        <v>44</v>
      </c>
      <c r="F1423" s="152" t="s">
        <v>1125</v>
      </c>
      <c r="H1423" s="151" t="s">
        <v>44</v>
      </c>
      <c r="I1423" s="153"/>
      <c r="L1423" s="149"/>
      <c r="M1423" s="154"/>
      <c r="T1423" s="155"/>
      <c r="AT1423" s="151" t="s">
        <v>202</v>
      </c>
      <c r="AU1423" s="151" t="s">
        <v>93</v>
      </c>
      <c r="AV1423" s="12" t="s">
        <v>90</v>
      </c>
      <c r="AW1423" s="12" t="s">
        <v>42</v>
      </c>
      <c r="AX1423" s="12" t="s">
        <v>82</v>
      </c>
      <c r="AY1423" s="151" t="s">
        <v>192</v>
      </c>
    </row>
    <row r="1424" spans="2:51" s="13" customFormat="1" ht="11.25">
      <c r="B1424" s="156"/>
      <c r="D1424" s="150" t="s">
        <v>202</v>
      </c>
      <c r="E1424" s="157" t="s">
        <v>44</v>
      </c>
      <c r="F1424" s="158" t="s">
        <v>209</v>
      </c>
      <c r="H1424" s="159">
        <v>3</v>
      </c>
      <c r="I1424" s="160"/>
      <c r="L1424" s="156"/>
      <c r="M1424" s="161"/>
      <c r="T1424" s="162"/>
      <c r="AT1424" s="157" t="s">
        <v>202</v>
      </c>
      <c r="AU1424" s="157" t="s">
        <v>93</v>
      </c>
      <c r="AV1424" s="13" t="s">
        <v>93</v>
      </c>
      <c r="AW1424" s="13" t="s">
        <v>42</v>
      </c>
      <c r="AX1424" s="13" t="s">
        <v>82</v>
      </c>
      <c r="AY1424" s="157" t="s">
        <v>192</v>
      </c>
    </row>
    <row r="1425" spans="2:65" s="12" customFormat="1" ht="11.25">
      <c r="B1425" s="149"/>
      <c r="D1425" s="150" t="s">
        <v>202</v>
      </c>
      <c r="E1425" s="151" t="s">
        <v>44</v>
      </c>
      <c r="F1425" s="152" t="s">
        <v>2532</v>
      </c>
      <c r="H1425" s="151" t="s">
        <v>44</v>
      </c>
      <c r="I1425" s="153"/>
      <c r="L1425" s="149"/>
      <c r="M1425" s="154"/>
      <c r="T1425" s="155"/>
      <c r="AT1425" s="151" t="s">
        <v>202</v>
      </c>
      <c r="AU1425" s="151" t="s">
        <v>93</v>
      </c>
      <c r="AV1425" s="12" t="s">
        <v>90</v>
      </c>
      <c r="AW1425" s="12" t="s">
        <v>42</v>
      </c>
      <c r="AX1425" s="12" t="s">
        <v>82</v>
      </c>
      <c r="AY1425" s="151" t="s">
        <v>192</v>
      </c>
    </row>
    <row r="1426" spans="2:65" s="13" customFormat="1" ht="11.25">
      <c r="B1426" s="156"/>
      <c r="D1426" s="150" t="s">
        <v>202</v>
      </c>
      <c r="E1426" s="157" t="s">
        <v>44</v>
      </c>
      <c r="F1426" s="158" t="s">
        <v>93</v>
      </c>
      <c r="H1426" s="159">
        <v>2</v>
      </c>
      <c r="I1426" s="160"/>
      <c r="L1426" s="156"/>
      <c r="M1426" s="161"/>
      <c r="T1426" s="162"/>
      <c r="AT1426" s="157" t="s">
        <v>202</v>
      </c>
      <c r="AU1426" s="157" t="s">
        <v>93</v>
      </c>
      <c r="AV1426" s="13" t="s">
        <v>93</v>
      </c>
      <c r="AW1426" s="13" t="s">
        <v>42</v>
      </c>
      <c r="AX1426" s="13" t="s">
        <v>82</v>
      </c>
      <c r="AY1426" s="157" t="s">
        <v>192</v>
      </c>
    </row>
    <row r="1427" spans="2:65" s="12" customFormat="1" ht="11.25">
      <c r="B1427" s="149"/>
      <c r="D1427" s="150" t="s">
        <v>202</v>
      </c>
      <c r="E1427" s="151" t="s">
        <v>44</v>
      </c>
      <c r="F1427" s="152" t="s">
        <v>2533</v>
      </c>
      <c r="H1427" s="151" t="s">
        <v>44</v>
      </c>
      <c r="I1427" s="153"/>
      <c r="L1427" s="149"/>
      <c r="M1427" s="154"/>
      <c r="T1427" s="155"/>
      <c r="AT1427" s="151" t="s">
        <v>202</v>
      </c>
      <c r="AU1427" s="151" t="s">
        <v>93</v>
      </c>
      <c r="AV1427" s="12" t="s">
        <v>90</v>
      </c>
      <c r="AW1427" s="12" t="s">
        <v>42</v>
      </c>
      <c r="AX1427" s="12" t="s">
        <v>82</v>
      </c>
      <c r="AY1427" s="151" t="s">
        <v>192</v>
      </c>
    </row>
    <row r="1428" spans="2:65" s="13" customFormat="1" ht="11.25">
      <c r="B1428" s="156"/>
      <c r="D1428" s="150" t="s">
        <v>202</v>
      </c>
      <c r="E1428" s="157" t="s">
        <v>44</v>
      </c>
      <c r="F1428" s="158" t="s">
        <v>199</v>
      </c>
      <c r="H1428" s="159">
        <v>4</v>
      </c>
      <c r="I1428" s="160"/>
      <c r="L1428" s="156"/>
      <c r="M1428" s="161"/>
      <c r="T1428" s="162"/>
      <c r="AT1428" s="157" t="s">
        <v>202</v>
      </c>
      <c r="AU1428" s="157" t="s">
        <v>93</v>
      </c>
      <c r="AV1428" s="13" t="s">
        <v>93</v>
      </c>
      <c r="AW1428" s="13" t="s">
        <v>42</v>
      </c>
      <c r="AX1428" s="13" t="s">
        <v>82</v>
      </c>
      <c r="AY1428" s="157" t="s">
        <v>192</v>
      </c>
    </row>
    <row r="1429" spans="2:65" s="12" customFormat="1" ht="11.25">
      <c r="B1429" s="149"/>
      <c r="D1429" s="150" t="s">
        <v>202</v>
      </c>
      <c r="E1429" s="151" t="s">
        <v>44</v>
      </c>
      <c r="F1429" s="152" t="s">
        <v>2534</v>
      </c>
      <c r="H1429" s="151" t="s">
        <v>44</v>
      </c>
      <c r="I1429" s="153"/>
      <c r="L1429" s="149"/>
      <c r="M1429" s="154"/>
      <c r="T1429" s="155"/>
      <c r="AT1429" s="151" t="s">
        <v>202</v>
      </c>
      <c r="AU1429" s="151" t="s">
        <v>93</v>
      </c>
      <c r="AV1429" s="12" t="s">
        <v>90</v>
      </c>
      <c r="AW1429" s="12" t="s">
        <v>42</v>
      </c>
      <c r="AX1429" s="12" t="s">
        <v>82</v>
      </c>
      <c r="AY1429" s="151" t="s">
        <v>192</v>
      </c>
    </row>
    <row r="1430" spans="2:65" s="13" customFormat="1" ht="11.25">
      <c r="B1430" s="156"/>
      <c r="D1430" s="150" t="s">
        <v>202</v>
      </c>
      <c r="E1430" s="157" t="s">
        <v>44</v>
      </c>
      <c r="F1430" s="158" t="s">
        <v>199</v>
      </c>
      <c r="H1430" s="159">
        <v>4</v>
      </c>
      <c r="I1430" s="160"/>
      <c r="L1430" s="156"/>
      <c r="M1430" s="161"/>
      <c r="T1430" s="162"/>
      <c r="AT1430" s="157" t="s">
        <v>202</v>
      </c>
      <c r="AU1430" s="157" t="s">
        <v>93</v>
      </c>
      <c r="AV1430" s="13" t="s">
        <v>93</v>
      </c>
      <c r="AW1430" s="13" t="s">
        <v>42</v>
      </c>
      <c r="AX1430" s="13" t="s">
        <v>82</v>
      </c>
      <c r="AY1430" s="157" t="s">
        <v>192</v>
      </c>
    </row>
    <row r="1431" spans="2:65" s="14" customFormat="1" ht="11.25">
      <c r="B1431" s="163"/>
      <c r="D1431" s="150" t="s">
        <v>202</v>
      </c>
      <c r="E1431" s="164" t="s">
        <v>44</v>
      </c>
      <c r="F1431" s="165" t="s">
        <v>205</v>
      </c>
      <c r="H1431" s="166">
        <v>47</v>
      </c>
      <c r="I1431" s="167"/>
      <c r="L1431" s="163"/>
      <c r="M1431" s="168"/>
      <c r="T1431" s="169"/>
      <c r="AT1431" s="164" t="s">
        <v>202</v>
      </c>
      <c r="AU1431" s="164" t="s">
        <v>93</v>
      </c>
      <c r="AV1431" s="14" t="s">
        <v>199</v>
      </c>
      <c r="AW1431" s="14" t="s">
        <v>42</v>
      </c>
      <c r="AX1431" s="14" t="s">
        <v>90</v>
      </c>
      <c r="AY1431" s="164" t="s">
        <v>192</v>
      </c>
    </row>
    <row r="1432" spans="2:65" s="1" customFormat="1" ht="16.5" customHeight="1">
      <c r="B1432" s="33"/>
      <c r="C1432" s="170" t="s">
        <v>1702</v>
      </c>
      <c r="D1432" s="170" t="s">
        <v>245</v>
      </c>
      <c r="E1432" s="171" t="s">
        <v>1634</v>
      </c>
      <c r="F1432" s="172" t="s">
        <v>1635</v>
      </c>
      <c r="G1432" s="173" t="s">
        <v>747</v>
      </c>
      <c r="H1432" s="174">
        <v>10</v>
      </c>
      <c r="I1432" s="175"/>
      <c r="J1432" s="176">
        <f>ROUND(I1432*H1432,2)</f>
        <v>0</v>
      </c>
      <c r="K1432" s="172" t="s">
        <v>259</v>
      </c>
      <c r="L1432" s="177"/>
      <c r="M1432" s="178" t="s">
        <v>44</v>
      </c>
      <c r="N1432" s="179" t="s">
        <v>53</v>
      </c>
      <c r="P1432" s="141">
        <f>O1432*H1432</f>
        <v>0</v>
      </c>
      <c r="Q1432" s="141">
        <v>0</v>
      </c>
      <c r="R1432" s="141">
        <f>Q1432*H1432</f>
        <v>0</v>
      </c>
      <c r="S1432" s="141">
        <v>0</v>
      </c>
      <c r="T1432" s="142">
        <f>S1432*H1432</f>
        <v>0</v>
      </c>
      <c r="AR1432" s="143" t="s">
        <v>93</v>
      </c>
      <c r="AT1432" s="143" t="s">
        <v>245</v>
      </c>
      <c r="AU1432" s="143" t="s">
        <v>93</v>
      </c>
      <c r="AY1432" s="17" t="s">
        <v>192</v>
      </c>
      <c r="BE1432" s="144">
        <f>IF(N1432="základní",J1432,0)</f>
        <v>0</v>
      </c>
      <c r="BF1432" s="144">
        <f>IF(N1432="snížená",J1432,0)</f>
        <v>0</v>
      </c>
      <c r="BG1432" s="144">
        <f>IF(N1432="zákl. přenesená",J1432,0)</f>
        <v>0</v>
      </c>
      <c r="BH1432" s="144">
        <f>IF(N1432="sníž. přenesená",J1432,0)</f>
        <v>0</v>
      </c>
      <c r="BI1432" s="144">
        <f>IF(N1432="nulová",J1432,0)</f>
        <v>0</v>
      </c>
      <c r="BJ1432" s="17" t="s">
        <v>90</v>
      </c>
      <c r="BK1432" s="144">
        <f>ROUND(I1432*H1432,2)</f>
        <v>0</v>
      </c>
      <c r="BL1432" s="17" t="s">
        <v>90</v>
      </c>
      <c r="BM1432" s="143" t="s">
        <v>2802</v>
      </c>
    </row>
    <row r="1433" spans="2:65" s="12" customFormat="1" ht="11.25">
      <c r="B1433" s="149"/>
      <c r="D1433" s="150" t="s">
        <v>202</v>
      </c>
      <c r="E1433" s="151" t="s">
        <v>44</v>
      </c>
      <c r="F1433" s="152" t="s">
        <v>2252</v>
      </c>
      <c r="H1433" s="151" t="s">
        <v>44</v>
      </c>
      <c r="I1433" s="153"/>
      <c r="L1433" s="149"/>
      <c r="M1433" s="154"/>
      <c r="T1433" s="155"/>
      <c r="AT1433" s="151" t="s">
        <v>202</v>
      </c>
      <c r="AU1433" s="151" t="s">
        <v>93</v>
      </c>
      <c r="AV1433" s="12" t="s">
        <v>90</v>
      </c>
      <c r="AW1433" s="12" t="s">
        <v>42</v>
      </c>
      <c r="AX1433" s="12" t="s">
        <v>82</v>
      </c>
      <c r="AY1433" s="151" t="s">
        <v>192</v>
      </c>
    </row>
    <row r="1434" spans="2:65" s="12" customFormat="1" ht="11.25">
      <c r="B1434" s="149"/>
      <c r="D1434" s="150" t="s">
        <v>202</v>
      </c>
      <c r="E1434" s="151" t="s">
        <v>44</v>
      </c>
      <c r="F1434" s="152" t="s">
        <v>1112</v>
      </c>
      <c r="H1434" s="151" t="s">
        <v>44</v>
      </c>
      <c r="I1434" s="153"/>
      <c r="L1434" s="149"/>
      <c r="M1434" s="154"/>
      <c r="T1434" s="155"/>
      <c r="AT1434" s="151" t="s">
        <v>202</v>
      </c>
      <c r="AU1434" s="151" t="s">
        <v>93</v>
      </c>
      <c r="AV1434" s="12" t="s">
        <v>90</v>
      </c>
      <c r="AW1434" s="12" t="s">
        <v>42</v>
      </c>
      <c r="AX1434" s="12" t="s">
        <v>82</v>
      </c>
      <c r="AY1434" s="151" t="s">
        <v>192</v>
      </c>
    </row>
    <row r="1435" spans="2:65" s="13" customFormat="1" ht="11.25">
      <c r="B1435" s="156"/>
      <c r="D1435" s="150" t="s">
        <v>202</v>
      </c>
      <c r="E1435" s="157" t="s">
        <v>44</v>
      </c>
      <c r="F1435" s="158" t="s">
        <v>90</v>
      </c>
      <c r="H1435" s="159">
        <v>1</v>
      </c>
      <c r="I1435" s="160"/>
      <c r="L1435" s="156"/>
      <c r="M1435" s="161"/>
      <c r="T1435" s="162"/>
      <c r="AT1435" s="157" t="s">
        <v>202</v>
      </c>
      <c r="AU1435" s="157" t="s">
        <v>93</v>
      </c>
      <c r="AV1435" s="13" t="s">
        <v>93</v>
      </c>
      <c r="AW1435" s="13" t="s">
        <v>42</v>
      </c>
      <c r="AX1435" s="13" t="s">
        <v>82</v>
      </c>
      <c r="AY1435" s="157" t="s">
        <v>192</v>
      </c>
    </row>
    <row r="1436" spans="2:65" s="12" customFormat="1" ht="11.25">
      <c r="B1436" s="149"/>
      <c r="D1436" s="150" t="s">
        <v>202</v>
      </c>
      <c r="E1436" s="151" t="s">
        <v>44</v>
      </c>
      <c r="F1436" s="152" t="s">
        <v>1112</v>
      </c>
      <c r="H1436" s="151" t="s">
        <v>44</v>
      </c>
      <c r="I1436" s="153"/>
      <c r="L1436" s="149"/>
      <c r="M1436" s="154"/>
      <c r="T1436" s="155"/>
      <c r="AT1436" s="151" t="s">
        <v>202</v>
      </c>
      <c r="AU1436" s="151" t="s">
        <v>93</v>
      </c>
      <c r="AV1436" s="12" t="s">
        <v>90</v>
      </c>
      <c r="AW1436" s="12" t="s">
        <v>42</v>
      </c>
      <c r="AX1436" s="12" t="s">
        <v>82</v>
      </c>
      <c r="AY1436" s="151" t="s">
        <v>192</v>
      </c>
    </row>
    <row r="1437" spans="2:65" s="13" customFormat="1" ht="11.25">
      <c r="B1437" s="156"/>
      <c r="D1437" s="150" t="s">
        <v>202</v>
      </c>
      <c r="E1437" s="157" t="s">
        <v>44</v>
      </c>
      <c r="F1437" s="158" t="s">
        <v>93</v>
      </c>
      <c r="H1437" s="159">
        <v>2</v>
      </c>
      <c r="I1437" s="160"/>
      <c r="L1437" s="156"/>
      <c r="M1437" s="161"/>
      <c r="T1437" s="162"/>
      <c r="AT1437" s="157" t="s">
        <v>202</v>
      </c>
      <c r="AU1437" s="157" t="s">
        <v>93</v>
      </c>
      <c r="AV1437" s="13" t="s">
        <v>93</v>
      </c>
      <c r="AW1437" s="13" t="s">
        <v>42</v>
      </c>
      <c r="AX1437" s="13" t="s">
        <v>82</v>
      </c>
      <c r="AY1437" s="157" t="s">
        <v>192</v>
      </c>
    </row>
    <row r="1438" spans="2:65" s="12" customFormat="1" ht="11.25">
      <c r="B1438" s="149"/>
      <c r="D1438" s="150" t="s">
        <v>202</v>
      </c>
      <c r="E1438" s="151" t="s">
        <v>44</v>
      </c>
      <c r="F1438" s="152" t="s">
        <v>1116</v>
      </c>
      <c r="H1438" s="151" t="s">
        <v>44</v>
      </c>
      <c r="I1438" s="153"/>
      <c r="L1438" s="149"/>
      <c r="M1438" s="154"/>
      <c r="T1438" s="155"/>
      <c r="AT1438" s="151" t="s">
        <v>202</v>
      </c>
      <c r="AU1438" s="151" t="s">
        <v>93</v>
      </c>
      <c r="AV1438" s="12" t="s">
        <v>90</v>
      </c>
      <c r="AW1438" s="12" t="s">
        <v>42</v>
      </c>
      <c r="AX1438" s="12" t="s">
        <v>82</v>
      </c>
      <c r="AY1438" s="151" t="s">
        <v>192</v>
      </c>
    </row>
    <row r="1439" spans="2:65" s="13" customFormat="1" ht="11.25">
      <c r="B1439" s="156"/>
      <c r="D1439" s="150" t="s">
        <v>202</v>
      </c>
      <c r="E1439" s="157" t="s">
        <v>44</v>
      </c>
      <c r="F1439" s="158" t="s">
        <v>90</v>
      </c>
      <c r="H1439" s="159">
        <v>1</v>
      </c>
      <c r="I1439" s="160"/>
      <c r="L1439" s="156"/>
      <c r="M1439" s="161"/>
      <c r="T1439" s="162"/>
      <c r="AT1439" s="157" t="s">
        <v>202</v>
      </c>
      <c r="AU1439" s="157" t="s">
        <v>93</v>
      </c>
      <c r="AV1439" s="13" t="s">
        <v>93</v>
      </c>
      <c r="AW1439" s="13" t="s">
        <v>42</v>
      </c>
      <c r="AX1439" s="13" t="s">
        <v>82</v>
      </c>
      <c r="AY1439" s="157" t="s">
        <v>192</v>
      </c>
    </row>
    <row r="1440" spans="2:65" s="12" customFormat="1" ht="11.25">
      <c r="B1440" s="149"/>
      <c r="D1440" s="150" t="s">
        <v>202</v>
      </c>
      <c r="E1440" s="151" t="s">
        <v>44</v>
      </c>
      <c r="F1440" s="152" t="s">
        <v>1118</v>
      </c>
      <c r="H1440" s="151" t="s">
        <v>44</v>
      </c>
      <c r="I1440" s="153"/>
      <c r="L1440" s="149"/>
      <c r="M1440" s="154"/>
      <c r="T1440" s="155"/>
      <c r="AT1440" s="151" t="s">
        <v>202</v>
      </c>
      <c r="AU1440" s="151" t="s">
        <v>93</v>
      </c>
      <c r="AV1440" s="12" t="s">
        <v>90</v>
      </c>
      <c r="AW1440" s="12" t="s">
        <v>42</v>
      </c>
      <c r="AX1440" s="12" t="s">
        <v>82</v>
      </c>
      <c r="AY1440" s="151" t="s">
        <v>192</v>
      </c>
    </row>
    <row r="1441" spans="2:65" s="13" customFormat="1" ht="11.25">
      <c r="B1441" s="156"/>
      <c r="D1441" s="150" t="s">
        <v>202</v>
      </c>
      <c r="E1441" s="157" t="s">
        <v>44</v>
      </c>
      <c r="F1441" s="158" t="s">
        <v>93</v>
      </c>
      <c r="H1441" s="159">
        <v>2</v>
      </c>
      <c r="I1441" s="160"/>
      <c r="L1441" s="156"/>
      <c r="M1441" s="161"/>
      <c r="T1441" s="162"/>
      <c r="AT1441" s="157" t="s">
        <v>202</v>
      </c>
      <c r="AU1441" s="157" t="s">
        <v>93</v>
      </c>
      <c r="AV1441" s="13" t="s">
        <v>93</v>
      </c>
      <c r="AW1441" s="13" t="s">
        <v>42</v>
      </c>
      <c r="AX1441" s="13" t="s">
        <v>82</v>
      </c>
      <c r="AY1441" s="157" t="s">
        <v>192</v>
      </c>
    </row>
    <row r="1442" spans="2:65" s="12" customFormat="1" ht="11.25">
      <c r="B1442" s="149"/>
      <c r="D1442" s="150" t="s">
        <v>202</v>
      </c>
      <c r="E1442" s="151" t="s">
        <v>44</v>
      </c>
      <c r="F1442" s="152" t="s">
        <v>1122</v>
      </c>
      <c r="H1442" s="151" t="s">
        <v>44</v>
      </c>
      <c r="I1442" s="153"/>
      <c r="L1442" s="149"/>
      <c r="M1442" s="154"/>
      <c r="T1442" s="155"/>
      <c r="AT1442" s="151" t="s">
        <v>202</v>
      </c>
      <c r="AU1442" s="151" t="s">
        <v>93</v>
      </c>
      <c r="AV1442" s="12" t="s">
        <v>90</v>
      </c>
      <c r="AW1442" s="12" t="s">
        <v>42</v>
      </c>
      <c r="AX1442" s="12" t="s">
        <v>82</v>
      </c>
      <c r="AY1442" s="151" t="s">
        <v>192</v>
      </c>
    </row>
    <row r="1443" spans="2:65" s="13" customFormat="1" ht="11.25">
      <c r="B1443" s="156"/>
      <c r="D1443" s="150" t="s">
        <v>202</v>
      </c>
      <c r="E1443" s="157" t="s">
        <v>44</v>
      </c>
      <c r="F1443" s="158" t="s">
        <v>90</v>
      </c>
      <c r="H1443" s="159">
        <v>1</v>
      </c>
      <c r="I1443" s="160"/>
      <c r="L1443" s="156"/>
      <c r="M1443" s="161"/>
      <c r="T1443" s="162"/>
      <c r="AT1443" s="157" t="s">
        <v>202</v>
      </c>
      <c r="AU1443" s="157" t="s">
        <v>93</v>
      </c>
      <c r="AV1443" s="13" t="s">
        <v>93</v>
      </c>
      <c r="AW1443" s="13" t="s">
        <v>42</v>
      </c>
      <c r="AX1443" s="13" t="s">
        <v>82</v>
      </c>
      <c r="AY1443" s="157" t="s">
        <v>192</v>
      </c>
    </row>
    <row r="1444" spans="2:65" s="12" customFormat="1" ht="11.25">
      <c r="B1444" s="149"/>
      <c r="D1444" s="150" t="s">
        <v>202</v>
      </c>
      <c r="E1444" s="151" t="s">
        <v>44</v>
      </c>
      <c r="F1444" s="152" t="s">
        <v>1123</v>
      </c>
      <c r="H1444" s="151" t="s">
        <v>44</v>
      </c>
      <c r="I1444" s="153"/>
      <c r="L1444" s="149"/>
      <c r="M1444" s="154"/>
      <c r="T1444" s="155"/>
      <c r="AT1444" s="151" t="s">
        <v>202</v>
      </c>
      <c r="AU1444" s="151" t="s">
        <v>93</v>
      </c>
      <c r="AV1444" s="12" t="s">
        <v>90</v>
      </c>
      <c r="AW1444" s="12" t="s">
        <v>42</v>
      </c>
      <c r="AX1444" s="12" t="s">
        <v>82</v>
      </c>
      <c r="AY1444" s="151" t="s">
        <v>192</v>
      </c>
    </row>
    <row r="1445" spans="2:65" s="13" customFormat="1" ht="11.25">
      <c r="B1445" s="156"/>
      <c r="D1445" s="150" t="s">
        <v>202</v>
      </c>
      <c r="E1445" s="157" t="s">
        <v>44</v>
      </c>
      <c r="F1445" s="158" t="s">
        <v>93</v>
      </c>
      <c r="H1445" s="159">
        <v>2</v>
      </c>
      <c r="I1445" s="160"/>
      <c r="L1445" s="156"/>
      <c r="M1445" s="161"/>
      <c r="T1445" s="162"/>
      <c r="AT1445" s="157" t="s">
        <v>202</v>
      </c>
      <c r="AU1445" s="157" t="s">
        <v>93</v>
      </c>
      <c r="AV1445" s="13" t="s">
        <v>93</v>
      </c>
      <c r="AW1445" s="13" t="s">
        <v>42</v>
      </c>
      <c r="AX1445" s="13" t="s">
        <v>82</v>
      </c>
      <c r="AY1445" s="157" t="s">
        <v>192</v>
      </c>
    </row>
    <row r="1446" spans="2:65" s="12" customFormat="1" ht="11.25">
      <c r="B1446" s="149"/>
      <c r="D1446" s="150" t="s">
        <v>202</v>
      </c>
      <c r="E1446" s="151" t="s">
        <v>44</v>
      </c>
      <c r="F1446" s="152" t="s">
        <v>1125</v>
      </c>
      <c r="H1446" s="151" t="s">
        <v>44</v>
      </c>
      <c r="I1446" s="153"/>
      <c r="L1446" s="149"/>
      <c r="M1446" s="154"/>
      <c r="T1446" s="155"/>
      <c r="AT1446" s="151" t="s">
        <v>202</v>
      </c>
      <c r="AU1446" s="151" t="s">
        <v>93</v>
      </c>
      <c r="AV1446" s="12" t="s">
        <v>90</v>
      </c>
      <c r="AW1446" s="12" t="s">
        <v>42</v>
      </c>
      <c r="AX1446" s="12" t="s">
        <v>82</v>
      </c>
      <c r="AY1446" s="151" t="s">
        <v>192</v>
      </c>
    </row>
    <row r="1447" spans="2:65" s="13" customFormat="1" ht="11.25">
      <c r="B1447" s="156"/>
      <c r="D1447" s="150" t="s">
        <v>202</v>
      </c>
      <c r="E1447" s="157" t="s">
        <v>44</v>
      </c>
      <c r="F1447" s="158" t="s">
        <v>90</v>
      </c>
      <c r="H1447" s="159">
        <v>1</v>
      </c>
      <c r="I1447" s="160"/>
      <c r="L1447" s="156"/>
      <c r="M1447" s="161"/>
      <c r="T1447" s="162"/>
      <c r="AT1447" s="157" t="s">
        <v>202</v>
      </c>
      <c r="AU1447" s="157" t="s">
        <v>93</v>
      </c>
      <c r="AV1447" s="13" t="s">
        <v>93</v>
      </c>
      <c r="AW1447" s="13" t="s">
        <v>42</v>
      </c>
      <c r="AX1447" s="13" t="s">
        <v>82</v>
      </c>
      <c r="AY1447" s="157" t="s">
        <v>192</v>
      </c>
    </row>
    <row r="1448" spans="2:65" s="14" customFormat="1" ht="11.25">
      <c r="B1448" s="163"/>
      <c r="D1448" s="150" t="s">
        <v>202</v>
      </c>
      <c r="E1448" s="164" t="s">
        <v>44</v>
      </c>
      <c r="F1448" s="165" t="s">
        <v>205</v>
      </c>
      <c r="H1448" s="166">
        <v>10</v>
      </c>
      <c r="I1448" s="167"/>
      <c r="L1448" s="163"/>
      <c r="M1448" s="168"/>
      <c r="T1448" s="169"/>
      <c r="AT1448" s="164" t="s">
        <v>202</v>
      </c>
      <c r="AU1448" s="164" t="s">
        <v>93</v>
      </c>
      <c r="AV1448" s="14" t="s">
        <v>199</v>
      </c>
      <c r="AW1448" s="14" t="s">
        <v>42</v>
      </c>
      <c r="AX1448" s="14" t="s">
        <v>90</v>
      </c>
      <c r="AY1448" s="164" t="s">
        <v>192</v>
      </c>
    </row>
    <row r="1449" spans="2:65" s="1" customFormat="1" ht="16.5" customHeight="1">
      <c r="B1449" s="33"/>
      <c r="C1449" s="170" t="s">
        <v>1706</v>
      </c>
      <c r="D1449" s="170" t="s">
        <v>245</v>
      </c>
      <c r="E1449" s="171" t="s">
        <v>1638</v>
      </c>
      <c r="F1449" s="172" t="s">
        <v>1639</v>
      </c>
      <c r="G1449" s="173" t="s">
        <v>747</v>
      </c>
      <c r="H1449" s="174">
        <v>4</v>
      </c>
      <c r="I1449" s="175"/>
      <c r="J1449" s="176">
        <f>ROUND(I1449*H1449,2)</f>
        <v>0</v>
      </c>
      <c r="K1449" s="172" t="s">
        <v>259</v>
      </c>
      <c r="L1449" s="177"/>
      <c r="M1449" s="178" t="s">
        <v>44</v>
      </c>
      <c r="N1449" s="179" t="s">
        <v>53</v>
      </c>
      <c r="P1449" s="141">
        <f>O1449*H1449</f>
        <v>0</v>
      </c>
      <c r="Q1449" s="141">
        <v>0</v>
      </c>
      <c r="R1449" s="141">
        <f>Q1449*H1449</f>
        <v>0</v>
      </c>
      <c r="S1449" s="141">
        <v>0</v>
      </c>
      <c r="T1449" s="142">
        <f>S1449*H1449</f>
        <v>0</v>
      </c>
      <c r="AR1449" s="143" t="s">
        <v>93</v>
      </c>
      <c r="AT1449" s="143" t="s">
        <v>245</v>
      </c>
      <c r="AU1449" s="143" t="s">
        <v>93</v>
      </c>
      <c r="AY1449" s="17" t="s">
        <v>192</v>
      </c>
      <c r="BE1449" s="144">
        <f>IF(N1449="základní",J1449,0)</f>
        <v>0</v>
      </c>
      <c r="BF1449" s="144">
        <f>IF(N1449="snížená",J1449,0)</f>
        <v>0</v>
      </c>
      <c r="BG1449" s="144">
        <f>IF(N1449="zákl. přenesená",J1449,0)</f>
        <v>0</v>
      </c>
      <c r="BH1449" s="144">
        <f>IF(N1449="sníž. přenesená",J1449,0)</f>
        <v>0</v>
      </c>
      <c r="BI1449" s="144">
        <f>IF(N1449="nulová",J1449,0)</f>
        <v>0</v>
      </c>
      <c r="BJ1449" s="17" t="s">
        <v>90</v>
      </c>
      <c r="BK1449" s="144">
        <f>ROUND(I1449*H1449,2)</f>
        <v>0</v>
      </c>
      <c r="BL1449" s="17" t="s">
        <v>90</v>
      </c>
      <c r="BM1449" s="143" t="s">
        <v>2803</v>
      </c>
    </row>
    <row r="1450" spans="2:65" s="12" customFormat="1" ht="11.25">
      <c r="B1450" s="149"/>
      <c r="D1450" s="150" t="s">
        <v>202</v>
      </c>
      <c r="E1450" s="151" t="s">
        <v>44</v>
      </c>
      <c r="F1450" s="152" t="s">
        <v>2252</v>
      </c>
      <c r="H1450" s="151" t="s">
        <v>44</v>
      </c>
      <c r="I1450" s="153"/>
      <c r="L1450" s="149"/>
      <c r="M1450" s="154"/>
      <c r="T1450" s="155"/>
      <c r="AT1450" s="151" t="s">
        <v>202</v>
      </c>
      <c r="AU1450" s="151" t="s">
        <v>93</v>
      </c>
      <c r="AV1450" s="12" t="s">
        <v>90</v>
      </c>
      <c r="AW1450" s="12" t="s">
        <v>42</v>
      </c>
      <c r="AX1450" s="12" t="s">
        <v>82</v>
      </c>
      <c r="AY1450" s="151" t="s">
        <v>192</v>
      </c>
    </row>
    <row r="1451" spans="2:65" s="12" customFormat="1" ht="11.25">
      <c r="B1451" s="149"/>
      <c r="D1451" s="150" t="s">
        <v>202</v>
      </c>
      <c r="E1451" s="151" t="s">
        <v>44</v>
      </c>
      <c r="F1451" s="152" t="s">
        <v>1110</v>
      </c>
      <c r="H1451" s="151" t="s">
        <v>44</v>
      </c>
      <c r="I1451" s="153"/>
      <c r="L1451" s="149"/>
      <c r="M1451" s="154"/>
      <c r="T1451" s="155"/>
      <c r="AT1451" s="151" t="s">
        <v>202</v>
      </c>
      <c r="AU1451" s="151" t="s">
        <v>93</v>
      </c>
      <c r="AV1451" s="12" t="s">
        <v>90</v>
      </c>
      <c r="AW1451" s="12" t="s">
        <v>42</v>
      </c>
      <c r="AX1451" s="12" t="s">
        <v>82</v>
      </c>
      <c r="AY1451" s="151" t="s">
        <v>192</v>
      </c>
    </row>
    <row r="1452" spans="2:65" s="13" customFormat="1" ht="11.25">
      <c r="B1452" s="156"/>
      <c r="D1452" s="150" t="s">
        <v>202</v>
      </c>
      <c r="E1452" s="157" t="s">
        <v>44</v>
      </c>
      <c r="F1452" s="158" t="s">
        <v>90</v>
      </c>
      <c r="H1452" s="159">
        <v>1</v>
      </c>
      <c r="I1452" s="160"/>
      <c r="L1452" s="156"/>
      <c r="M1452" s="161"/>
      <c r="T1452" s="162"/>
      <c r="AT1452" s="157" t="s">
        <v>202</v>
      </c>
      <c r="AU1452" s="157" t="s">
        <v>93</v>
      </c>
      <c r="AV1452" s="13" t="s">
        <v>93</v>
      </c>
      <c r="AW1452" s="13" t="s">
        <v>42</v>
      </c>
      <c r="AX1452" s="13" t="s">
        <v>82</v>
      </c>
      <c r="AY1452" s="157" t="s">
        <v>192</v>
      </c>
    </row>
    <row r="1453" spans="2:65" s="12" customFormat="1" ht="11.25">
      <c r="B1453" s="149"/>
      <c r="D1453" s="150" t="s">
        <v>202</v>
      </c>
      <c r="E1453" s="151" t="s">
        <v>44</v>
      </c>
      <c r="F1453" s="152" t="s">
        <v>1116</v>
      </c>
      <c r="H1453" s="151" t="s">
        <v>44</v>
      </c>
      <c r="I1453" s="153"/>
      <c r="L1453" s="149"/>
      <c r="M1453" s="154"/>
      <c r="T1453" s="155"/>
      <c r="AT1453" s="151" t="s">
        <v>202</v>
      </c>
      <c r="AU1453" s="151" t="s">
        <v>93</v>
      </c>
      <c r="AV1453" s="12" t="s">
        <v>90</v>
      </c>
      <c r="AW1453" s="12" t="s">
        <v>42</v>
      </c>
      <c r="AX1453" s="12" t="s">
        <v>82</v>
      </c>
      <c r="AY1453" s="151" t="s">
        <v>192</v>
      </c>
    </row>
    <row r="1454" spans="2:65" s="13" customFormat="1" ht="11.25">
      <c r="B1454" s="156"/>
      <c r="D1454" s="150" t="s">
        <v>202</v>
      </c>
      <c r="E1454" s="157" t="s">
        <v>44</v>
      </c>
      <c r="F1454" s="158" t="s">
        <v>90</v>
      </c>
      <c r="H1454" s="159">
        <v>1</v>
      </c>
      <c r="I1454" s="160"/>
      <c r="L1454" s="156"/>
      <c r="M1454" s="161"/>
      <c r="T1454" s="162"/>
      <c r="AT1454" s="157" t="s">
        <v>202</v>
      </c>
      <c r="AU1454" s="157" t="s">
        <v>93</v>
      </c>
      <c r="AV1454" s="13" t="s">
        <v>93</v>
      </c>
      <c r="AW1454" s="13" t="s">
        <v>42</v>
      </c>
      <c r="AX1454" s="13" t="s">
        <v>82</v>
      </c>
      <c r="AY1454" s="157" t="s">
        <v>192</v>
      </c>
    </row>
    <row r="1455" spans="2:65" s="12" customFormat="1" ht="11.25">
      <c r="B1455" s="149"/>
      <c r="D1455" s="150" t="s">
        <v>202</v>
      </c>
      <c r="E1455" s="151" t="s">
        <v>44</v>
      </c>
      <c r="F1455" s="152" t="s">
        <v>1122</v>
      </c>
      <c r="H1455" s="151" t="s">
        <v>44</v>
      </c>
      <c r="I1455" s="153"/>
      <c r="L1455" s="149"/>
      <c r="M1455" s="154"/>
      <c r="T1455" s="155"/>
      <c r="AT1455" s="151" t="s">
        <v>202</v>
      </c>
      <c r="AU1455" s="151" t="s">
        <v>93</v>
      </c>
      <c r="AV1455" s="12" t="s">
        <v>90</v>
      </c>
      <c r="AW1455" s="12" t="s">
        <v>42</v>
      </c>
      <c r="AX1455" s="12" t="s">
        <v>82</v>
      </c>
      <c r="AY1455" s="151" t="s">
        <v>192</v>
      </c>
    </row>
    <row r="1456" spans="2:65" s="13" customFormat="1" ht="11.25">
      <c r="B1456" s="156"/>
      <c r="D1456" s="150" t="s">
        <v>202</v>
      </c>
      <c r="E1456" s="157" t="s">
        <v>44</v>
      </c>
      <c r="F1456" s="158" t="s">
        <v>90</v>
      </c>
      <c r="H1456" s="159">
        <v>1</v>
      </c>
      <c r="I1456" s="160"/>
      <c r="L1456" s="156"/>
      <c r="M1456" s="161"/>
      <c r="T1456" s="162"/>
      <c r="AT1456" s="157" t="s">
        <v>202</v>
      </c>
      <c r="AU1456" s="157" t="s">
        <v>93</v>
      </c>
      <c r="AV1456" s="13" t="s">
        <v>93</v>
      </c>
      <c r="AW1456" s="13" t="s">
        <v>42</v>
      </c>
      <c r="AX1456" s="13" t="s">
        <v>82</v>
      </c>
      <c r="AY1456" s="157" t="s">
        <v>192</v>
      </c>
    </row>
    <row r="1457" spans="2:65" s="12" customFormat="1" ht="11.25">
      <c r="B1457" s="149"/>
      <c r="D1457" s="150" t="s">
        <v>202</v>
      </c>
      <c r="E1457" s="151" t="s">
        <v>44</v>
      </c>
      <c r="F1457" s="152" t="s">
        <v>1125</v>
      </c>
      <c r="H1457" s="151" t="s">
        <v>44</v>
      </c>
      <c r="I1457" s="153"/>
      <c r="L1457" s="149"/>
      <c r="M1457" s="154"/>
      <c r="T1457" s="155"/>
      <c r="AT1457" s="151" t="s">
        <v>202</v>
      </c>
      <c r="AU1457" s="151" t="s">
        <v>93</v>
      </c>
      <c r="AV1457" s="12" t="s">
        <v>90</v>
      </c>
      <c r="AW1457" s="12" t="s">
        <v>42</v>
      </c>
      <c r="AX1457" s="12" t="s">
        <v>82</v>
      </c>
      <c r="AY1457" s="151" t="s">
        <v>192</v>
      </c>
    </row>
    <row r="1458" spans="2:65" s="13" customFormat="1" ht="11.25">
      <c r="B1458" s="156"/>
      <c r="D1458" s="150" t="s">
        <v>202</v>
      </c>
      <c r="E1458" s="157" t="s">
        <v>44</v>
      </c>
      <c r="F1458" s="158" t="s">
        <v>90</v>
      </c>
      <c r="H1458" s="159">
        <v>1</v>
      </c>
      <c r="I1458" s="160"/>
      <c r="L1458" s="156"/>
      <c r="M1458" s="161"/>
      <c r="T1458" s="162"/>
      <c r="AT1458" s="157" t="s">
        <v>202</v>
      </c>
      <c r="AU1458" s="157" t="s">
        <v>93</v>
      </c>
      <c r="AV1458" s="13" t="s">
        <v>93</v>
      </c>
      <c r="AW1458" s="13" t="s">
        <v>42</v>
      </c>
      <c r="AX1458" s="13" t="s">
        <v>82</v>
      </c>
      <c r="AY1458" s="157" t="s">
        <v>192</v>
      </c>
    </row>
    <row r="1459" spans="2:65" s="14" customFormat="1" ht="11.25">
      <c r="B1459" s="163"/>
      <c r="D1459" s="150" t="s">
        <v>202</v>
      </c>
      <c r="E1459" s="164" t="s">
        <v>44</v>
      </c>
      <c r="F1459" s="165" t="s">
        <v>205</v>
      </c>
      <c r="H1459" s="166">
        <v>4</v>
      </c>
      <c r="I1459" s="167"/>
      <c r="L1459" s="163"/>
      <c r="M1459" s="168"/>
      <c r="T1459" s="169"/>
      <c r="AT1459" s="164" t="s">
        <v>202</v>
      </c>
      <c r="AU1459" s="164" t="s">
        <v>93</v>
      </c>
      <c r="AV1459" s="14" t="s">
        <v>199</v>
      </c>
      <c r="AW1459" s="14" t="s">
        <v>42</v>
      </c>
      <c r="AX1459" s="14" t="s">
        <v>90</v>
      </c>
      <c r="AY1459" s="164" t="s">
        <v>192</v>
      </c>
    </row>
    <row r="1460" spans="2:65" s="1" customFormat="1" ht="16.5" customHeight="1">
      <c r="B1460" s="33"/>
      <c r="C1460" s="170" t="s">
        <v>1710</v>
      </c>
      <c r="D1460" s="170" t="s">
        <v>245</v>
      </c>
      <c r="E1460" s="171" t="s">
        <v>1643</v>
      </c>
      <c r="F1460" s="172" t="s">
        <v>770</v>
      </c>
      <c r="G1460" s="173" t="s">
        <v>282</v>
      </c>
      <c r="H1460" s="174">
        <v>31.4</v>
      </c>
      <c r="I1460" s="175"/>
      <c r="J1460" s="176">
        <f>ROUND(I1460*H1460,2)</f>
        <v>0</v>
      </c>
      <c r="K1460" s="172" t="s">
        <v>198</v>
      </c>
      <c r="L1460" s="177"/>
      <c r="M1460" s="178" t="s">
        <v>44</v>
      </c>
      <c r="N1460" s="179" t="s">
        <v>53</v>
      </c>
      <c r="P1460" s="141">
        <f>O1460*H1460</f>
        <v>0</v>
      </c>
      <c r="Q1460" s="141">
        <v>8.0000000000000007E-5</v>
      </c>
      <c r="R1460" s="141">
        <f>Q1460*H1460</f>
        <v>2.5119999999999999E-3</v>
      </c>
      <c r="S1460" s="141">
        <v>0</v>
      </c>
      <c r="T1460" s="142">
        <f>S1460*H1460</f>
        <v>0</v>
      </c>
      <c r="AR1460" s="143" t="s">
        <v>93</v>
      </c>
      <c r="AT1460" s="143" t="s">
        <v>245</v>
      </c>
      <c r="AU1460" s="143" t="s">
        <v>93</v>
      </c>
      <c r="AY1460" s="17" t="s">
        <v>192</v>
      </c>
      <c r="BE1460" s="144">
        <f>IF(N1460="základní",J1460,0)</f>
        <v>0</v>
      </c>
      <c r="BF1460" s="144">
        <f>IF(N1460="snížená",J1460,0)</f>
        <v>0</v>
      </c>
      <c r="BG1460" s="144">
        <f>IF(N1460="zákl. přenesená",J1460,0)</f>
        <v>0</v>
      </c>
      <c r="BH1460" s="144">
        <f>IF(N1460="sníž. přenesená",J1460,0)</f>
        <v>0</v>
      </c>
      <c r="BI1460" s="144">
        <f>IF(N1460="nulová",J1460,0)</f>
        <v>0</v>
      </c>
      <c r="BJ1460" s="17" t="s">
        <v>90</v>
      </c>
      <c r="BK1460" s="144">
        <f>ROUND(I1460*H1460,2)</f>
        <v>0</v>
      </c>
      <c r="BL1460" s="17" t="s">
        <v>90</v>
      </c>
      <c r="BM1460" s="143" t="s">
        <v>2804</v>
      </c>
    </row>
    <row r="1461" spans="2:65" s="12" customFormat="1" ht="11.25">
      <c r="B1461" s="149"/>
      <c r="D1461" s="150" t="s">
        <v>202</v>
      </c>
      <c r="E1461" s="151" t="s">
        <v>44</v>
      </c>
      <c r="F1461" s="152" t="s">
        <v>2252</v>
      </c>
      <c r="H1461" s="151" t="s">
        <v>44</v>
      </c>
      <c r="I1461" s="153"/>
      <c r="L1461" s="149"/>
      <c r="M1461" s="154"/>
      <c r="T1461" s="155"/>
      <c r="AT1461" s="151" t="s">
        <v>202</v>
      </c>
      <c r="AU1461" s="151" t="s">
        <v>93</v>
      </c>
      <c r="AV1461" s="12" t="s">
        <v>90</v>
      </c>
      <c r="AW1461" s="12" t="s">
        <v>42</v>
      </c>
      <c r="AX1461" s="12" t="s">
        <v>82</v>
      </c>
      <c r="AY1461" s="151" t="s">
        <v>192</v>
      </c>
    </row>
    <row r="1462" spans="2:65" s="12" customFormat="1" ht="11.25">
      <c r="B1462" s="149"/>
      <c r="D1462" s="150" t="s">
        <v>202</v>
      </c>
      <c r="E1462" s="151" t="s">
        <v>44</v>
      </c>
      <c r="F1462" s="152" t="s">
        <v>1110</v>
      </c>
      <c r="H1462" s="151" t="s">
        <v>44</v>
      </c>
      <c r="I1462" s="153"/>
      <c r="L1462" s="149"/>
      <c r="M1462" s="154"/>
      <c r="T1462" s="155"/>
      <c r="AT1462" s="151" t="s">
        <v>202</v>
      </c>
      <c r="AU1462" s="151" t="s">
        <v>93</v>
      </c>
      <c r="AV1462" s="12" t="s">
        <v>90</v>
      </c>
      <c r="AW1462" s="12" t="s">
        <v>42</v>
      </c>
      <c r="AX1462" s="12" t="s">
        <v>82</v>
      </c>
      <c r="AY1462" s="151" t="s">
        <v>192</v>
      </c>
    </row>
    <row r="1463" spans="2:65" s="13" customFormat="1" ht="11.25">
      <c r="B1463" s="156"/>
      <c r="D1463" s="150" t="s">
        <v>202</v>
      </c>
      <c r="E1463" s="157" t="s">
        <v>44</v>
      </c>
      <c r="F1463" s="158" t="s">
        <v>2805</v>
      </c>
      <c r="H1463" s="159">
        <v>1.8839999999999999</v>
      </c>
      <c r="I1463" s="160"/>
      <c r="L1463" s="156"/>
      <c r="M1463" s="161"/>
      <c r="T1463" s="162"/>
      <c r="AT1463" s="157" t="s">
        <v>202</v>
      </c>
      <c r="AU1463" s="157" t="s">
        <v>93</v>
      </c>
      <c r="AV1463" s="13" t="s">
        <v>93</v>
      </c>
      <c r="AW1463" s="13" t="s">
        <v>42</v>
      </c>
      <c r="AX1463" s="13" t="s">
        <v>82</v>
      </c>
      <c r="AY1463" s="157" t="s">
        <v>192</v>
      </c>
    </row>
    <row r="1464" spans="2:65" s="12" customFormat="1" ht="11.25">
      <c r="B1464" s="149"/>
      <c r="D1464" s="150" t="s">
        <v>202</v>
      </c>
      <c r="E1464" s="151" t="s">
        <v>44</v>
      </c>
      <c r="F1464" s="152" t="s">
        <v>1112</v>
      </c>
      <c r="H1464" s="151" t="s">
        <v>44</v>
      </c>
      <c r="I1464" s="153"/>
      <c r="L1464" s="149"/>
      <c r="M1464" s="154"/>
      <c r="T1464" s="155"/>
      <c r="AT1464" s="151" t="s">
        <v>202</v>
      </c>
      <c r="AU1464" s="151" t="s">
        <v>93</v>
      </c>
      <c r="AV1464" s="12" t="s">
        <v>90</v>
      </c>
      <c r="AW1464" s="12" t="s">
        <v>42</v>
      </c>
      <c r="AX1464" s="12" t="s">
        <v>82</v>
      </c>
      <c r="AY1464" s="151" t="s">
        <v>192</v>
      </c>
    </row>
    <row r="1465" spans="2:65" s="13" customFormat="1" ht="11.25">
      <c r="B1465" s="156"/>
      <c r="D1465" s="150" t="s">
        <v>202</v>
      </c>
      <c r="E1465" s="157" t="s">
        <v>44</v>
      </c>
      <c r="F1465" s="158" t="s">
        <v>2806</v>
      </c>
      <c r="H1465" s="159">
        <v>3.14</v>
      </c>
      <c r="I1465" s="160"/>
      <c r="L1465" s="156"/>
      <c r="M1465" s="161"/>
      <c r="T1465" s="162"/>
      <c r="AT1465" s="157" t="s">
        <v>202</v>
      </c>
      <c r="AU1465" s="157" t="s">
        <v>93</v>
      </c>
      <c r="AV1465" s="13" t="s">
        <v>93</v>
      </c>
      <c r="AW1465" s="13" t="s">
        <v>42</v>
      </c>
      <c r="AX1465" s="13" t="s">
        <v>82</v>
      </c>
      <c r="AY1465" s="157" t="s">
        <v>192</v>
      </c>
    </row>
    <row r="1466" spans="2:65" s="12" customFormat="1" ht="11.25">
      <c r="B1466" s="149"/>
      <c r="D1466" s="150" t="s">
        <v>202</v>
      </c>
      <c r="E1466" s="151" t="s">
        <v>44</v>
      </c>
      <c r="F1466" s="152" t="s">
        <v>1114</v>
      </c>
      <c r="H1466" s="151" t="s">
        <v>44</v>
      </c>
      <c r="I1466" s="153"/>
      <c r="L1466" s="149"/>
      <c r="M1466" s="154"/>
      <c r="T1466" s="155"/>
      <c r="AT1466" s="151" t="s">
        <v>202</v>
      </c>
      <c r="AU1466" s="151" t="s">
        <v>93</v>
      </c>
      <c r="AV1466" s="12" t="s">
        <v>90</v>
      </c>
      <c r="AW1466" s="12" t="s">
        <v>42</v>
      </c>
      <c r="AX1466" s="12" t="s">
        <v>82</v>
      </c>
      <c r="AY1466" s="151" t="s">
        <v>192</v>
      </c>
    </row>
    <row r="1467" spans="2:65" s="13" customFormat="1" ht="11.25">
      <c r="B1467" s="156"/>
      <c r="D1467" s="150" t="s">
        <v>202</v>
      </c>
      <c r="E1467" s="157" t="s">
        <v>44</v>
      </c>
      <c r="F1467" s="158" t="s">
        <v>2807</v>
      </c>
      <c r="H1467" s="159">
        <v>1.256</v>
      </c>
      <c r="I1467" s="160"/>
      <c r="L1467" s="156"/>
      <c r="M1467" s="161"/>
      <c r="T1467" s="162"/>
      <c r="AT1467" s="157" t="s">
        <v>202</v>
      </c>
      <c r="AU1467" s="157" t="s">
        <v>93</v>
      </c>
      <c r="AV1467" s="13" t="s">
        <v>93</v>
      </c>
      <c r="AW1467" s="13" t="s">
        <v>42</v>
      </c>
      <c r="AX1467" s="13" t="s">
        <v>82</v>
      </c>
      <c r="AY1467" s="157" t="s">
        <v>192</v>
      </c>
    </row>
    <row r="1468" spans="2:65" s="12" customFormat="1" ht="11.25">
      <c r="B1468" s="149"/>
      <c r="D1468" s="150" t="s">
        <v>202</v>
      </c>
      <c r="E1468" s="151" t="s">
        <v>44</v>
      </c>
      <c r="F1468" s="152" t="s">
        <v>1116</v>
      </c>
      <c r="H1468" s="151" t="s">
        <v>44</v>
      </c>
      <c r="I1468" s="153"/>
      <c r="L1468" s="149"/>
      <c r="M1468" s="154"/>
      <c r="T1468" s="155"/>
      <c r="AT1468" s="151" t="s">
        <v>202</v>
      </c>
      <c r="AU1468" s="151" t="s">
        <v>93</v>
      </c>
      <c r="AV1468" s="12" t="s">
        <v>90</v>
      </c>
      <c r="AW1468" s="12" t="s">
        <v>42</v>
      </c>
      <c r="AX1468" s="12" t="s">
        <v>82</v>
      </c>
      <c r="AY1468" s="151" t="s">
        <v>192</v>
      </c>
    </row>
    <row r="1469" spans="2:65" s="13" customFormat="1" ht="11.25">
      <c r="B1469" s="156"/>
      <c r="D1469" s="150" t="s">
        <v>202</v>
      </c>
      <c r="E1469" s="157" t="s">
        <v>44</v>
      </c>
      <c r="F1469" s="158" t="s">
        <v>2805</v>
      </c>
      <c r="H1469" s="159">
        <v>1.8839999999999999</v>
      </c>
      <c r="I1469" s="160"/>
      <c r="L1469" s="156"/>
      <c r="M1469" s="161"/>
      <c r="T1469" s="162"/>
      <c r="AT1469" s="157" t="s">
        <v>202</v>
      </c>
      <c r="AU1469" s="157" t="s">
        <v>93</v>
      </c>
      <c r="AV1469" s="13" t="s">
        <v>93</v>
      </c>
      <c r="AW1469" s="13" t="s">
        <v>42</v>
      </c>
      <c r="AX1469" s="13" t="s">
        <v>82</v>
      </c>
      <c r="AY1469" s="157" t="s">
        <v>192</v>
      </c>
    </row>
    <row r="1470" spans="2:65" s="12" customFormat="1" ht="11.25">
      <c r="B1470" s="149"/>
      <c r="D1470" s="150" t="s">
        <v>202</v>
      </c>
      <c r="E1470" s="151" t="s">
        <v>44</v>
      </c>
      <c r="F1470" s="152" t="s">
        <v>1118</v>
      </c>
      <c r="H1470" s="151" t="s">
        <v>44</v>
      </c>
      <c r="I1470" s="153"/>
      <c r="L1470" s="149"/>
      <c r="M1470" s="154"/>
      <c r="T1470" s="155"/>
      <c r="AT1470" s="151" t="s">
        <v>202</v>
      </c>
      <c r="AU1470" s="151" t="s">
        <v>93</v>
      </c>
      <c r="AV1470" s="12" t="s">
        <v>90</v>
      </c>
      <c r="AW1470" s="12" t="s">
        <v>42</v>
      </c>
      <c r="AX1470" s="12" t="s">
        <v>82</v>
      </c>
      <c r="AY1470" s="151" t="s">
        <v>192</v>
      </c>
    </row>
    <row r="1471" spans="2:65" s="13" customFormat="1" ht="11.25">
      <c r="B1471" s="156"/>
      <c r="D1471" s="150" t="s">
        <v>202</v>
      </c>
      <c r="E1471" s="157" t="s">
        <v>44</v>
      </c>
      <c r="F1471" s="158" t="s">
        <v>2808</v>
      </c>
      <c r="H1471" s="159">
        <v>2.512</v>
      </c>
      <c r="I1471" s="160"/>
      <c r="L1471" s="156"/>
      <c r="M1471" s="161"/>
      <c r="T1471" s="162"/>
      <c r="AT1471" s="157" t="s">
        <v>202</v>
      </c>
      <c r="AU1471" s="157" t="s">
        <v>93</v>
      </c>
      <c r="AV1471" s="13" t="s">
        <v>93</v>
      </c>
      <c r="AW1471" s="13" t="s">
        <v>42</v>
      </c>
      <c r="AX1471" s="13" t="s">
        <v>82</v>
      </c>
      <c r="AY1471" s="157" t="s">
        <v>192</v>
      </c>
    </row>
    <row r="1472" spans="2:65" s="12" customFormat="1" ht="11.25">
      <c r="B1472" s="149"/>
      <c r="D1472" s="150" t="s">
        <v>202</v>
      </c>
      <c r="E1472" s="151" t="s">
        <v>44</v>
      </c>
      <c r="F1472" s="152" t="s">
        <v>1120</v>
      </c>
      <c r="H1472" s="151" t="s">
        <v>44</v>
      </c>
      <c r="I1472" s="153"/>
      <c r="L1472" s="149"/>
      <c r="M1472" s="154"/>
      <c r="T1472" s="155"/>
      <c r="AT1472" s="151" t="s">
        <v>202</v>
      </c>
      <c r="AU1472" s="151" t="s">
        <v>93</v>
      </c>
      <c r="AV1472" s="12" t="s">
        <v>90</v>
      </c>
      <c r="AW1472" s="12" t="s">
        <v>42</v>
      </c>
      <c r="AX1472" s="12" t="s">
        <v>82</v>
      </c>
      <c r="AY1472" s="151" t="s">
        <v>192</v>
      </c>
    </row>
    <row r="1473" spans="2:51" s="13" customFormat="1" ht="11.25">
      <c r="B1473" s="156"/>
      <c r="D1473" s="150" t="s">
        <v>202</v>
      </c>
      <c r="E1473" s="157" t="s">
        <v>44</v>
      </c>
      <c r="F1473" s="158" t="s">
        <v>2808</v>
      </c>
      <c r="H1473" s="159">
        <v>2.512</v>
      </c>
      <c r="I1473" s="160"/>
      <c r="L1473" s="156"/>
      <c r="M1473" s="161"/>
      <c r="T1473" s="162"/>
      <c r="AT1473" s="157" t="s">
        <v>202</v>
      </c>
      <c r="AU1473" s="157" t="s">
        <v>93</v>
      </c>
      <c r="AV1473" s="13" t="s">
        <v>93</v>
      </c>
      <c r="AW1473" s="13" t="s">
        <v>42</v>
      </c>
      <c r="AX1473" s="13" t="s">
        <v>82</v>
      </c>
      <c r="AY1473" s="157" t="s">
        <v>192</v>
      </c>
    </row>
    <row r="1474" spans="2:51" s="12" customFormat="1" ht="11.25">
      <c r="B1474" s="149"/>
      <c r="D1474" s="150" t="s">
        <v>202</v>
      </c>
      <c r="E1474" s="151" t="s">
        <v>44</v>
      </c>
      <c r="F1474" s="152" t="s">
        <v>1122</v>
      </c>
      <c r="H1474" s="151" t="s">
        <v>44</v>
      </c>
      <c r="I1474" s="153"/>
      <c r="L1474" s="149"/>
      <c r="M1474" s="154"/>
      <c r="T1474" s="155"/>
      <c r="AT1474" s="151" t="s">
        <v>202</v>
      </c>
      <c r="AU1474" s="151" t="s">
        <v>93</v>
      </c>
      <c r="AV1474" s="12" t="s">
        <v>90</v>
      </c>
      <c r="AW1474" s="12" t="s">
        <v>42</v>
      </c>
      <c r="AX1474" s="12" t="s">
        <v>82</v>
      </c>
      <c r="AY1474" s="151" t="s">
        <v>192</v>
      </c>
    </row>
    <row r="1475" spans="2:51" s="13" customFormat="1" ht="11.25">
      <c r="B1475" s="156"/>
      <c r="D1475" s="150" t="s">
        <v>202</v>
      </c>
      <c r="E1475" s="157" t="s">
        <v>44</v>
      </c>
      <c r="F1475" s="158" t="s">
        <v>2805</v>
      </c>
      <c r="H1475" s="159">
        <v>1.8839999999999999</v>
      </c>
      <c r="I1475" s="160"/>
      <c r="L1475" s="156"/>
      <c r="M1475" s="161"/>
      <c r="T1475" s="162"/>
      <c r="AT1475" s="157" t="s">
        <v>202</v>
      </c>
      <c r="AU1475" s="157" t="s">
        <v>93</v>
      </c>
      <c r="AV1475" s="13" t="s">
        <v>93</v>
      </c>
      <c r="AW1475" s="13" t="s">
        <v>42</v>
      </c>
      <c r="AX1475" s="13" t="s">
        <v>82</v>
      </c>
      <c r="AY1475" s="157" t="s">
        <v>192</v>
      </c>
    </row>
    <row r="1476" spans="2:51" s="12" customFormat="1" ht="11.25">
      <c r="B1476" s="149"/>
      <c r="D1476" s="150" t="s">
        <v>202</v>
      </c>
      <c r="E1476" s="151" t="s">
        <v>44</v>
      </c>
      <c r="F1476" s="152" t="s">
        <v>1123</v>
      </c>
      <c r="H1476" s="151" t="s">
        <v>44</v>
      </c>
      <c r="I1476" s="153"/>
      <c r="L1476" s="149"/>
      <c r="M1476" s="154"/>
      <c r="T1476" s="155"/>
      <c r="AT1476" s="151" t="s">
        <v>202</v>
      </c>
      <c r="AU1476" s="151" t="s">
        <v>93</v>
      </c>
      <c r="AV1476" s="12" t="s">
        <v>90</v>
      </c>
      <c r="AW1476" s="12" t="s">
        <v>42</v>
      </c>
      <c r="AX1476" s="12" t="s">
        <v>82</v>
      </c>
      <c r="AY1476" s="151" t="s">
        <v>192</v>
      </c>
    </row>
    <row r="1477" spans="2:51" s="13" customFormat="1" ht="11.25">
      <c r="B1477" s="156"/>
      <c r="D1477" s="150" t="s">
        <v>202</v>
      </c>
      <c r="E1477" s="157" t="s">
        <v>44</v>
      </c>
      <c r="F1477" s="158" t="s">
        <v>2805</v>
      </c>
      <c r="H1477" s="159">
        <v>1.8839999999999999</v>
      </c>
      <c r="I1477" s="160"/>
      <c r="L1477" s="156"/>
      <c r="M1477" s="161"/>
      <c r="T1477" s="162"/>
      <c r="AT1477" s="157" t="s">
        <v>202</v>
      </c>
      <c r="AU1477" s="157" t="s">
        <v>93</v>
      </c>
      <c r="AV1477" s="13" t="s">
        <v>93</v>
      </c>
      <c r="AW1477" s="13" t="s">
        <v>42</v>
      </c>
      <c r="AX1477" s="13" t="s">
        <v>82</v>
      </c>
      <c r="AY1477" s="157" t="s">
        <v>192</v>
      </c>
    </row>
    <row r="1478" spans="2:51" s="12" customFormat="1" ht="11.25">
      <c r="B1478" s="149"/>
      <c r="D1478" s="150" t="s">
        <v>202</v>
      </c>
      <c r="E1478" s="151" t="s">
        <v>44</v>
      </c>
      <c r="F1478" s="152" t="s">
        <v>1124</v>
      </c>
      <c r="H1478" s="151" t="s">
        <v>44</v>
      </c>
      <c r="I1478" s="153"/>
      <c r="L1478" s="149"/>
      <c r="M1478" s="154"/>
      <c r="T1478" s="155"/>
      <c r="AT1478" s="151" t="s">
        <v>202</v>
      </c>
      <c r="AU1478" s="151" t="s">
        <v>93</v>
      </c>
      <c r="AV1478" s="12" t="s">
        <v>90</v>
      </c>
      <c r="AW1478" s="12" t="s">
        <v>42</v>
      </c>
      <c r="AX1478" s="12" t="s">
        <v>82</v>
      </c>
      <c r="AY1478" s="151" t="s">
        <v>192</v>
      </c>
    </row>
    <row r="1479" spans="2:51" s="13" customFormat="1" ht="11.25">
      <c r="B1479" s="156"/>
      <c r="D1479" s="150" t="s">
        <v>202</v>
      </c>
      <c r="E1479" s="157" t="s">
        <v>44</v>
      </c>
      <c r="F1479" s="158" t="s">
        <v>2807</v>
      </c>
      <c r="H1479" s="159">
        <v>1.256</v>
      </c>
      <c r="I1479" s="160"/>
      <c r="L1479" s="156"/>
      <c r="M1479" s="161"/>
      <c r="T1479" s="162"/>
      <c r="AT1479" s="157" t="s">
        <v>202</v>
      </c>
      <c r="AU1479" s="157" t="s">
        <v>93</v>
      </c>
      <c r="AV1479" s="13" t="s">
        <v>93</v>
      </c>
      <c r="AW1479" s="13" t="s">
        <v>42</v>
      </c>
      <c r="AX1479" s="13" t="s">
        <v>82</v>
      </c>
      <c r="AY1479" s="157" t="s">
        <v>192</v>
      </c>
    </row>
    <row r="1480" spans="2:51" s="12" customFormat="1" ht="11.25">
      <c r="B1480" s="149"/>
      <c r="D1480" s="150" t="s">
        <v>202</v>
      </c>
      <c r="E1480" s="151" t="s">
        <v>44</v>
      </c>
      <c r="F1480" s="152" t="s">
        <v>1125</v>
      </c>
      <c r="H1480" s="151" t="s">
        <v>44</v>
      </c>
      <c r="I1480" s="153"/>
      <c r="L1480" s="149"/>
      <c r="M1480" s="154"/>
      <c r="T1480" s="155"/>
      <c r="AT1480" s="151" t="s">
        <v>202</v>
      </c>
      <c r="AU1480" s="151" t="s">
        <v>93</v>
      </c>
      <c r="AV1480" s="12" t="s">
        <v>90</v>
      </c>
      <c r="AW1480" s="12" t="s">
        <v>42</v>
      </c>
      <c r="AX1480" s="12" t="s">
        <v>82</v>
      </c>
      <c r="AY1480" s="151" t="s">
        <v>192</v>
      </c>
    </row>
    <row r="1481" spans="2:51" s="13" customFormat="1" ht="11.25">
      <c r="B1481" s="156"/>
      <c r="D1481" s="150" t="s">
        <v>202</v>
      </c>
      <c r="E1481" s="157" t="s">
        <v>44</v>
      </c>
      <c r="F1481" s="158" t="s">
        <v>2809</v>
      </c>
      <c r="H1481" s="159">
        <v>4.3959999999999999</v>
      </c>
      <c r="I1481" s="160"/>
      <c r="L1481" s="156"/>
      <c r="M1481" s="161"/>
      <c r="T1481" s="162"/>
      <c r="AT1481" s="157" t="s">
        <v>202</v>
      </c>
      <c r="AU1481" s="157" t="s">
        <v>93</v>
      </c>
      <c r="AV1481" s="13" t="s">
        <v>93</v>
      </c>
      <c r="AW1481" s="13" t="s">
        <v>42</v>
      </c>
      <c r="AX1481" s="13" t="s">
        <v>82</v>
      </c>
      <c r="AY1481" s="157" t="s">
        <v>192</v>
      </c>
    </row>
    <row r="1482" spans="2:51" s="12" customFormat="1" ht="11.25">
      <c r="B1482" s="149"/>
      <c r="D1482" s="150" t="s">
        <v>202</v>
      </c>
      <c r="E1482" s="151" t="s">
        <v>44</v>
      </c>
      <c r="F1482" s="152" t="s">
        <v>2532</v>
      </c>
      <c r="H1482" s="151" t="s">
        <v>44</v>
      </c>
      <c r="I1482" s="153"/>
      <c r="L1482" s="149"/>
      <c r="M1482" s="154"/>
      <c r="T1482" s="155"/>
      <c r="AT1482" s="151" t="s">
        <v>202</v>
      </c>
      <c r="AU1482" s="151" t="s">
        <v>93</v>
      </c>
      <c r="AV1482" s="12" t="s">
        <v>90</v>
      </c>
      <c r="AW1482" s="12" t="s">
        <v>42</v>
      </c>
      <c r="AX1482" s="12" t="s">
        <v>82</v>
      </c>
      <c r="AY1482" s="151" t="s">
        <v>192</v>
      </c>
    </row>
    <row r="1483" spans="2:51" s="13" customFormat="1" ht="11.25">
      <c r="B1483" s="156"/>
      <c r="D1483" s="150" t="s">
        <v>202</v>
      </c>
      <c r="E1483" s="157" t="s">
        <v>44</v>
      </c>
      <c r="F1483" s="158" t="s">
        <v>2808</v>
      </c>
      <c r="H1483" s="159">
        <v>2.512</v>
      </c>
      <c r="I1483" s="160"/>
      <c r="L1483" s="156"/>
      <c r="M1483" s="161"/>
      <c r="T1483" s="162"/>
      <c r="AT1483" s="157" t="s">
        <v>202</v>
      </c>
      <c r="AU1483" s="157" t="s">
        <v>93</v>
      </c>
      <c r="AV1483" s="13" t="s">
        <v>93</v>
      </c>
      <c r="AW1483" s="13" t="s">
        <v>42</v>
      </c>
      <c r="AX1483" s="13" t="s">
        <v>82</v>
      </c>
      <c r="AY1483" s="157" t="s">
        <v>192</v>
      </c>
    </row>
    <row r="1484" spans="2:51" s="12" customFormat="1" ht="11.25">
      <c r="B1484" s="149"/>
      <c r="D1484" s="150" t="s">
        <v>202</v>
      </c>
      <c r="E1484" s="151" t="s">
        <v>44</v>
      </c>
      <c r="F1484" s="152" t="s">
        <v>2533</v>
      </c>
      <c r="H1484" s="151" t="s">
        <v>44</v>
      </c>
      <c r="I1484" s="153"/>
      <c r="L1484" s="149"/>
      <c r="M1484" s="154"/>
      <c r="T1484" s="155"/>
      <c r="AT1484" s="151" t="s">
        <v>202</v>
      </c>
      <c r="AU1484" s="151" t="s">
        <v>93</v>
      </c>
      <c r="AV1484" s="12" t="s">
        <v>90</v>
      </c>
      <c r="AW1484" s="12" t="s">
        <v>42</v>
      </c>
      <c r="AX1484" s="12" t="s">
        <v>82</v>
      </c>
      <c r="AY1484" s="151" t="s">
        <v>192</v>
      </c>
    </row>
    <row r="1485" spans="2:51" s="13" customFormat="1" ht="11.25">
      <c r="B1485" s="156"/>
      <c r="D1485" s="150" t="s">
        <v>202</v>
      </c>
      <c r="E1485" s="157" t="s">
        <v>44</v>
      </c>
      <c r="F1485" s="158" t="s">
        <v>2810</v>
      </c>
      <c r="H1485" s="159">
        <v>3.7679999999999998</v>
      </c>
      <c r="I1485" s="160"/>
      <c r="L1485" s="156"/>
      <c r="M1485" s="161"/>
      <c r="T1485" s="162"/>
      <c r="AT1485" s="157" t="s">
        <v>202</v>
      </c>
      <c r="AU1485" s="157" t="s">
        <v>93</v>
      </c>
      <c r="AV1485" s="13" t="s">
        <v>93</v>
      </c>
      <c r="AW1485" s="13" t="s">
        <v>42</v>
      </c>
      <c r="AX1485" s="13" t="s">
        <v>82</v>
      </c>
      <c r="AY1485" s="157" t="s">
        <v>192</v>
      </c>
    </row>
    <row r="1486" spans="2:51" s="12" customFormat="1" ht="11.25">
      <c r="B1486" s="149"/>
      <c r="D1486" s="150" t="s">
        <v>202</v>
      </c>
      <c r="E1486" s="151" t="s">
        <v>44</v>
      </c>
      <c r="F1486" s="152" t="s">
        <v>2534</v>
      </c>
      <c r="H1486" s="151" t="s">
        <v>44</v>
      </c>
      <c r="I1486" s="153"/>
      <c r="L1486" s="149"/>
      <c r="M1486" s="154"/>
      <c r="T1486" s="155"/>
      <c r="AT1486" s="151" t="s">
        <v>202</v>
      </c>
      <c r="AU1486" s="151" t="s">
        <v>93</v>
      </c>
      <c r="AV1486" s="12" t="s">
        <v>90</v>
      </c>
      <c r="AW1486" s="12" t="s">
        <v>42</v>
      </c>
      <c r="AX1486" s="12" t="s">
        <v>82</v>
      </c>
      <c r="AY1486" s="151" t="s">
        <v>192</v>
      </c>
    </row>
    <row r="1487" spans="2:51" s="13" customFormat="1" ht="11.25">
      <c r="B1487" s="156"/>
      <c r="D1487" s="150" t="s">
        <v>202</v>
      </c>
      <c r="E1487" s="157" t="s">
        <v>44</v>
      </c>
      <c r="F1487" s="158" t="s">
        <v>2808</v>
      </c>
      <c r="H1487" s="159">
        <v>2.512</v>
      </c>
      <c r="I1487" s="160"/>
      <c r="L1487" s="156"/>
      <c r="M1487" s="161"/>
      <c r="T1487" s="162"/>
      <c r="AT1487" s="157" t="s">
        <v>202</v>
      </c>
      <c r="AU1487" s="157" t="s">
        <v>93</v>
      </c>
      <c r="AV1487" s="13" t="s">
        <v>93</v>
      </c>
      <c r="AW1487" s="13" t="s">
        <v>42</v>
      </c>
      <c r="AX1487" s="13" t="s">
        <v>82</v>
      </c>
      <c r="AY1487" s="157" t="s">
        <v>192</v>
      </c>
    </row>
    <row r="1488" spans="2:51" s="14" customFormat="1" ht="11.25">
      <c r="B1488" s="163"/>
      <c r="D1488" s="150" t="s">
        <v>202</v>
      </c>
      <c r="E1488" s="164" t="s">
        <v>44</v>
      </c>
      <c r="F1488" s="165" t="s">
        <v>205</v>
      </c>
      <c r="H1488" s="166">
        <v>31.4</v>
      </c>
      <c r="I1488" s="167"/>
      <c r="L1488" s="163"/>
      <c r="M1488" s="168"/>
      <c r="T1488" s="169"/>
      <c r="AT1488" s="164" t="s">
        <v>202</v>
      </c>
      <c r="AU1488" s="164" t="s">
        <v>93</v>
      </c>
      <c r="AV1488" s="14" t="s">
        <v>199</v>
      </c>
      <c r="AW1488" s="14" t="s">
        <v>42</v>
      </c>
      <c r="AX1488" s="14" t="s">
        <v>90</v>
      </c>
      <c r="AY1488" s="164" t="s">
        <v>192</v>
      </c>
    </row>
    <row r="1489" spans="2:65" s="1" customFormat="1" ht="24.2" customHeight="1">
      <c r="B1489" s="33"/>
      <c r="C1489" s="170" t="s">
        <v>1714</v>
      </c>
      <c r="D1489" s="170" t="s">
        <v>245</v>
      </c>
      <c r="E1489" s="171" t="s">
        <v>1651</v>
      </c>
      <c r="F1489" s="172" t="s">
        <v>775</v>
      </c>
      <c r="G1489" s="173" t="s">
        <v>776</v>
      </c>
      <c r="H1489" s="174">
        <v>0.5</v>
      </c>
      <c r="I1489" s="175"/>
      <c r="J1489" s="176">
        <f>ROUND(I1489*H1489,2)</f>
        <v>0</v>
      </c>
      <c r="K1489" s="172" t="s">
        <v>198</v>
      </c>
      <c r="L1489" s="177"/>
      <c r="M1489" s="178" t="s">
        <v>44</v>
      </c>
      <c r="N1489" s="179" t="s">
        <v>53</v>
      </c>
      <c r="P1489" s="141">
        <f>O1489*H1489</f>
        <v>0</v>
      </c>
      <c r="Q1489" s="141">
        <v>5.0000000000000001E-4</v>
      </c>
      <c r="R1489" s="141">
        <f>Q1489*H1489</f>
        <v>2.5000000000000001E-4</v>
      </c>
      <c r="S1489" s="141">
        <v>0</v>
      </c>
      <c r="T1489" s="142">
        <f>S1489*H1489</f>
        <v>0</v>
      </c>
      <c r="AR1489" s="143" t="s">
        <v>93</v>
      </c>
      <c r="AT1489" s="143" t="s">
        <v>245</v>
      </c>
      <c r="AU1489" s="143" t="s">
        <v>93</v>
      </c>
      <c r="AY1489" s="17" t="s">
        <v>192</v>
      </c>
      <c r="BE1489" s="144">
        <f>IF(N1489="základní",J1489,0)</f>
        <v>0</v>
      </c>
      <c r="BF1489" s="144">
        <f>IF(N1489="snížená",J1489,0)</f>
        <v>0</v>
      </c>
      <c r="BG1489" s="144">
        <f>IF(N1489="zákl. přenesená",J1489,0)</f>
        <v>0</v>
      </c>
      <c r="BH1489" s="144">
        <f>IF(N1489="sníž. přenesená",J1489,0)</f>
        <v>0</v>
      </c>
      <c r="BI1489" s="144">
        <f>IF(N1489="nulová",J1489,0)</f>
        <v>0</v>
      </c>
      <c r="BJ1489" s="17" t="s">
        <v>90</v>
      </c>
      <c r="BK1489" s="144">
        <f>ROUND(I1489*H1489,2)</f>
        <v>0</v>
      </c>
      <c r="BL1489" s="17" t="s">
        <v>90</v>
      </c>
      <c r="BM1489" s="143" t="s">
        <v>2811</v>
      </c>
    </row>
    <row r="1490" spans="2:65" s="12" customFormat="1" ht="11.25">
      <c r="B1490" s="149"/>
      <c r="D1490" s="150" t="s">
        <v>202</v>
      </c>
      <c r="E1490" s="151" t="s">
        <v>44</v>
      </c>
      <c r="F1490" s="152" t="s">
        <v>2252</v>
      </c>
      <c r="H1490" s="151" t="s">
        <v>44</v>
      </c>
      <c r="I1490" s="153"/>
      <c r="L1490" s="149"/>
      <c r="M1490" s="154"/>
      <c r="T1490" s="155"/>
      <c r="AT1490" s="151" t="s">
        <v>202</v>
      </c>
      <c r="AU1490" s="151" t="s">
        <v>93</v>
      </c>
      <c r="AV1490" s="12" t="s">
        <v>90</v>
      </c>
      <c r="AW1490" s="12" t="s">
        <v>42</v>
      </c>
      <c r="AX1490" s="12" t="s">
        <v>82</v>
      </c>
      <c r="AY1490" s="151" t="s">
        <v>192</v>
      </c>
    </row>
    <row r="1491" spans="2:65" s="12" customFormat="1" ht="11.25">
      <c r="B1491" s="149"/>
      <c r="D1491" s="150" t="s">
        <v>202</v>
      </c>
      <c r="E1491" s="151" t="s">
        <v>44</v>
      </c>
      <c r="F1491" s="152" t="s">
        <v>1110</v>
      </c>
      <c r="H1491" s="151" t="s">
        <v>44</v>
      </c>
      <c r="I1491" s="153"/>
      <c r="L1491" s="149"/>
      <c r="M1491" s="154"/>
      <c r="T1491" s="155"/>
      <c r="AT1491" s="151" t="s">
        <v>202</v>
      </c>
      <c r="AU1491" s="151" t="s">
        <v>93</v>
      </c>
      <c r="AV1491" s="12" t="s">
        <v>90</v>
      </c>
      <c r="AW1491" s="12" t="s">
        <v>42</v>
      </c>
      <c r="AX1491" s="12" t="s">
        <v>82</v>
      </c>
      <c r="AY1491" s="151" t="s">
        <v>192</v>
      </c>
    </row>
    <row r="1492" spans="2:65" s="13" customFormat="1" ht="11.25">
      <c r="B1492" s="156"/>
      <c r="D1492" s="150" t="s">
        <v>202</v>
      </c>
      <c r="E1492" s="157" t="s">
        <v>44</v>
      </c>
      <c r="F1492" s="158" t="s">
        <v>1654</v>
      </c>
      <c r="H1492" s="159">
        <v>0.03</v>
      </c>
      <c r="I1492" s="160"/>
      <c r="L1492" s="156"/>
      <c r="M1492" s="161"/>
      <c r="T1492" s="162"/>
      <c r="AT1492" s="157" t="s">
        <v>202</v>
      </c>
      <c r="AU1492" s="157" t="s">
        <v>93</v>
      </c>
      <c r="AV1492" s="13" t="s">
        <v>93</v>
      </c>
      <c r="AW1492" s="13" t="s">
        <v>42</v>
      </c>
      <c r="AX1492" s="13" t="s">
        <v>82</v>
      </c>
      <c r="AY1492" s="157" t="s">
        <v>192</v>
      </c>
    </row>
    <row r="1493" spans="2:65" s="12" customFormat="1" ht="11.25">
      <c r="B1493" s="149"/>
      <c r="D1493" s="150" t="s">
        <v>202</v>
      </c>
      <c r="E1493" s="151" t="s">
        <v>44</v>
      </c>
      <c r="F1493" s="152" t="s">
        <v>1112</v>
      </c>
      <c r="H1493" s="151" t="s">
        <v>44</v>
      </c>
      <c r="I1493" s="153"/>
      <c r="L1493" s="149"/>
      <c r="M1493" s="154"/>
      <c r="T1493" s="155"/>
      <c r="AT1493" s="151" t="s">
        <v>202</v>
      </c>
      <c r="AU1493" s="151" t="s">
        <v>93</v>
      </c>
      <c r="AV1493" s="12" t="s">
        <v>90</v>
      </c>
      <c r="AW1493" s="12" t="s">
        <v>42</v>
      </c>
      <c r="AX1493" s="12" t="s">
        <v>82</v>
      </c>
      <c r="AY1493" s="151" t="s">
        <v>192</v>
      </c>
    </row>
    <row r="1494" spans="2:65" s="13" customFormat="1" ht="11.25">
      <c r="B1494" s="156"/>
      <c r="D1494" s="150" t="s">
        <v>202</v>
      </c>
      <c r="E1494" s="157" t="s">
        <v>44</v>
      </c>
      <c r="F1494" s="158" t="s">
        <v>1653</v>
      </c>
      <c r="H1494" s="159">
        <v>0.05</v>
      </c>
      <c r="I1494" s="160"/>
      <c r="L1494" s="156"/>
      <c r="M1494" s="161"/>
      <c r="T1494" s="162"/>
      <c r="AT1494" s="157" t="s">
        <v>202</v>
      </c>
      <c r="AU1494" s="157" t="s">
        <v>93</v>
      </c>
      <c r="AV1494" s="13" t="s">
        <v>93</v>
      </c>
      <c r="AW1494" s="13" t="s">
        <v>42</v>
      </c>
      <c r="AX1494" s="13" t="s">
        <v>82</v>
      </c>
      <c r="AY1494" s="157" t="s">
        <v>192</v>
      </c>
    </row>
    <row r="1495" spans="2:65" s="12" customFormat="1" ht="11.25">
      <c r="B1495" s="149"/>
      <c r="D1495" s="150" t="s">
        <v>202</v>
      </c>
      <c r="E1495" s="151" t="s">
        <v>44</v>
      </c>
      <c r="F1495" s="152" t="s">
        <v>1114</v>
      </c>
      <c r="H1495" s="151" t="s">
        <v>44</v>
      </c>
      <c r="I1495" s="153"/>
      <c r="L1495" s="149"/>
      <c r="M1495" s="154"/>
      <c r="T1495" s="155"/>
      <c r="AT1495" s="151" t="s">
        <v>202</v>
      </c>
      <c r="AU1495" s="151" t="s">
        <v>93</v>
      </c>
      <c r="AV1495" s="12" t="s">
        <v>90</v>
      </c>
      <c r="AW1495" s="12" t="s">
        <v>42</v>
      </c>
      <c r="AX1495" s="12" t="s">
        <v>82</v>
      </c>
      <c r="AY1495" s="151" t="s">
        <v>192</v>
      </c>
    </row>
    <row r="1496" spans="2:65" s="13" customFormat="1" ht="11.25">
      <c r="B1496" s="156"/>
      <c r="D1496" s="150" t="s">
        <v>202</v>
      </c>
      <c r="E1496" s="157" t="s">
        <v>44</v>
      </c>
      <c r="F1496" s="158" t="s">
        <v>2812</v>
      </c>
      <c r="H1496" s="159">
        <v>0.02</v>
      </c>
      <c r="I1496" s="160"/>
      <c r="L1496" s="156"/>
      <c r="M1496" s="161"/>
      <c r="T1496" s="162"/>
      <c r="AT1496" s="157" t="s">
        <v>202</v>
      </c>
      <c r="AU1496" s="157" t="s">
        <v>93</v>
      </c>
      <c r="AV1496" s="13" t="s">
        <v>93</v>
      </c>
      <c r="AW1496" s="13" t="s">
        <v>42</v>
      </c>
      <c r="AX1496" s="13" t="s">
        <v>82</v>
      </c>
      <c r="AY1496" s="157" t="s">
        <v>192</v>
      </c>
    </row>
    <row r="1497" spans="2:65" s="12" customFormat="1" ht="11.25">
      <c r="B1497" s="149"/>
      <c r="D1497" s="150" t="s">
        <v>202</v>
      </c>
      <c r="E1497" s="151" t="s">
        <v>44</v>
      </c>
      <c r="F1497" s="152" t="s">
        <v>1116</v>
      </c>
      <c r="H1497" s="151" t="s">
        <v>44</v>
      </c>
      <c r="I1497" s="153"/>
      <c r="L1497" s="149"/>
      <c r="M1497" s="154"/>
      <c r="T1497" s="155"/>
      <c r="AT1497" s="151" t="s">
        <v>202</v>
      </c>
      <c r="AU1497" s="151" t="s">
        <v>93</v>
      </c>
      <c r="AV1497" s="12" t="s">
        <v>90</v>
      </c>
      <c r="AW1497" s="12" t="s">
        <v>42</v>
      </c>
      <c r="AX1497" s="12" t="s">
        <v>82</v>
      </c>
      <c r="AY1497" s="151" t="s">
        <v>192</v>
      </c>
    </row>
    <row r="1498" spans="2:65" s="13" customFormat="1" ht="11.25">
      <c r="B1498" s="156"/>
      <c r="D1498" s="150" t="s">
        <v>202</v>
      </c>
      <c r="E1498" s="157" t="s">
        <v>44</v>
      </c>
      <c r="F1498" s="158" t="s">
        <v>1654</v>
      </c>
      <c r="H1498" s="159">
        <v>0.03</v>
      </c>
      <c r="I1498" s="160"/>
      <c r="L1498" s="156"/>
      <c r="M1498" s="161"/>
      <c r="T1498" s="162"/>
      <c r="AT1498" s="157" t="s">
        <v>202</v>
      </c>
      <c r="AU1498" s="157" t="s">
        <v>93</v>
      </c>
      <c r="AV1498" s="13" t="s">
        <v>93</v>
      </c>
      <c r="AW1498" s="13" t="s">
        <v>42</v>
      </c>
      <c r="AX1498" s="13" t="s">
        <v>82</v>
      </c>
      <c r="AY1498" s="157" t="s">
        <v>192</v>
      </c>
    </row>
    <row r="1499" spans="2:65" s="12" customFormat="1" ht="11.25">
      <c r="B1499" s="149"/>
      <c r="D1499" s="150" t="s">
        <v>202</v>
      </c>
      <c r="E1499" s="151" t="s">
        <v>44</v>
      </c>
      <c r="F1499" s="152" t="s">
        <v>1118</v>
      </c>
      <c r="H1499" s="151" t="s">
        <v>44</v>
      </c>
      <c r="I1499" s="153"/>
      <c r="L1499" s="149"/>
      <c r="M1499" s="154"/>
      <c r="T1499" s="155"/>
      <c r="AT1499" s="151" t="s">
        <v>202</v>
      </c>
      <c r="AU1499" s="151" t="s">
        <v>93</v>
      </c>
      <c r="AV1499" s="12" t="s">
        <v>90</v>
      </c>
      <c r="AW1499" s="12" t="s">
        <v>42</v>
      </c>
      <c r="AX1499" s="12" t="s">
        <v>82</v>
      </c>
      <c r="AY1499" s="151" t="s">
        <v>192</v>
      </c>
    </row>
    <row r="1500" spans="2:65" s="13" customFormat="1" ht="11.25">
      <c r="B1500" s="156"/>
      <c r="D1500" s="150" t="s">
        <v>202</v>
      </c>
      <c r="E1500" s="157" t="s">
        <v>44</v>
      </c>
      <c r="F1500" s="158" t="s">
        <v>1655</v>
      </c>
      <c r="H1500" s="159">
        <v>0.04</v>
      </c>
      <c r="I1500" s="160"/>
      <c r="L1500" s="156"/>
      <c r="M1500" s="161"/>
      <c r="T1500" s="162"/>
      <c r="AT1500" s="157" t="s">
        <v>202</v>
      </c>
      <c r="AU1500" s="157" t="s">
        <v>93</v>
      </c>
      <c r="AV1500" s="13" t="s">
        <v>93</v>
      </c>
      <c r="AW1500" s="13" t="s">
        <v>42</v>
      </c>
      <c r="AX1500" s="13" t="s">
        <v>82</v>
      </c>
      <c r="AY1500" s="157" t="s">
        <v>192</v>
      </c>
    </row>
    <row r="1501" spans="2:65" s="12" customFormat="1" ht="11.25">
      <c r="B1501" s="149"/>
      <c r="D1501" s="150" t="s">
        <v>202</v>
      </c>
      <c r="E1501" s="151" t="s">
        <v>44</v>
      </c>
      <c r="F1501" s="152" t="s">
        <v>1120</v>
      </c>
      <c r="H1501" s="151" t="s">
        <v>44</v>
      </c>
      <c r="I1501" s="153"/>
      <c r="L1501" s="149"/>
      <c r="M1501" s="154"/>
      <c r="T1501" s="155"/>
      <c r="AT1501" s="151" t="s">
        <v>202</v>
      </c>
      <c r="AU1501" s="151" t="s">
        <v>93</v>
      </c>
      <c r="AV1501" s="12" t="s">
        <v>90</v>
      </c>
      <c r="AW1501" s="12" t="s">
        <v>42</v>
      </c>
      <c r="AX1501" s="12" t="s">
        <v>82</v>
      </c>
      <c r="AY1501" s="151" t="s">
        <v>192</v>
      </c>
    </row>
    <row r="1502" spans="2:65" s="13" customFormat="1" ht="11.25">
      <c r="B1502" s="156"/>
      <c r="D1502" s="150" t="s">
        <v>202</v>
      </c>
      <c r="E1502" s="157" t="s">
        <v>44</v>
      </c>
      <c r="F1502" s="158" t="s">
        <v>1655</v>
      </c>
      <c r="H1502" s="159">
        <v>0.04</v>
      </c>
      <c r="I1502" s="160"/>
      <c r="L1502" s="156"/>
      <c r="M1502" s="161"/>
      <c r="T1502" s="162"/>
      <c r="AT1502" s="157" t="s">
        <v>202</v>
      </c>
      <c r="AU1502" s="157" t="s">
        <v>93</v>
      </c>
      <c r="AV1502" s="13" t="s">
        <v>93</v>
      </c>
      <c r="AW1502" s="13" t="s">
        <v>42</v>
      </c>
      <c r="AX1502" s="13" t="s">
        <v>82</v>
      </c>
      <c r="AY1502" s="157" t="s">
        <v>192</v>
      </c>
    </row>
    <row r="1503" spans="2:65" s="12" customFormat="1" ht="11.25">
      <c r="B1503" s="149"/>
      <c r="D1503" s="150" t="s">
        <v>202</v>
      </c>
      <c r="E1503" s="151" t="s">
        <v>44</v>
      </c>
      <c r="F1503" s="152" t="s">
        <v>1122</v>
      </c>
      <c r="H1503" s="151" t="s">
        <v>44</v>
      </c>
      <c r="I1503" s="153"/>
      <c r="L1503" s="149"/>
      <c r="M1503" s="154"/>
      <c r="T1503" s="155"/>
      <c r="AT1503" s="151" t="s">
        <v>202</v>
      </c>
      <c r="AU1503" s="151" t="s">
        <v>93</v>
      </c>
      <c r="AV1503" s="12" t="s">
        <v>90</v>
      </c>
      <c r="AW1503" s="12" t="s">
        <v>42</v>
      </c>
      <c r="AX1503" s="12" t="s">
        <v>82</v>
      </c>
      <c r="AY1503" s="151" t="s">
        <v>192</v>
      </c>
    </row>
    <row r="1504" spans="2:65" s="13" customFormat="1" ht="11.25">
      <c r="B1504" s="156"/>
      <c r="D1504" s="150" t="s">
        <v>202</v>
      </c>
      <c r="E1504" s="157" t="s">
        <v>44</v>
      </c>
      <c r="F1504" s="158" t="s">
        <v>1654</v>
      </c>
      <c r="H1504" s="159">
        <v>0.03</v>
      </c>
      <c r="I1504" s="160"/>
      <c r="L1504" s="156"/>
      <c r="M1504" s="161"/>
      <c r="T1504" s="162"/>
      <c r="AT1504" s="157" t="s">
        <v>202</v>
      </c>
      <c r="AU1504" s="157" t="s">
        <v>93</v>
      </c>
      <c r="AV1504" s="13" t="s">
        <v>93</v>
      </c>
      <c r="AW1504" s="13" t="s">
        <v>42</v>
      </c>
      <c r="AX1504" s="13" t="s">
        <v>82</v>
      </c>
      <c r="AY1504" s="157" t="s">
        <v>192</v>
      </c>
    </row>
    <row r="1505" spans="2:65" s="12" customFormat="1" ht="11.25">
      <c r="B1505" s="149"/>
      <c r="D1505" s="150" t="s">
        <v>202</v>
      </c>
      <c r="E1505" s="151" t="s">
        <v>44</v>
      </c>
      <c r="F1505" s="152" t="s">
        <v>1123</v>
      </c>
      <c r="H1505" s="151" t="s">
        <v>44</v>
      </c>
      <c r="I1505" s="153"/>
      <c r="L1505" s="149"/>
      <c r="M1505" s="154"/>
      <c r="T1505" s="155"/>
      <c r="AT1505" s="151" t="s">
        <v>202</v>
      </c>
      <c r="AU1505" s="151" t="s">
        <v>93</v>
      </c>
      <c r="AV1505" s="12" t="s">
        <v>90</v>
      </c>
      <c r="AW1505" s="12" t="s">
        <v>42</v>
      </c>
      <c r="AX1505" s="12" t="s">
        <v>82</v>
      </c>
      <c r="AY1505" s="151" t="s">
        <v>192</v>
      </c>
    </row>
    <row r="1506" spans="2:65" s="13" customFormat="1" ht="11.25">
      <c r="B1506" s="156"/>
      <c r="D1506" s="150" t="s">
        <v>202</v>
      </c>
      <c r="E1506" s="157" t="s">
        <v>44</v>
      </c>
      <c r="F1506" s="158" t="s">
        <v>1654</v>
      </c>
      <c r="H1506" s="159">
        <v>0.03</v>
      </c>
      <c r="I1506" s="160"/>
      <c r="L1506" s="156"/>
      <c r="M1506" s="161"/>
      <c r="T1506" s="162"/>
      <c r="AT1506" s="157" t="s">
        <v>202</v>
      </c>
      <c r="AU1506" s="157" t="s">
        <v>93</v>
      </c>
      <c r="AV1506" s="13" t="s">
        <v>93</v>
      </c>
      <c r="AW1506" s="13" t="s">
        <v>42</v>
      </c>
      <c r="AX1506" s="13" t="s">
        <v>82</v>
      </c>
      <c r="AY1506" s="157" t="s">
        <v>192</v>
      </c>
    </row>
    <row r="1507" spans="2:65" s="12" customFormat="1" ht="11.25">
      <c r="B1507" s="149"/>
      <c r="D1507" s="150" t="s">
        <v>202</v>
      </c>
      <c r="E1507" s="151" t="s">
        <v>44</v>
      </c>
      <c r="F1507" s="152" t="s">
        <v>1124</v>
      </c>
      <c r="H1507" s="151" t="s">
        <v>44</v>
      </c>
      <c r="I1507" s="153"/>
      <c r="L1507" s="149"/>
      <c r="M1507" s="154"/>
      <c r="T1507" s="155"/>
      <c r="AT1507" s="151" t="s">
        <v>202</v>
      </c>
      <c r="AU1507" s="151" t="s">
        <v>93</v>
      </c>
      <c r="AV1507" s="12" t="s">
        <v>90</v>
      </c>
      <c r="AW1507" s="12" t="s">
        <v>42</v>
      </c>
      <c r="AX1507" s="12" t="s">
        <v>82</v>
      </c>
      <c r="AY1507" s="151" t="s">
        <v>192</v>
      </c>
    </row>
    <row r="1508" spans="2:65" s="13" customFormat="1" ht="11.25">
      <c r="B1508" s="156"/>
      <c r="D1508" s="150" t="s">
        <v>202</v>
      </c>
      <c r="E1508" s="157" t="s">
        <v>44</v>
      </c>
      <c r="F1508" s="158" t="s">
        <v>2812</v>
      </c>
      <c r="H1508" s="159">
        <v>0.02</v>
      </c>
      <c r="I1508" s="160"/>
      <c r="L1508" s="156"/>
      <c r="M1508" s="161"/>
      <c r="T1508" s="162"/>
      <c r="AT1508" s="157" t="s">
        <v>202</v>
      </c>
      <c r="AU1508" s="157" t="s">
        <v>93</v>
      </c>
      <c r="AV1508" s="13" t="s">
        <v>93</v>
      </c>
      <c r="AW1508" s="13" t="s">
        <v>42</v>
      </c>
      <c r="AX1508" s="13" t="s">
        <v>82</v>
      </c>
      <c r="AY1508" s="157" t="s">
        <v>192</v>
      </c>
    </row>
    <row r="1509" spans="2:65" s="12" customFormat="1" ht="11.25">
      <c r="B1509" s="149"/>
      <c r="D1509" s="150" t="s">
        <v>202</v>
      </c>
      <c r="E1509" s="151" t="s">
        <v>44</v>
      </c>
      <c r="F1509" s="152" t="s">
        <v>1125</v>
      </c>
      <c r="H1509" s="151" t="s">
        <v>44</v>
      </c>
      <c r="I1509" s="153"/>
      <c r="L1509" s="149"/>
      <c r="M1509" s="154"/>
      <c r="T1509" s="155"/>
      <c r="AT1509" s="151" t="s">
        <v>202</v>
      </c>
      <c r="AU1509" s="151" t="s">
        <v>93</v>
      </c>
      <c r="AV1509" s="12" t="s">
        <v>90</v>
      </c>
      <c r="AW1509" s="12" t="s">
        <v>42</v>
      </c>
      <c r="AX1509" s="12" t="s">
        <v>82</v>
      </c>
      <c r="AY1509" s="151" t="s">
        <v>192</v>
      </c>
    </row>
    <row r="1510" spans="2:65" s="13" customFormat="1" ht="11.25">
      <c r="B1510" s="156"/>
      <c r="D1510" s="150" t="s">
        <v>202</v>
      </c>
      <c r="E1510" s="157" t="s">
        <v>44</v>
      </c>
      <c r="F1510" s="158" t="s">
        <v>1657</v>
      </c>
      <c r="H1510" s="159">
        <v>7.0000000000000007E-2</v>
      </c>
      <c r="I1510" s="160"/>
      <c r="L1510" s="156"/>
      <c r="M1510" s="161"/>
      <c r="T1510" s="162"/>
      <c r="AT1510" s="157" t="s">
        <v>202</v>
      </c>
      <c r="AU1510" s="157" t="s">
        <v>93</v>
      </c>
      <c r="AV1510" s="13" t="s">
        <v>93</v>
      </c>
      <c r="AW1510" s="13" t="s">
        <v>42</v>
      </c>
      <c r="AX1510" s="13" t="s">
        <v>82</v>
      </c>
      <c r="AY1510" s="157" t="s">
        <v>192</v>
      </c>
    </row>
    <row r="1511" spans="2:65" s="12" customFormat="1" ht="11.25">
      <c r="B1511" s="149"/>
      <c r="D1511" s="150" t="s">
        <v>202</v>
      </c>
      <c r="E1511" s="151" t="s">
        <v>44</v>
      </c>
      <c r="F1511" s="152" t="s">
        <v>2532</v>
      </c>
      <c r="H1511" s="151" t="s">
        <v>44</v>
      </c>
      <c r="I1511" s="153"/>
      <c r="L1511" s="149"/>
      <c r="M1511" s="154"/>
      <c r="T1511" s="155"/>
      <c r="AT1511" s="151" t="s">
        <v>202</v>
      </c>
      <c r="AU1511" s="151" t="s">
        <v>93</v>
      </c>
      <c r="AV1511" s="12" t="s">
        <v>90</v>
      </c>
      <c r="AW1511" s="12" t="s">
        <v>42</v>
      </c>
      <c r="AX1511" s="12" t="s">
        <v>82</v>
      </c>
      <c r="AY1511" s="151" t="s">
        <v>192</v>
      </c>
    </row>
    <row r="1512" spans="2:65" s="13" customFormat="1" ht="11.25">
      <c r="B1512" s="156"/>
      <c r="D1512" s="150" t="s">
        <v>202</v>
      </c>
      <c r="E1512" s="157" t="s">
        <v>44</v>
      </c>
      <c r="F1512" s="158" t="s">
        <v>1655</v>
      </c>
      <c r="H1512" s="159">
        <v>0.04</v>
      </c>
      <c r="I1512" s="160"/>
      <c r="L1512" s="156"/>
      <c r="M1512" s="161"/>
      <c r="T1512" s="162"/>
      <c r="AT1512" s="157" t="s">
        <v>202</v>
      </c>
      <c r="AU1512" s="157" t="s">
        <v>93</v>
      </c>
      <c r="AV1512" s="13" t="s">
        <v>93</v>
      </c>
      <c r="AW1512" s="13" t="s">
        <v>42</v>
      </c>
      <c r="AX1512" s="13" t="s">
        <v>82</v>
      </c>
      <c r="AY1512" s="157" t="s">
        <v>192</v>
      </c>
    </row>
    <row r="1513" spans="2:65" s="12" customFormat="1" ht="11.25">
      <c r="B1513" s="149"/>
      <c r="D1513" s="150" t="s">
        <v>202</v>
      </c>
      <c r="E1513" s="151" t="s">
        <v>44</v>
      </c>
      <c r="F1513" s="152" t="s">
        <v>2533</v>
      </c>
      <c r="H1513" s="151" t="s">
        <v>44</v>
      </c>
      <c r="I1513" s="153"/>
      <c r="L1513" s="149"/>
      <c r="M1513" s="154"/>
      <c r="T1513" s="155"/>
      <c r="AT1513" s="151" t="s">
        <v>202</v>
      </c>
      <c r="AU1513" s="151" t="s">
        <v>93</v>
      </c>
      <c r="AV1513" s="12" t="s">
        <v>90</v>
      </c>
      <c r="AW1513" s="12" t="s">
        <v>42</v>
      </c>
      <c r="AX1513" s="12" t="s">
        <v>82</v>
      </c>
      <c r="AY1513" s="151" t="s">
        <v>192</v>
      </c>
    </row>
    <row r="1514" spans="2:65" s="13" customFormat="1" ht="11.25">
      <c r="B1514" s="156"/>
      <c r="D1514" s="150" t="s">
        <v>202</v>
      </c>
      <c r="E1514" s="157" t="s">
        <v>44</v>
      </c>
      <c r="F1514" s="158" t="s">
        <v>2813</v>
      </c>
      <c r="H1514" s="159">
        <v>0.06</v>
      </c>
      <c r="I1514" s="160"/>
      <c r="L1514" s="156"/>
      <c r="M1514" s="161"/>
      <c r="T1514" s="162"/>
      <c r="AT1514" s="157" t="s">
        <v>202</v>
      </c>
      <c r="AU1514" s="157" t="s">
        <v>93</v>
      </c>
      <c r="AV1514" s="13" t="s">
        <v>93</v>
      </c>
      <c r="AW1514" s="13" t="s">
        <v>42</v>
      </c>
      <c r="AX1514" s="13" t="s">
        <v>82</v>
      </c>
      <c r="AY1514" s="157" t="s">
        <v>192</v>
      </c>
    </row>
    <row r="1515" spans="2:65" s="12" customFormat="1" ht="11.25">
      <c r="B1515" s="149"/>
      <c r="D1515" s="150" t="s">
        <v>202</v>
      </c>
      <c r="E1515" s="151" t="s">
        <v>44</v>
      </c>
      <c r="F1515" s="152" t="s">
        <v>2534</v>
      </c>
      <c r="H1515" s="151" t="s">
        <v>44</v>
      </c>
      <c r="I1515" s="153"/>
      <c r="L1515" s="149"/>
      <c r="M1515" s="154"/>
      <c r="T1515" s="155"/>
      <c r="AT1515" s="151" t="s">
        <v>202</v>
      </c>
      <c r="AU1515" s="151" t="s">
        <v>93</v>
      </c>
      <c r="AV1515" s="12" t="s">
        <v>90</v>
      </c>
      <c r="AW1515" s="12" t="s">
        <v>42</v>
      </c>
      <c r="AX1515" s="12" t="s">
        <v>82</v>
      </c>
      <c r="AY1515" s="151" t="s">
        <v>192</v>
      </c>
    </row>
    <row r="1516" spans="2:65" s="13" customFormat="1" ht="11.25">
      <c r="B1516" s="156"/>
      <c r="D1516" s="150" t="s">
        <v>202</v>
      </c>
      <c r="E1516" s="157" t="s">
        <v>44</v>
      </c>
      <c r="F1516" s="158" t="s">
        <v>1655</v>
      </c>
      <c r="H1516" s="159">
        <v>0.04</v>
      </c>
      <c r="I1516" s="160"/>
      <c r="L1516" s="156"/>
      <c r="M1516" s="161"/>
      <c r="T1516" s="162"/>
      <c r="AT1516" s="157" t="s">
        <v>202</v>
      </c>
      <c r="AU1516" s="157" t="s">
        <v>93</v>
      </c>
      <c r="AV1516" s="13" t="s">
        <v>93</v>
      </c>
      <c r="AW1516" s="13" t="s">
        <v>42</v>
      </c>
      <c r="AX1516" s="13" t="s">
        <v>82</v>
      </c>
      <c r="AY1516" s="157" t="s">
        <v>192</v>
      </c>
    </row>
    <row r="1517" spans="2:65" s="14" customFormat="1" ht="11.25">
      <c r="B1517" s="163"/>
      <c r="D1517" s="150" t="s">
        <v>202</v>
      </c>
      <c r="E1517" s="164" t="s">
        <v>44</v>
      </c>
      <c r="F1517" s="165" t="s">
        <v>205</v>
      </c>
      <c r="H1517" s="166">
        <v>0.5</v>
      </c>
      <c r="I1517" s="167"/>
      <c r="L1517" s="163"/>
      <c r="M1517" s="168"/>
      <c r="T1517" s="169"/>
      <c r="AT1517" s="164" t="s">
        <v>202</v>
      </c>
      <c r="AU1517" s="164" t="s">
        <v>93</v>
      </c>
      <c r="AV1517" s="14" t="s">
        <v>199</v>
      </c>
      <c r="AW1517" s="14" t="s">
        <v>42</v>
      </c>
      <c r="AX1517" s="14" t="s">
        <v>90</v>
      </c>
      <c r="AY1517" s="164" t="s">
        <v>192</v>
      </c>
    </row>
    <row r="1518" spans="2:65" s="1" customFormat="1" ht="24.2" customHeight="1">
      <c r="B1518" s="33"/>
      <c r="C1518" s="132" t="s">
        <v>1719</v>
      </c>
      <c r="D1518" s="132" t="s">
        <v>194</v>
      </c>
      <c r="E1518" s="133" t="s">
        <v>1659</v>
      </c>
      <c r="F1518" s="134" t="s">
        <v>1660</v>
      </c>
      <c r="G1518" s="135" t="s">
        <v>747</v>
      </c>
      <c r="H1518" s="136">
        <v>16</v>
      </c>
      <c r="I1518" s="137"/>
      <c r="J1518" s="138">
        <f>ROUND(I1518*H1518,2)</f>
        <v>0</v>
      </c>
      <c r="K1518" s="134" t="s">
        <v>198</v>
      </c>
      <c r="L1518" s="33"/>
      <c r="M1518" s="139" t="s">
        <v>44</v>
      </c>
      <c r="N1518" s="140" t="s">
        <v>53</v>
      </c>
      <c r="P1518" s="141">
        <f>O1518*H1518</f>
        <v>0</v>
      </c>
      <c r="Q1518" s="141">
        <v>0</v>
      </c>
      <c r="R1518" s="141">
        <f>Q1518*H1518</f>
        <v>0</v>
      </c>
      <c r="S1518" s="141">
        <v>0</v>
      </c>
      <c r="T1518" s="142">
        <f>S1518*H1518</f>
        <v>0</v>
      </c>
      <c r="AR1518" s="143" t="s">
        <v>90</v>
      </c>
      <c r="AT1518" s="143" t="s">
        <v>194</v>
      </c>
      <c r="AU1518" s="143" t="s">
        <v>93</v>
      </c>
      <c r="AY1518" s="17" t="s">
        <v>192</v>
      </c>
      <c r="BE1518" s="144">
        <f>IF(N1518="základní",J1518,0)</f>
        <v>0</v>
      </c>
      <c r="BF1518" s="144">
        <f>IF(N1518="snížená",J1518,0)</f>
        <v>0</v>
      </c>
      <c r="BG1518" s="144">
        <f>IF(N1518="zákl. přenesená",J1518,0)</f>
        <v>0</v>
      </c>
      <c r="BH1518" s="144">
        <f>IF(N1518="sníž. přenesená",J1518,0)</f>
        <v>0</v>
      </c>
      <c r="BI1518" s="144">
        <f>IF(N1518="nulová",J1518,0)</f>
        <v>0</v>
      </c>
      <c r="BJ1518" s="17" t="s">
        <v>90</v>
      </c>
      <c r="BK1518" s="144">
        <f>ROUND(I1518*H1518,2)</f>
        <v>0</v>
      </c>
      <c r="BL1518" s="17" t="s">
        <v>90</v>
      </c>
      <c r="BM1518" s="143" t="s">
        <v>2814</v>
      </c>
    </row>
    <row r="1519" spans="2:65" s="1" customFormat="1" ht="11.25">
      <c r="B1519" s="33"/>
      <c r="D1519" s="145" t="s">
        <v>200</v>
      </c>
      <c r="F1519" s="146" t="s">
        <v>1662</v>
      </c>
      <c r="I1519" s="147"/>
      <c r="L1519" s="33"/>
      <c r="M1519" s="148"/>
      <c r="T1519" s="54"/>
      <c r="AT1519" s="17" t="s">
        <v>200</v>
      </c>
      <c r="AU1519" s="17" t="s">
        <v>93</v>
      </c>
    </row>
    <row r="1520" spans="2:65" s="12" customFormat="1" ht="11.25">
      <c r="B1520" s="149"/>
      <c r="D1520" s="150" t="s">
        <v>202</v>
      </c>
      <c r="E1520" s="151" t="s">
        <v>44</v>
      </c>
      <c r="F1520" s="152" t="s">
        <v>2252</v>
      </c>
      <c r="H1520" s="151" t="s">
        <v>44</v>
      </c>
      <c r="I1520" s="153"/>
      <c r="L1520" s="149"/>
      <c r="M1520" s="154"/>
      <c r="T1520" s="155"/>
      <c r="AT1520" s="151" t="s">
        <v>202</v>
      </c>
      <c r="AU1520" s="151" t="s">
        <v>93</v>
      </c>
      <c r="AV1520" s="12" t="s">
        <v>90</v>
      </c>
      <c r="AW1520" s="12" t="s">
        <v>42</v>
      </c>
      <c r="AX1520" s="12" t="s">
        <v>82</v>
      </c>
      <c r="AY1520" s="151" t="s">
        <v>192</v>
      </c>
    </row>
    <row r="1521" spans="2:51" s="12" customFormat="1" ht="11.25">
      <c r="B1521" s="149"/>
      <c r="D1521" s="150" t="s">
        <v>202</v>
      </c>
      <c r="E1521" s="151" t="s">
        <v>44</v>
      </c>
      <c r="F1521" s="152" t="s">
        <v>1110</v>
      </c>
      <c r="H1521" s="151" t="s">
        <v>44</v>
      </c>
      <c r="I1521" s="153"/>
      <c r="L1521" s="149"/>
      <c r="M1521" s="154"/>
      <c r="T1521" s="155"/>
      <c r="AT1521" s="151" t="s">
        <v>202</v>
      </c>
      <c r="AU1521" s="151" t="s">
        <v>93</v>
      </c>
      <c r="AV1521" s="12" t="s">
        <v>90</v>
      </c>
      <c r="AW1521" s="12" t="s">
        <v>42</v>
      </c>
      <c r="AX1521" s="12" t="s">
        <v>82</v>
      </c>
      <c r="AY1521" s="151" t="s">
        <v>192</v>
      </c>
    </row>
    <row r="1522" spans="2:51" s="13" customFormat="1" ht="11.25">
      <c r="B1522" s="156"/>
      <c r="D1522" s="150" t="s">
        <v>202</v>
      </c>
      <c r="E1522" s="157" t="s">
        <v>44</v>
      </c>
      <c r="F1522" s="158" t="s">
        <v>90</v>
      </c>
      <c r="H1522" s="159">
        <v>1</v>
      </c>
      <c r="I1522" s="160"/>
      <c r="L1522" s="156"/>
      <c r="M1522" s="161"/>
      <c r="T1522" s="162"/>
      <c r="AT1522" s="157" t="s">
        <v>202</v>
      </c>
      <c r="AU1522" s="157" t="s">
        <v>93</v>
      </c>
      <c r="AV1522" s="13" t="s">
        <v>93</v>
      </c>
      <c r="AW1522" s="13" t="s">
        <v>42</v>
      </c>
      <c r="AX1522" s="13" t="s">
        <v>82</v>
      </c>
      <c r="AY1522" s="157" t="s">
        <v>192</v>
      </c>
    </row>
    <row r="1523" spans="2:51" s="12" customFormat="1" ht="11.25">
      <c r="B1523" s="149"/>
      <c r="D1523" s="150" t="s">
        <v>202</v>
      </c>
      <c r="E1523" s="151" t="s">
        <v>44</v>
      </c>
      <c r="F1523" s="152" t="s">
        <v>1112</v>
      </c>
      <c r="H1523" s="151" t="s">
        <v>44</v>
      </c>
      <c r="I1523" s="153"/>
      <c r="L1523" s="149"/>
      <c r="M1523" s="154"/>
      <c r="T1523" s="155"/>
      <c r="AT1523" s="151" t="s">
        <v>202</v>
      </c>
      <c r="AU1523" s="151" t="s">
        <v>93</v>
      </c>
      <c r="AV1523" s="12" t="s">
        <v>90</v>
      </c>
      <c r="AW1523" s="12" t="s">
        <v>42</v>
      </c>
      <c r="AX1523" s="12" t="s">
        <v>82</v>
      </c>
      <c r="AY1523" s="151" t="s">
        <v>192</v>
      </c>
    </row>
    <row r="1524" spans="2:51" s="13" customFormat="1" ht="11.25">
      <c r="B1524" s="156"/>
      <c r="D1524" s="150" t="s">
        <v>202</v>
      </c>
      <c r="E1524" s="157" t="s">
        <v>44</v>
      </c>
      <c r="F1524" s="158" t="s">
        <v>93</v>
      </c>
      <c r="H1524" s="159">
        <v>2</v>
      </c>
      <c r="I1524" s="160"/>
      <c r="L1524" s="156"/>
      <c r="M1524" s="161"/>
      <c r="T1524" s="162"/>
      <c r="AT1524" s="157" t="s">
        <v>202</v>
      </c>
      <c r="AU1524" s="157" t="s">
        <v>93</v>
      </c>
      <c r="AV1524" s="13" t="s">
        <v>93</v>
      </c>
      <c r="AW1524" s="13" t="s">
        <v>42</v>
      </c>
      <c r="AX1524" s="13" t="s">
        <v>82</v>
      </c>
      <c r="AY1524" s="157" t="s">
        <v>192</v>
      </c>
    </row>
    <row r="1525" spans="2:51" s="12" customFormat="1" ht="11.25">
      <c r="B1525" s="149"/>
      <c r="D1525" s="150" t="s">
        <v>202</v>
      </c>
      <c r="E1525" s="151" t="s">
        <v>44</v>
      </c>
      <c r="F1525" s="152" t="s">
        <v>1114</v>
      </c>
      <c r="H1525" s="151" t="s">
        <v>44</v>
      </c>
      <c r="I1525" s="153"/>
      <c r="L1525" s="149"/>
      <c r="M1525" s="154"/>
      <c r="T1525" s="155"/>
      <c r="AT1525" s="151" t="s">
        <v>202</v>
      </c>
      <c r="AU1525" s="151" t="s">
        <v>93</v>
      </c>
      <c r="AV1525" s="12" t="s">
        <v>90</v>
      </c>
      <c r="AW1525" s="12" t="s">
        <v>42</v>
      </c>
      <c r="AX1525" s="12" t="s">
        <v>82</v>
      </c>
      <c r="AY1525" s="151" t="s">
        <v>192</v>
      </c>
    </row>
    <row r="1526" spans="2:51" s="13" customFormat="1" ht="11.25">
      <c r="B1526" s="156"/>
      <c r="D1526" s="150" t="s">
        <v>202</v>
      </c>
      <c r="E1526" s="157" t="s">
        <v>44</v>
      </c>
      <c r="F1526" s="158" t="s">
        <v>90</v>
      </c>
      <c r="H1526" s="159">
        <v>1</v>
      </c>
      <c r="I1526" s="160"/>
      <c r="L1526" s="156"/>
      <c r="M1526" s="161"/>
      <c r="T1526" s="162"/>
      <c r="AT1526" s="157" t="s">
        <v>202</v>
      </c>
      <c r="AU1526" s="157" t="s">
        <v>93</v>
      </c>
      <c r="AV1526" s="13" t="s">
        <v>93</v>
      </c>
      <c r="AW1526" s="13" t="s">
        <v>42</v>
      </c>
      <c r="AX1526" s="13" t="s">
        <v>82</v>
      </c>
      <c r="AY1526" s="157" t="s">
        <v>192</v>
      </c>
    </row>
    <row r="1527" spans="2:51" s="12" customFormat="1" ht="11.25">
      <c r="B1527" s="149"/>
      <c r="D1527" s="150" t="s">
        <v>202</v>
      </c>
      <c r="E1527" s="151" t="s">
        <v>44</v>
      </c>
      <c r="F1527" s="152" t="s">
        <v>1116</v>
      </c>
      <c r="H1527" s="151" t="s">
        <v>44</v>
      </c>
      <c r="I1527" s="153"/>
      <c r="L1527" s="149"/>
      <c r="M1527" s="154"/>
      <c r="T1527" s="155"/>
      <c r="AT1527" s="151" t="s">
        <v>202</v>
      </c>
      <c r="AU1527" s="151" t="s">
        <v>93</v>
      </c>
      <c r="AV1527" s="12" t="s">
        <v>90</v>
      </c>
      <c r="AW1527" s="12" t="s">
        <v>42</v>
      </c>
      <c r="AX1527" s="12" t="s">
        <v>82</v>
      </c>
      <c r="AY1527" s="151" t="s">
        <v>192</v>
      </c>
    </row>
    <row r="1528" spans="2:51" s="13" customFormat="1" ht="11.25">
      <c r="B1528" s="156"/>
      <c r="D1528" s="150" t="s">
        <v>202</v>
      </c>
      <c r="E1528" s="157" t="s">
        <v>44</v>
      </c>
      <c r="F1528" s="158" t="s">
        <v>90</v>
      </c>
      <c r="H1528" s="159">
        <v>1</v>
      </c>
      <c r="I1528" s="160"/>
      <c r="L1528" s="156"/>
      <c r="M1528" s="161"/>
      <c r="T1528" s="162"/>
      <c r="AT1528" s="157" t="s">
        <v>202</v>
      </c>
      <c r="AU1528" s="157" t="s">
        <v>93</v>
      </c>
      <c r="AV1528" s="13" t="s">
        <v>93</v>
      </c>
      <c r="AW1528" s="13" t="s">
        <v>42</v>
      </c>
      <c r="AX1528" s="13" t="s">
        <v>82</v>
      </c>
      <c r="AY1528" s="157" t="s">
        <v>192</v>
      </c>
    </row>
    <row r="1529" spans="2:51" s="12" customFormat="1" ht="11.25">
      <c r="B1529" s="149"/>
      <c r="D1529" s="150" t="s">
        <v>202</v>
      </c>
      <c r="E1529" s="151" t="s">
        <v>44</v>
      </c>
      <c r="F1529" s="152" t="s">
        <v>1118</v>
      </c>
      <c r="H1529" s="151" t="s">
        <v>44</v>
      </c>
      <c r="I1529" s="153"/>
      <c r="L1529" s="149"/>
      <c r="M1529" s="154"/>
      <c r="T1529" s="155"/>
      <c r="AT1529" s="151" t="s">
        <v>202</v>
      </c>
      <c r="AU1529" s="151" t="s">
        <v>93</v>
      </c>
      <c r="AV1529" s="12" t="s">
        <v>90</v>
      </c>
      <c r="AW1529" s="12" t="s">
        <v>42</v>
      </c>
      <c r="AX1529" s="12" t="s">
        <v>82</v>
      </c>
      <c r="AY1529" s="151" t="s">
        <v>192</v>
      </c>
    </row>
    <row r="1530" spans="2:51" s="13" customFormat="1" ht="11.25">
      <c r="B1530" s="156"/>
      <c r="D1530" s="150" t="s">
        <v>202</v>
      </c>
      <c r="E1530" s="157" t="s">
        <v>44</v>
      </c>
      <c r="F1530" s="158" t="s">
        <v>93</v>
      </c>
      <c r="H1530" s="159">
        <v>2</v>
      </c>
      <c r="I1530" s="160"/>
      <c r="L1530" s="156"/>
      <c r="M1530" s="161"/>
      <c r="T1530" s="162"/>
      <c r="AT1530" s="157" t="s">
        <v>202</v>
      </c>
      <c r="AU1530" s="157" t="s">
        <v>93</v>
      </c>
      <c r="AV1530" s="13" t="s">
        <v>93</v>
      </c>
      <c r="AW1530" s="13" t="s">
        <v>42</v>
      </c>
      <c r="AX1530" s="13" t="s">
        <v>82</v>
      </c>
      <c r="AY1530" s="157" t="s">
        <v>192</v>
      </c>
    </row>
    <row r="1531" spans="2:51" s="12" customFormat="1" ht="11.25">
      <c r="B1531" s="149"/>
      <c r="D1531" s="150" t="s">
        <v>202</v>
      </c>
      <c r="E1531" s="151" t="s">
        <v>44</v>
      </c>
      <c r="F1531" s="152" t="s">
        <v>1120</v>
      </c>
      <c r="H1531" s="151" t="s">
        <v>44</v>
      </c>
      <c r="I1531" s="153"/>
      <c r="L1531" s="149"/>
      <c r="M1531" s="154"/>
      <c r="T1531" s="155"/>
      <c r="AT1531" s="151" t="s">
        <v>202</v>
      </c>
      <c r="AU1531" s="151" t="s">
        <v>93</v>
      </c>
      <c r="AV1531" s="12" t="s">
        <v>90</v>
      </c>
      <c r="AW1531" s="12" t="s">
        <v>42</v>
      </c>
      <c r="AX1531" s="12" t="s">
        <v>82</v>
      </c>
      <c r="AY1531" s="151" t="s">
        <v>192</v>
      </c>
    </row>
    <row r="1532" spans="2:51" s="13" customFormat="1" ht="11.25">
      <c r="B1532" s="156"/>
      <c r="D1532" s="150" t="s">
        <v>202</v>
      </c>
      <c r="E1532" s="157" t="s">
        <v>44</v>
      </c>
      <c r="F1532" s="158" t="s">
        <v>90</v>
      </c>
      <c r="H1532" s="159">
        <v>1</v>
      </c>
      <c r="I1532" s="160"/>
      <c r="L1532" s="156"/>
      <c r="M1532" s="161"/>
      <c r="T1532" s="162"/>
      <c r="AT1532" s="157" t="s">
        <v>202</v>
      </c>
      <c r="AU1532" s="157" t="s">
        <v>93</v>
      </c>
      <c r="AV1532" s="13" t="s">
        <v>93</v>
      </c>
      <c r="AW1532" s="13" t="s">
        <v>42</v>
      </c>
      <c r="AX1532" s="13" t="s">
        <v>82</v>
      </c>
      <c r="AY1532" s="157" t="s">
        <v>192</v>
      </c>
    </row>
    <row r="1533" spans="2:51" s="12" customFormat="1" ht="11.25">
      <c r="B1533" s="149"/>
      <c r="D1533" s="150" t="s">
        <v>202</v>
      </c>
      <c r="E1533" s="151" t="s">
        <v>44</v>
      </c>
      <c r="F1533" s="152" t="s">
        <v>1122</v>
      </c>
      <c r="H1533" s="151" t="s">
        <v>44</v>
      </c>
      <c r="I1533" s="153"/>
      <c r="L1533" s="149"/>
      <c r="M1533" s="154"/>
      <c r="T1533" s="155"/>
      <c r="AT1533" s="151" t="s">
        <v>202</v>
      </c>
      <c r="AU1533" s="151" t="s">
        <v>93</v>
      </c>
      <c r="AV1533" s="12" t="s">
        <v>90</v>
      </c>
      <c r="AW1533" s="12" t="s">
        <v>42</v>
      </c>
      <c r="AX1533" s="12" t="s">
        <v>82</v>
      </c>
      <c r="AY1533" s="151" t="s">
        <v>192</v>
      </c>
    </row>
    <row r="1534" spans="2:51" s="13" customFormat="1" ht="11.25">
      <c r="B1534" s="156"/>
      <c r="D1534" s="150" t="s">
        <v>202</v>
      </c>
      <c r="E1534" s="157" t="s">
        <v>44</v>
      </c>
      <c r="F1534" s="158" t="s">
        <v>90</v>
      </c>
      <c r="H1534" s="159">
        <v>1</v>
      </c>
      <c r="I1534" s="160"/>
      <c r="L1534" s="156"/>
      <c r="M1534" s="161"/>
      <c r="T1534" s="162"/>
      <c r="AT1534" s="157" t="s">
        <v>202</v>
      </c>
      <c r="AU1534" s="157" t="s">
        <v>93</v>
      </c>
      <c r="AV1534" s="13" t="s">
        <v>93</v>
      </c>
      <c r="AW1534" s="13" t="s">
        <v>42</v>
      </c>
      <c r="AX1534" s="13" t="s">
        <v>82</v>
      </c>
      <c r="AY1534" s="157" t="s">
        <v>192</v>
      </c>
    </row>
    <row r="1535" spans="2:51" s="12" customFormat="1" ht="11.25">
      <c r="B1535" s="149"/>
      <c r="D1535" s="150" t="s">
        <v>202</v>
      </c>
      <c r="E1535" s="151" t="s">
        <v>44</v>
      </c>
      <c r="F1535" s="152" t="s">
        <v>1123</v>
      </c>
      <c r="H1535" s="151" t="s">
        <v>44</v>
      </c>
      <c r="I1535" s="153"/>
      <c r="L1535" s="149"/>
      <c r="M1535" s="154"/>
      <c r="T1535" s="155"/>
      <c r="AT1535" s="151" t="s">
        <v>202</v>
      </c>
      <c r="AU1535" s="151" t="s">
        <v>93</v>
      </c>
      <c r="AV1535" s="12" t="s">
        <v>90</v>
      </c>
      <c r="AW1535" s="12" t="s">
        <v>42</v>
      </c>
      <c r="AX1535" s="12" t="s">
        <v>82</v>
      </c>
      <c r="AY1535" s="151" t="s">
        <v>192</v>
      </c>
    </row>
    <row r="1536" spans="2:51" s="13" customFormat="1" ht="11.25">
      <c r="B1536" s="156"/>
      <c r="D1536" s="150" t="s">
        <v>202</v>
      </c>
      <c r="E1536" s="157" t="s">
        <v>44</v>
      </c>
      <c r="F1536" s="158" t="s">
        <v>93</v>
      </c>
      <c r="H1536" s="159">
        <v>2</v>
      </c>
      <c r="I1536" s="160"/>
      <c r="L1536" s="156"/>
      <c r="M1536" s="161"/>
      <c r="T1536" s="162"/>
      <c r="AT1536" s="157" t="s">
        <v>202</v>
      </c>
      <c r="AU1536" s="157" t="s">
        <v>93</v>
      </c>
      <c r="AV1536" s="13" t="s">
        <v>93</v>
      </c>
      <c r="AW1536" s="13" t="s">
        <v>42</v>
      </c>
      <c r="AX1536" s="13" t="s">
        <v>82</v>
      </c>
      <c r="AY1536" s="157" t="s">
        <v>192</v>
      </c>
    </row>
    <row r="1537" spans="2:65" s="12" customFormat="1" ht="11.25">
      <c r="B1537" s="149"/>
      <c r="D1537" s="150" t="s">
        <v>202</v>
      </c>
      <c r="E1537" s="151" t="s">
        <v>44</v>
      </c>
      <c r="F1537" s="152" t="s">
        <v>1124</v>
      </c>
      <c r="H1537" s="151" t="s">
        <v>44</v>
      </c>
      <c r="I1537" s="153"/>
      <c r="L1537" s="149"/>
      <c r="M1537" s="154"/>
      <c r="T1537" s="155"/>
      <c r="AT1537" s="151" t="s">
        <v>202</v>
      </c>
      <c r="AU1537" s="151" t="s">
        <v>93</v>
      </c>
      <c r="AV1537" s="12" t="s">
        <v>90</v>
      </c>
      <c r="AW1537" s="12" t="s">
        <v>42</v>
      </c>
      <c r="AX1537" s="12" t="s">
        <v>82</v>
      </c>
      <c r="AY1537" s="151" t="s">
        <v>192</v>
      </c>
    </row>
    <row r="1538" spans="2:65" s="13" customFormat="1" ht="11.25">
      <c r="B1538" s="156"/>
      <c r="D1538" s="150" t="s">
        <v>202</v>
      </c>
      <c r="E1538" s="157" t="s">
        <v>44</v>
      </c>
      <c r="F1538" s="158" t="s">
        <v>90</v>
      </c>
      <c r="H1538" s="159">
        <v>1</v>
      </c>
      <c r="I1538" s="160"/>
      <c r="L1538" s="156"/>
      <c r="M1538" s="161"/>
      <c r="T1538" s="162"/>
      <c r="AT1538" s="157" t="s">
        <v>202</v>
      </c>
      <c r="AU1538" s="157" t="s">
        <v>93</v>
      </c>
      <c r="AV1538" s="13" t="s">
        <v>93</v>
      </c>
      <c r="AW1538" s="13" t="s">
        <v>42</v>
      </c>
      <c r="AX1538" s="13" t="s">
        <v>82</v>
      </c>
      <c r="AY1538" s="157" t="s">
        <v>192</v>
      </c>
    </row>
    <row r="1539" spans="2:65" s="12" customFormat="1" ht="11.25">
      <c r="B1539" s="149"/>
      <c r="D1539" s="150" t="s">
        <v>202</v>
      </c>
      <c r="E1539" s="151" t="s">
        <v>44</v>
      </c>
      <c r="F1539" s="152" t="s">
        <v>1125</v>
      </c>
      <c r="H1539" s="151" t="s">
        <v>44</v>
      </c>
      <c r="I1539" s="153"/>
      <c r="L1539" s="149"/>
      <c r="M1539" s="154"/>
      <c r="T1539" s="155"/>
      <c r="AT1539" s="151" t="s">
        <v>202</v>
      </c>
      <c r="AU1539" s="151" t="s">
        <v>93</v>
      </c>
      <c r="AV1539" s="12" t="s">
        <v>90</v>
      </c>
      <c r="AW1539" s="12" t="s">
        <v>42</v>
      </c>
      <c r="AX1539" s="12" t="s">
        <v>82</v>
      </c>
      <c r="AY1539" s="151" t="s">
        <v>192</v>
      </c>
    </row>
    <row r="1540" spans="2:65" s="13" customFormat="1" ht="11.25">
      <c r="B1540" s="156"/>
      <c r="D1540" s="150" t="s">
        <v>202</v>
      </c>
      <c r="E1540" s="157" t="s">
        <v>44</v>
      </c>
      <c r="F1540" s="158" t="s">
        <v>90</v>
      </c>
      <c r="H1540" s="159">
        <v>1</v>
      </c>
      <c r="I1540" s="160"/>
      <c r="L1540" s="156"/>
      <c r="M1540" s="161"/>
      <c r="T1540" s="162"/>
      <c r="AT1540" s="157" t="s">
        <v>202</v>
      </c>
      <c r="AU1540" s="157" t="s">
        <v>93</v>
      </c>
      <c r="AV1540" s="13" t="s">
        <v>93</v>
      </c>
      <c r="AW1540" s="13" t="s">
        <v>42</v>
      </c>
      <c r="AX1540" s="13" t="s">
        <v>82</v>
      </c>
      <c r="AY1540" s="157" t="s">
        <v>192</v>
      </c>
    </row>
    <row r="1541" spans="2:65" s="12" customFormat="1" ht="11.25">
      <c r="B1541" s="149"/>
      <c r="D1541" s="150" t="s">
        <v>202</v>
      </c>
      <c r="E1541" s="151" t="s">
        <v>44</v>
      </c>
      <c r="F1541" s="152" t="s">
        <v>2532</v>
      </c>
      <c r="H1541" s="151" t="s">
        <v>44</v>
      </c>
      <c r="I1541" s="153"/>
      <c r="L1541" s="149"/>
      <c r="M1541" s="154"/>
      <c r="T1541" s="155"/>
      <c r="AT1541" s="151" t="s">
        <v>202</v>
      </c>
      <c r="AU1541" s="151" t="s">
        <v>93</v>
      </c>
      <c r="AV1541" s="12" t="s">
        <v>90</v>
      </c>
      <c r="AW1541" s="12" t="s">
        <v>42</v>
      </c>
      <c r="AX1541" s="12" t="s">
        <v>82</v>
      </c>
      <c r="AY1541" s="151" t="s">
        <v>192</v>
      </c>
    </row>
    <row r="1542" spans="2:65" s="13" customFormat="1" ht="11.25">
      <c r="B1542" s="156"/>
      <c r="D1542" s="150" t="s">
        <v>202</v>
      </c>
      <c r="E1542" s="157" t="s">
        <v>44</v>
      </c>
      <c r="F1542" s="158" t="s">
        <v>90</v>
      </c>
      <c r="H1542" s="159">
        <v>1</v>
      </c>
      <c r="I1542" s="160"/>
      <c r="L1542" s="156"/>
      <c r="M1542" s="161"/>
      <c r="T1542" s="162"/>
      <c r="AT1542" s="157" t="s">
        <v>202</v>
      </c>
      <c r="AU1542" s="157" t="s">
        <v>93</v>
      </c>
      <c r="AV1542" s="13" t="s">
        <v>93</v>
      </c>
      <c r="AW1542" s="13" t="s">
        <v>42</v>
      </c>
      <c r="AX1542" s="13" t="s">
        <v>82</v>
      </c>
      <c r="AY1542" s="157" t="s">
        <v>192</v>
      </c>
    </row>
    <row r="1543" spans="2:65" s="12" customFormat="1" ht="11.25">
      <c r="B1543" s="149"/>
      <c r="D1543" s="150" t="s">
        <v>202</v>
      </c>
      <c r="E1543" s="151" t="s">
        <v>44</v>
      </c>
      <c r="F1543" s="152" t="s">
        <v>2533</v>
      </c>
      <c r="H1543" s="151" t="s">
        <v>44</v>
      </c>
      <c r="I1543" s="153"/>
      <c r="L1543" s="149"/>
      <c r="M1543" s="154"/>
      <c r="T1543" s="155"/>
      <c r="AT1543" s="151" t="s">
        <v>202</v>
      </c>
      <c r="AU1543" s="151" t="s">
        <v>93</v>
      </c>
      <c r="AV1543" s="12" t="s">
        <v>90</v>
      </c>
      <c r="AW1543" s="12" t="s">
        <v>42</v>
      </c>
      <c r="AX1543" s="12" t="s">
        <v>82</v>
      </c>
      <c r="AY1543" s="151" t="s">
        <v>192</v>
      </c>
    </row>
    <row r="1544" spans="2:65" s="13" customFormat="1" ht="11.25">
      <c r="B1544" s="156"/>
      <c r="D1544" s="150" t="s">
        <v>202</v>
      </c>
      <c r="E1544" s="157" t="s">
        <v>44</v>
      </c>
      <c r="F1544" s="158" t="s">
        <v>90</v>
      </c>
      <c r="H1544" s="159">
        <v>1</v>
      </c>
      <c r="I1544" s="160"/>
      <c r="L1544" s="156"/>
      <c r="M1544" s="161"/>
      <c r="T1544" s="162"/>
      <c r="AT1544" s="157" t="s">
        <v>202</v>
      </c>
      <c r="AU1544" s="157" t="s">
        <v>93</v>
      </c>
      <c r="AV1544" s="13" t="s">
        <v>93</v>
      </c>
      <c r="AW1544" s="13" t="s">
        <v>42</v>
      </c>
      <c r="AX1544" s="13" t="s">
        <v>82</v>
      </c>
      <c r="AY1544" s="157" t="s">
        <v>192</v>
      </c>
    </row>
    <row r="1545" spans="2:65" s="12" customFormat="1" ht="11.25">
      <c r="B1545" s="149"/>
      <c r="D1545" s="150" t="s">
        <v>202</v>
      </c>
      <c r="E1545" s="151" t="s">
        <v>44</v>
      </c>
      <c r="F1545" s="152" t="s">
        <v>2534</v>
      </c>
      <c r="H1545" s="151" t="s">
        <v>44</v>
      </c>
      <c r="I1545" s="153"/>
      <c r="L1545" s="149"/>
      <c r="M1545" s="154"/>
      <c r="T1545" s="155"/>
      <c r="AT1545" s="151" t="s">
        <v>202</v>
      </c>
      <c r="AU1545" s="151" t="s">
        <v>93</v>
      </c>
      <c r="AV1545" s="12" t="s">
        <v>90</v>
      </c>
      <c r="AW1545" s="12" t="s">
        <v>42</v>
      </c>
      <c r="AX1545" s="12" t="s">
        <v>82</v>
      </c>
      <c r="AY1545" s="151" t="s">
        <v>192</v>
      </c>
    </row>
    <row r="1546" spans="2:65" s="13" customFormat="1" ht="11.25">
      <c r="B1546" s="156"/>
      <c r="D1546" s="150" t="s">
        <v>202</v>
      </c>
      <c r="E1546" s="157" t="s">
        <v>44</v>
      </c>
      <c r="F1546" s="158" t="s">
        <v>90</v>
      </c>
      <c r="H1546" s="159">
        <v>1</v>
      </c>
      <c r="I1546" s="160"/>
      <c r="L1546" s="156"/>
      <c r="M1546" s="161"/>
      <c r="T1546" s="162"/>
      <c r="AT1546" s="157" t="s">
        <v>202</v>
      </c>
      <c r="AU1546" s="157" t="s">
        <v>93</v>
      </c>
      <c r="AV1546" s="13" t="s">
        <v>93</v>
      </c>
      <c r="AW1546" s="13" t="s">
        <v>42</v>
      </c>
      <c r="AX1546" s="13" t="s">
        <v>82</v>
      </c>
      <c r="AY1546" s="157" t="s">
        <v>192</v>
      </c>
    </row>
    <row r="1547" spans="2:65" s="14" customFormat="1" ht="11.25">
      <c r="B1547" s="163"/>
      <c r="D1547" s="150" t="s">
        <v>202</v>
      </c>
      <c r="E1547" s="164" t="s">
        <v>44</v>
      </c>
      <c r="F1547" s="165" t="s">
        <v>205</v>
      </c>
      <c r="H1547" s="166">
        <v>16</v>
      </c>
      <c r="I1547" s="167"/>
      <c r="L1547" s="163"/>
      <c r="M1547" s="168"/>
      <c r="T1547" s="169"/>
      <c r="AT1547" s="164" t="s">
        <v>202</v>
      </c>
      <c r="AU1547" s="164" t="s">
        <v>93</v>
      </c>
      <c r="AV1547" s="14" t="s">
        <v>199</v>
      </c>
      <c r="AW1547" s="14" t="s">
        <v>42</v>
      </c>
      <c r="AX1547" s="14" t="s">
        <v>90</v>
      </c>
      <c r="AY1547" s="164" t="s">
        <v>192</v>
      </c>
    </row>
    <row r="1548" spans="2:65" s="1" customFormat="1" ht="21.75" customHeight="1">
      <c r="B1548" s="33"/>
      <c r="C1548" s="170" t="s">
        <v>286</v>
      </c>
      <c r="D1548" s="170" t="s">
        <v>245</v>
      </c>
      <c r="E1548" s="171" t="s">
        <v>1664</v>
      </c>
      <c r="F1548" s="172" t="s">
        <v>1665</v>
      </c>
      <c r="G1548" s="173" t="s">
        <v>747</v>
      </c>
      <c r="H1548" s="174">
        <v>16</v>
      </c>
      <c r="I1548" s="175"/>
      <c r="J1548" s="176">
        <f>ROUND(I1548*H1548,2)</f>
        <v>0</v>
      </c>
      <c r="K1548" s="172" t="s">
        <v>259</v>
      </c>
      <c r="L1548" s="177"/>
      <c r="M1548" s="178" t="s">
        <v>44</v>
      </c>
      <c r="N1548" s="179" t="s">
        <v>53</v>
      </c>
      <c r="P1548" s="141">
        <f>O1548*H1548</f>
        <v>0</v>
      </c>
      <c r="Q1548" s="141">
        <v>0</v>
      </c>
      <c r="R1548" s="141">
        <f>Q1548*H1548</f>
        <v>0</v>
      </c>
      <c r="S1548" s="141">
        <v>0</v>
      </c>
      <c r="T1548" s="142">
        <f>S1548*H1548</f>
        <v>0</v>
      </c>
      <c r="AR1548" s="143" t="s">
        <v>93</v>
      </c>
      <c r="AT1548" s="143" t="s">
        <v>245</v>
      </c>
      <c r="AU1548" s="143" t="s">
        <v>93</v>
      </c>
      <c r="AY1548" s="17" t="s">
        <v>192</v>
      </c>
      <c r="BE1548" s="144">
        <f>IF(N1548="základní",J1548,0)</f>
        <v>0</v>
      </c>
      <c r="BF1548" s="144">
        <f>IF(N1548="snížená",J1548,0)</f>
        <v>0</v>
      </c>
      <c r="BG1548" s="144">
        <f>IF(N1548="zákl. přenesená",J1548,0)</f>
        <v>0</v>
      </c>
      <c r="BH1548" s="144">
        <f>IF(N1548="sníž. přenesená",J1548,0)</f>
        <v>0</v>
      </c>
      <c r="BI1548" s="144">
        <f>IF(N1548="nulová",J1548,0)</f>
        <v>0</v>
      </c>
      <c r="BJ1548" s="17" t="s">
        <v>90</v>
      </c>
      <c r="BK1548" s="144">
        <f>ROUND(I1548*H1548,2)</f>
        <v>0</v>
      </c>
      <c r="BL1548" s="17" t="s">
        <v>90</v>
      </c>
      <c r="BM1548" s="143" t="s">
        <v>2815</v>
      </c>
    </row>
    <row r="1549" spans="2:65" s="12" customFormat="1" ht="11.25">
      <c r="B1549" s="149"/>
      <c r="D1549" s="150" t="s">
        <v>202</v>
      </c>
      <c r="E1549" s="151" t="s">
        <v>44</v>
      </c>
      <c r="F1549" s="152" t="s">
        <v>2252</v>
      </c>
      <c r="H1549" s="151" t="s">
        <v>44</v>
      </c>
      <c r="I1549" s="153"/>
      <c r="L1549" s="149"/>
      <c r="M1549" s="154"/>
      <c r="T1549" s="155"/>
      <c r="AT1549" s="151" t="s">
        <v>202</v>
      </c>
      <c r="AU1549" s="151" t="s">
        <v>93</v>
      </c>
      <c r="AV1549" s="12" t="s">
        <v>90</v>
      </c>
      <c r="AW1549" s="12" t="s">
        <v>42</v>
      </c>
      <c r="AX1549" s="12" t="s">
        <v>82</v>
      </c>
      <c r="AY1549" s="151" t="s">
        <v>192</v>
      </c>
    </row>
    <row r="1550" spans="2:65" s="12" customFormat="1" ht="11.25">
      <c r="B1550" s="149"/>
      <c r="D1550" s="150" t="s">
        <v>202</v>
      </c>
      <c r="E1550" s="151" t="s">
        <v>44</v>
      </c>
      <c r="F1550" s="152" t="s">
        <v>1110</v>
      </c>
      <c r="H1550" s="151" t="s">
        <v>44</v>
      </c>
      <c r="I1550" s="153"/>
      <c r="L1550" s="149"/>
      <c r="M1550" s="154"/>
      <c r="T1550" s="155"/>
      <c r="AT1550" s="151" t="s">
        <v>202</v>
      </c>
      <c r="AU1550" s="151" t="s">
        <v>93</v>
      </c>
      <c r="AV1550" s="12" t="s">
        <v>90</v>
      </c>
      <c r="AW1550" s="12" t="s">
        <v>42</v>
      </c>
      <c r="AX1550" s="12" t="s">
        <v>82</v>
      </c>
      <c r="AY1550" s="151" t="s">
        <v>192</v>
      </c>
    </row>
    <row r="1551" spans="2:65" s="13" customFormat="1" ht="11.25">
      <c r="B1551" s="156"/>
      <c r="D1551" s="150" t="s">
        <v>202</v>
      </c>
      <c r="E1551" s="157" t="s">
        <v>44</v>
      </c>
      <c r="F1551" s="158" t="s">
        <v>90</v>
      </c>
      <c r="H1551" s="159">
        <v>1</v>
      </c>
      <c r="I1551" s="160"/>
      <c r="L1551" s="156"/>
      <c r="M1551" s="161"/>
      <c r="T1551" s="162"/>
      <c r="AT1551" s="157" t="s">
        <v>202</v>
      </c>
      <c r="AU1551" s="157" t="s">
        <v>93</v>
      </c>
      <c r="AV1551" s="13" t="s">
        <v>93</v>
      </c>
      <c r="AW1551" s="13" t="s">
        <v>42</v>
      </c>
      <c r="AX1551" s="13" t="s">
        <v>82</v>
      </c>
      <c r="AY1551" s="157" t="s">
        <v>192</v>
      </c>
    </row>
    <row r="1552" spans="2:65" s="12" customFormat="1" ht="11.25">
      <c r="B1552" s="149"/>
      <c r="D1552" s="150" t="s">
        <v>202</v>
      </c>
      <c r="E1552" s="151" t="s">
        <v>44</v>
      </c>
      <c r="F1552" s="152" t="s">
        <v>1112</v>
      </c>
      <c r="H1552" s="151" t="s">
        <v>44</v>
      </c>
      <c r="I1552" s="153"/>
      <c r="L1552" s="149"/>
      <c r="M1552" s="154"/>
      <c r="T1552" s="155"/>
      <c r="AT1552" s="151" t="s">
        <v>202</v>
      </c>
      <c r="AU1552" s="151" t="s">
        <v>93</v>
      </c>
      <c r="AV1552" s="12" t="s">
        <v>90</v>
      </c>
      <c r="AW1552" s="12" t="s">
        <v>42</v>
      </c>
      <c r="AX1552" s="12" t="s">
        <v>82</v>
      </c>
      <c r="AY1552" s="151" t="s">
        <v>192</v>
      </c>
    </row>
    <row r="1553" spans="2:51" s="13" customFormat="1" ht="11.25">
      <c r="B1553" s="156"/>
      <c r="D1553" s="150" t="s">
        <v>202</v>
      </c>
      <c r="E1553" s="157" t="s">
        <v>44</v>
      </c>
      <c r="F1553" s="158" t="s">
        <v>93</v>
      </c>
      <c r="H1553" s="159">
        <v>2</v>
      </c>
      <c r="I1553" s="160"/>
      <c r="L1553" s="156"/>
      <c r="M1553" s="161"/>
      <c r="T1553" s="162"/>
      <c r="AT1553" s="157" t="s">
        <v>202</v>
      </c>
      <c r="AU1553" s="157" t="s">
        <v>93</v>
      </c>
      <c r="AV1553" s="13" t="s">
        <v>93</v>
      </c>
      <c r="AW1553" s="13" t="s">
        <v>42</v>
      </c>
      <c r="AX1553" s="13" t="s">
        <v>82</v>
      </c>
      <c r="AY1553" s="157" t="s">
        <v>192</v>
      </c>
    </row>
    <row r="1554" spans="2:51" s="12" customFormat="1" ht="11.25">
      <c r="B1554" s="149"/>
      <c r="D1554" s="150" t="s">
        <v>202</v>
      </c>
      <c r="E1554" s="151" t="s">
        <v>44</v>
      </c>
      <c r="F1554" s="152" t="s">
        <v>1114</v>
      </c>
      <c r="H1554" s="151" t="s">
        <v>44</v>
      </c>
      <c r="I1554" s="153"/>
      <c r="L1554" s="149"/>
      <c r="M1554" s="154"/>
      <c r="T1554" s="155"/>
      <c r="AT1554" s="151" t="s">
        <v>202</v>
      </c>
      <c r="AU1554" s="151" t="s">
        <v>93</v>
      </c>
      <c r="AV1554" s="12" t="s">
        <v>90</v>
      </c>
      <c r="AW1554" s="12" t="s">
        <v>42</v>
      </c>
      <c r="AX1554" s="12" t="s">
        <v>82</v>
      </c>
      <c r="AY1554" s="151" t="s">
        <v>192</v>
      </c>
    </row>
    <row r="1555" spans="2:51" s="13" customFormat="1" ht="11.25">
      <c r="B1555" s="156"/>
      <c r="D1555" s="150" t="s">
        <v>202</v>
      </c>
      <c r="E1555" s="157" t="s">
        <v>44</v>
      </c>
      <c r="F1555" s="158" t="s">
        <v>90</v>
      </c>
      <c r="H1555" s="159">
        <v>1</v>
      </c>
      <c r="I1555" s="160"/>
      <c r="L1555" s="156"/>
      <c r="M1555" s="161"/>
      <c r="T1555" s="162"/>
      <c r="AT1555" s="157" t="s">
        <v>202</v>
      </c>
      <c r="AU1555" s="157" t="s">
        <v>93</v>
      </c>
      <c r="AV1555" s="13" t="s">
        <v>93</v>
      </c>
      <c r="AW1555" s="13" t="s">
        <v>42</v>
      </c>
      <c r="AX1555" s="13" t="s">
        <v>82</v>
      </c>
      <c r="AY1555" s="157" t="s">
        <v>192</v>
      </c>
    </row>
    <row r="1556" spans="2:51" s="12" customFormat="1" ht="11.25">
      <c r="B1556" s="149"/>
      <c r="D1556" s="150" t="s">
        <v>202</v>
      </c>
      <c r="E1556" s="151" t="s">
        <v>44</v>
      </c>
      <c r="F1556" s="152" t="s">
        <v>1116</v>
      </c>
      <c r="H1556" s="151" t="s">
        <v>44</v>
      </c>
      <c r="I1556" s="153"/>
      <c r="L1556" s="149"/>
      <c r="M1556" s="154"/>
      <c r="T1556" s="155"/>
      <c r="AT1556" s="151" t="s">
        <v>202</v>
      </c>
      <c r="AU1556" s="151" t="s">
        <v>93</v>
      </c>
      <c r="AV1556" s="12" t="s">
        <v>90</v>
      </c>
      <c r="AW1556" s="12" t="s">
        <v>42</v>
      </c>
      <c r="AX1556" s="12" t="s">
        <v>82</v>
      </c>
      <c r="AY1556" s="151" t="s">
        <v>192</v>
      </c>
    </row>
    <row r="1557" spans="2:51" s="13" customFormat="1" ht="11.25">
      <c r="B1557" s="156"/>
      <c r="D1557" s="150" t="s">
        <v>202</v>
      </c>
      <c r="E1557" s="157" t="s">
        <v>44</v>
      </c>
      <c r="F1557" s="158" t="s">
        <v>90</v>
      </c>
      <c r="H1557" s="159">
        <v>1</v>
      </c>
      <c r="I1557" s="160"/>
      <c r="L1557" s="156"/>
      <c r="M1557" s="161"/>
      <c r="T1557" s="162"/>
      <c r="AT1557" s="157" t="s">
        <v>202</v>
      </c>
      <c r="AU1557" s="157" t="s">
        <v>93</v>
      </c>
      <c r="AV1557" s="13" t="s">
        <v>93</v>
      </c>
      <c r="AW1557" s="13" t="s">
        <v>42</v>
      </c>
      <c r="AX1557" s="13" t="s">
        <v>82</v>
      </c>
      <c r="AY1557" s="157" t="s">
        <v>192</v>
      </c>
    </row>
    <row r="1558" spans="2:51" s="12" customFormat="1" ht="11.25">
      <c r="B1558" s="149"/>
      <c r="D1558" s="150" t="s">
        <v>202</v>
      </c>
      <c r="E1558" s="151" t="s">
        <v>44</v>
      </c>
      <c r="F1558" s="152" t="s">
        <v>1118</v>
      </c>
      <c r="H1558" s="151" t="s">
        <v>44</v>
      </c>
      <c r="I1558" s="153"/>
      <c r="L1558" s="149"/>
      <c r="M1558" s="154"/>
      <c r="T1558" s="155"/>
      <c r="AT1558" s="151" t="s">
        <v>202</v>
      </c>
      <c r="AU1558" s="151" t="s">
        <v>93</v>
      </c>
      <c r="AV1558" s="12" t="s">
        <v>90</v>
      </c>
      <c r="AW1558" s="12" t="s">
        <v>42</v>
      </c>
      <c r="AX1558" s="12" t="s">
        <v>82</v>
      </c>
      <c r="AY1558" s="151" t="s">
        <v>192</v>
      </c>
    </row>
    <row r="1559" spans="2:51" s="13" customFormat="1" ht="11.25">
      <c r="B1559" s="156"/>
      <c r="D1559" s="150" t="s">
        <v>202</v>
      </c>
      <c r="E1559" s="157" t="s">
        <v>44</v>
      </c>
      <c r="F1559" s="158" t="s">
        <v>93</v>
      </c>
      <c r="H1559" s="159">
        <v>2</v>
      </c>
      <c r="I1559" s="160"/>
      <c r="L1559" s="156"/>
      <c r="M1559" s="161"/>
      <c r="T1559" s="162"/>
      <c r="AT1559" s="157" t="s">
        <v>202</v>
      </c>
      <c r="AU1559" s="157" t="s">
        <v>93</v>
      </c>
      <c r="AV1559" s="13" t="s">
        <v>93</v>
      </c>
      <c r="AW1559" s="13" t="s">
        <v>42</v>
      </c>
      <c r="AX1559" s="13" t="s">
        <v>82</v>
      </c>
      <c r="AY1559" s="157" t="s">
        <v>192</v>
      </c>
    </row>
    <row r="1560" spans="2:51" s="12" customFormat="1" ht="11.25">
      <c r="B1560" s="149"/>
      <c r="D1560" s="150" t="s">
        <v>202</v>
      </c>
      <c r="E1560" s="151" t="s">
        <v>44</v>
      </c>
      <c r="F1560" s="152" t="s">
        <v>1120</v>
      </c>
      <c r="H1560" s="151" t="s">
        <v>44</v>
      </c>
      <c r="I1560" s="153"/>
      <c r="L1560" s="149"/>
      <c r="M1560" s="154"/>
      <c r="T1560" s="155"/>
      <c r="AT1560" s="151" t="s">
        <v>202</v>
      </c>
      <c r="AU1560" s="151" t="s">
        <v>93</v>
      </c>
      <c r="AV1560" s="12" t="s">
        <v>90</v>
      </c>
      <c r="AW1560" s="12" t="s">
        <v>42</v>
      </c>
      <c r="AX1560" s="12" t="s">
        <v>82</v>
      </c>
      <c r="AY1560" s="151" t="s">
        <v>192</v>
      </c>
    </row>
    <row r="1561" spans="2:51" s="13" customFormat="1" ht="11.25">
      <c r="B1561" s="156"/>
      <c r="D1561" s="150" t="s">
        <v>202</v>
      </c>
      <c r="E1561" s="157" t="s">
        <v>44</v>
      </c>
      <c r="F1561" s="158" t="s">
        <v>90</v>
      </c>
      <c r="H1561" s="159">
        <v>1</v>
      </c>
      <c r="I1561" s="160"/>
      <c r="L1561" s="156"/>
      <c r="M1561" s="161"/>
      <c r="T1561" s="162"/>
      <c r="AT1561" s="157" t="s">
        <v>202</v>
      </c>
      <c r="AU1561" s="157" t="s">
        <v>93</v>
      </c>
      <c r="AV1561" s="13" t="s">
        <v>93</v>
      </c>
      <c r="AW1561" s="13" t="s">
        <v>42</v>
      </c>
      <c r="AX1561" s="13" t="s">
        <v>82</v>
      </c>
      <c r="AY1561" s="157" t="s">
        <v>192</v>
      </c>
    </row>
    <row r="1562" spans="2:51" s="12" customFormat="1" ht="11.25">
      <c r="B1562" s="149"/>
      <c r="D1562" s="150" t="s">
        <v>202</v>
      </c>
      <c r="E1562" s="151" t="s">
        <v>44</v>
      </c>
      <c r="F1562" s="152" t="s">
        <v>1122</v>
      </c>
      <c r="H1562" s="151" t="s">
        <v>44</v>
      </c>
      <c r="I1562" s="153"/>
      <c r="L1562" s="149"/>
      <c r="M1562" s="154"/>
      <c r="T1562" s="155"/>
      <c r="AT1562" s="151" t="s">
        <v>202</v>
      </c>
      <c r="AU1562" s="151" t="s">
        <v>93</v>
      </c>
      <c r="AV1562" s="12" t="s">
        <v>90</v>
      </c>
      <c r="AW1562" s="12" t="s">
        <v>42</v>
      </c>
      <c r="AX1562" s="12" t="s">
        <v>82</v>
      </c>
      <c r="AY1562" s="151" t="s">
        <v>192</v>
      </c>
    </row>
    <row r="1563" spans="2:51" s="13" customFormat="1" ht="11.25">
      <c r="B1563" s="156"/>
      <c r="D1563" s="150" t="s">
        <v>202</v>
      </c>
      <c r="E1563" s="157" t="s">
        <v>44</v>
      </c>
      <c r="F1563" s="158" t="s">
        <v>90</v>
      </c>
      <c r="H1563" s="159">
        <v>1</v>
      </c>
      <c r="I1563" s="160"/>
      <c r="L1563" s="156"/>
      <c r="M1563" s="161"/>
      <c r="T1563" s="162"/>
      <c r="AT1563" s="157" t="s">
        <v>202</v>
      </c>
      <c r="AU1563" s="157" t="s">
        <v>93</v>
      </c>
      <c r="AV1563" s="13" t="s">
        <v>93</v>
      </c>
      <c r="AW1563" s="13" t="s">
        <v>42</v>
      </c>
      <c r="AX1563" s="13" t="s">
        <v>82</v>
      </c>
      <c r="AY1563" s="157" t="s">
        <v>192</v>
      </c>
    </row>
    <row r="1564" spans="2:51" s="12" customFormat="1" ht="11.25">
      <c r="B1564" s="149"/>
      <c r="D1564" s="150" t="s">
        <v>202</v>
      </c>
      <c r="E1564" s="151" t="s">
        <v>44</v>
      </c>
      <c r="F1564" s="152" t="s">
        <v>1123</v>
      </c>
      <c r="H1564" s="151" t="s">
        <v>44</v>
      </c>
      <c r="I1564" s="153"/>
      <c r="L1564" s="149"/>
      <c r="M1564" s="154"/>
      <c r="T1564" s="155"/>
      <c r="AT1564" s="151" t="s">
        <v>202</v>
      </c>
      <c r="AU1564" s="151" t="s">
        <v>93</v>
      </c>
      <c r="AV1564" s="12" t="s">
        <v>90</v>
      </c>
      <c r="AW1564" s="12" t="s">
        <v>42</v>
      </c>
      <c r="AX1564" s="12" t="s">
        <v>82</v>
      </c>
      <c r="AY1564" s="151" t="s">
        <v>192</v>
      </c>
    </row>
    <row r="1565" spans="2:51" s="13" customFormat="1" ht="11.25">
      <c r="B1565" s="156"/>
      <c r="D1565" s="150" t="s">
        <v>202</v>
      </c>
      <c r="E1565" s="157" t="s">
        <v>44</v>
      </c>
      <c r="F1565" s="158" t="s">
        <v>93</v>
      </c>
      <c r="H1565" s="159">
        <v>2</v>
      </c>
      <c r="I1565" s="160"/>
      <c r="L1565" s="156"/>
      <c r="M1565" s="161"/>
      <c r="T1565" s="162"/>
      <c r="AT1565" s="157" t="s">
        <v>202</v>
      </c>
      <c r="AU1565" s="157" t="s">
        <v>93</v>
      </c>
      <c r="AV1565" s="13" t="s">
        <v>93</v>
      </c>
      <c r="AW1565" s="13" t="s">
        <v>42</v>
      </c>
      <c r="AX1565" s="13" t="s">
        <v>82</v>
      </c>
      <c r="AY1565" s="157" t="s">
        <v>192</v>
      </c>
    </row>
    <row r="1566" spans="2:51" s="12" customFormat="1" ht="11.25">
      <c r="B1566" s="149"/>
      <c r="D1566" s="150" t="s">
        <v>202</v>
      </c>
      <c r="E1566" s="151" t="s">
        <v>44</v>
      </c>
      <c r="F1566" s="152" t="s">
        <v>1124</v>
      </c>
      <c r="H1566" s="151" t="s">
        <v>44</v>
      </c>
      <c r="I1566" s="153"/>
      <c r="L1566" s="149"/>
      <c r="M1566" s="154"/>
      <c r="T1566" s="155"/>
      <c r="AT1566" s="151" t="s">
        <v>202</v>
      </c>
      <c r="AU1566" s="151" t="s">
        <v>93</v>
      </c>
      <c r="AV1566" s="12" t="s">
        <v>90</v>
      </c>
      <c r="AW1566" s="12" t="s">
        <v>42</v>
      </c>
      <c r="AX1566" s="12" t="s">
        <v>82</v>
      </c>
      <c r="AY1566" s="151" t="s">
        <v>192</v>
      </c>
    </row>
    <row r="1567" spans="2:51" s="13" customFormat="1" ht="11.25">
      <c r="B1567" s="156"/>
      <c r="D1567" s="150" t="s">
        <v>202</v>
      </c>
      <c r="E1567" s="157" t="s">
        <v>44</v>
      </c>
      <c r="F1567" s="158" t="s">
        <v>90</v>
      </c>
      <c r="H1567" s="159">
        <v>1</v>
      </c>
      <c r="I1567" s="160"/>
      <c r="L1567" s="156"/>
      <c r="M1567" s="161"/>
      <c r="T1567" s="162"/>
      <c r="AT1567" s="157" t="s">
        <v>202</v>
      </c>
      <c r="AU1567" s="157" t="s">
        <v>93</v>
      </c>
      <c r="AV1567" s="13" t="s">
        <v>93</v>
      </c>
      <c r="AW1567" s="13" t="s">
        <v>42</v>
      </c>
      <c r="AX1567" s="13" t="s">
        <v>82</v>
      </c>
      <c r="AY1567" s="157" t="s">
        <v>192</v>
      </c>
    </row>
    <row r="1568" spans="2:51" s="12" customFormat="1" ht="11.25">
      <c r="B1568" s="149"/>
      <c r="D1568" s="150" t="s">
        <v>202</v>
      </c>
      <c r="E1568" s="151" t="s">
        <v>44</v>
      </c>
      <c r="F1568" s="152" t="s">
        <v>1125</v>
      </c>
      <c r="H1568" s="151" t="s">
        <v>44</v>
      </c>
      <c r="I1568" s="153"/>
      <c r="L1568" s="149"/>
      <c r="M1568" s="154"/>
      <c r="T1568" s="155"/>
      <c r="AT1568" s="151" t="s">
        <v>202</v>
      </c>
      <c r="AU1568" s="151" t="s">
        <v>93</v>
      </c>
      <c r="AV1568" s="12" t="s">
        <v>90</v>
      </c>
      <c r="AW1568" s="12" t="s">
        <v>42</v>
      </c>
      <c r="AX1568" s="12" t="s">
        <v>82</v>
      </c>
      <c r="AY1568" s="151" t="s">
        <v>192</v>
      </c>
    </row>
    <row r="1569" spans="2:65" s="13" customFormat="1" ht="11.25">
      <c r="B1569" s="156"/>
      <c r="D1569" s="150" t="s">
        <v>202</v>
      </c>
      <c r="E1569" s="157" t="s">
        <v>44</v>
      </c>
      <c r="F1569" s="158" t="s">
        <v>90</v>
      </c>
      <c r="H1569" s="159">
        <v>1</v>
      </c>
      <c r="I1569" s="160"/>
      <c r="L1569" s="156"/>
      <c r="M1569" s="161"/>
      <c r="T1569" s="162"/>
      <c r="AT1569" s="157" t="s">
        <v>202</v>
      </c>
      <c r="AU1569" s="157" t="s">
        <v>93</v>
      </c>
      <c r="AV1569" s="13" t="s">
        <v>93</v>
      </c>
      <c r="AW1569" s="13" t="s">
        <v>42</v>
      </c>
      <c r="AX1569" s="13" t="s">
        <v>82</v>
      </c>
      <c r="AY1569" s="157" t="s">
        <v>192</v>
      </c>
    </row>
    <row r="1570" spans="2:65" s="12" customFormat="1" ht="11.25">
      <c r="B1570" s="149"/>
      <c r="D1570" s="150" t="s">
        <v>202</v>
      </c>
      <c r="E1570" s="151" t="s">
        <v>44</v>
      </c>
      <c r="F1570" s="152" t="s">
        <v>2532</v>
      </c>
      <c r="H1570" s="151" t="s">
        <v>44</v>
      </c>
      <c r="I1570" s="153"/>
      <c r="L1570" s="149"/>
      <c r="M1570" s="154"/>
      <c r="T1570" s="155"/>
      <c r="AT1570" s="151" t="s">
        <v>202</v>
      </c>
      <c r="AU1570" s="151" t="s">
        <v>93</v>
      </c>
      <c r="AV1570" s="12" t="s">
        <v>90</v>
      </c>
      <c r="AW1570" s="12" t="s">
        <v>42</v>
      </c>
      <c r="AX1570" s="12" t="s">
        <v>82</v>
      </c>
      <c r="AY1570" s="151" t="s">
        <v>192</v>
      </c>
    </row>
    <row r="1571" spans="2:65" s="13" customFormat="1" ht="11.25">
      <c r="B1571" s="156"/>
      <c r="D1571" s="150" t="s">
        <v>202</v>
      </c>
      <c r="E1571" s="157" t="s">
        <v>44</v>
      </c>
      <c r="F1571" s="158" t="s">
        <v>90</v>
      </c>
      <c r="H1571" s="159">
        <v>1</v>
      </c>
      <c r="I1571" s="160"/>
      <c r="L1571" s="156"/>
      <c r="M1571" s="161"/>
      <c r="T1571" s="162"/>
      <c r="AT1571" s="157" t="s">
        <v>202</v>
      </c>
      <c r="AU1571" s="157" t="s">
        <v>93</v>
      </c>
      <c r="AV1571" s="13" t="s">
        <v>93</v>
      </c>
      <c r="AW1571" s="13" t="s">
        <v>42</v>
      </c>
      <c r="AX1571" s="13" t="s">
        <v>82</v>
      </c>
      <c r="AY1571" s="157" t="s">
        <v>192</v>
      </c>
    </row>
    <row r="1572" spans="2:65" s="12" customFormat="1" ht="11.25">
      <c r="B1572" s="149"/>
      <c r="D1572" s="150" t="s">
        <v>202</v>
      </c>
      <c r="E1572" s="151" t="s">
        <v>44</v>
      </c>
      <c r="F1572" s="152" t="s">
        <v>2533</v>
      </c>
      <c r="H1572" s="151" t="s">
        <v>44</v>
      </c>
      <c r="I1572" s="153"/>
      <c r="L1572" s="149"/>
      <c r="M1572" s="154"/>
      <c r="T1572" s="155"/>
      <c r="AT1572" s="151" t="s">
        <v>202</v>
      </c>
      <c r="AU1572" s="151" t="s">
        <v>93</v>
      </c>
      <c r="AV1572" s="12" t="s">
        <v>90</v>
      </c>
      <c r="AW1572" s="12" t="s">
        <v>42</v>
      </c>
      <c r="AX1572" s="12" t="s">
        <v>82</v>
      </c>
      <c r="AY1572" s="151" t="s">
        <v>192</v>
      </c>
    </row>
    <row r="1573" spans="2:65" s="13" customFormat="1" ht="11.25">
      <c r="B1573" s="156"/>
      <c r="D1573" s="150" t="s">
        <v>202</v>
      </c>
      <c r="E1573" s="157" t="s">
        <v>44</v>
      </c>
      <c r="F1573" s="158" t="s">
        <v>90</v>
      </c>
      <c r="H1573" s="159">
        <v>1</v>
      </c>
      <c r="I1573" s="160"/>
      <c r="L1573" s="156"/>
      <c r="M1573" s="161"/>
      <c r="T1573" s="162"/>
      <c r="AT1573" s="157" t="s">
        <v>202</v>
      </c>
      <c r="AU1573" s="157" t="s">
        <v>93</v>
      </c>
      <c r="AV1573" s="13" t="s">
        <v>93</v>
      </c>
      <c r="AW1573" s="13" t="s">
        <v>42</v>
      </c>
      <c r="AX1573" s="13" t="s">
        <v>82</v>
      </c>
      <c r="AY1573" s="157" t="s">
        <v>192</v>
      </c>
    </row>
    <row r="1574" spans="2:65" s="12" customFormat="1" ht="11.25">
      <c r="B1574" s="149"/>
      <c r="D1574" s="150" t="s">
        <v>202</v>
      </c>
      <c r="E1574" s="151" t="s">
        <v>44</v>
      </c>
      <c r="F1574" s="152" t="s">
        <v>2534</v>
      </c>
      <c r="H1574" s="151" t="s">
        <v>44</v>
      </c>
      <c r="I1574" s="153"/>
      <c r="L1574" s="149"/>
      <c r="M1574" s="154"/>
      <c r="T1574" s="155"/>
      <c r="AT1574" s="151" t="s">
        <v>202</v>
      </c>
      <c r="AU1574" s="151" t="s">
        <v>93</v>
      </c>
      <c r="AV1574" s="12" t="s">
        <v>90</v>
      </c>
      <c r="AW1574" s="12" t="s">
        <v>42</v>
      </c>
      <c r="AX1574" s="12" t="s">
        <v>82</v>
      </c>
      <c r="AY1574" s="151" t="s">
        <v>192</v>
      </c>
    </row>
    <row r="1575" spans="2:65" s="13" customFormat="1" ht="11.25">
      <c r="B1575" s="156"/>
      <c r="D1575" s="150" t="s">
        <v>202</v>
      </c>
      <c r="E1575" s="157" t="s">
        <v>44</v>
      </c>
      <c r="F1575" s="158" t="s">
        <v>90</v>
      </c>
      <c r="H1575" s="159">
        <v>1</v>
      </c>
      <c r="I1575" s="160"/>
      <c r="L1575" s="156"/>
      <c r="M1575" s="161"/>
      <c r="T1575" s="162"/>
      <c r="AT1575" s="157" t="s">
        <v>202</v>
      </c>
      <c r="AU1575" s="157" t="s">
        <v>93</v>
      </c>
      <c r="AV1575" s="13" t="s">
        <v>93</v>
      </c>
      <c r="AW1575" s="13" t="s">
        <v>42</v>
      </c>
      <c r="AX1575" s="13" t="s">
        <v>82</v>
      </c>
      <c r="AY1575" s="157" t="s">
        <v>192</v>
      </c>
    </row>
    <row r="1576" spans="2:65" s="14" customFormat="1" ht="11.25">
      <c r="B1576" s="163"/>
      <c r="D1576" s="150" t="s">
        <v>202</v>
      </c>
      <c r="E1576" s="164" t="s">
        <v>44</v>
      </c>
      <c r="F1576" s="165" t="s">
        <v>205</v>
      </c>
      <c r="H1576" s="166">
        <v>16</v>
      </c>
      <c r="I1576" s="167"/>
      <c r="L1576" s="163"/>
      <c r="M1576" s="168"/>
      <c r="T1576" s="169"/>
      <c r="AT1576" s="164" t="s">
        <v>202</v>
      </c>
      <c r="AU1576" s="164" t="s">
        <v>93</v>
      </c>
      <c r="AV1576" s="14" t="s">
        <v>199</v>
      </c>
      <c r="AW1576" s="14" t="s">
        <v>42</v>
      </c>
      <c r="AX1576" s="14" t="s">
        <v>90</v>
      </c>
      <c r="AY1576" s="164" t="s">
        <v>192</v>
      </c>
    </row>
    <row r="1577" spans="2:65" s="1" customFormat="1" ht="55.5" customHeight="1">
      <c r="B1577" s="33"/>
      <c r="C1577" s="132" t="s">
        <v>1728</v>
      </c>
      <c r="D1577" s="132" t="s">
        <v>194</v>
      </c>
      <c r="E1577" s="133" t="s">
        <v>1668</v>
      </c>
      <c r="F1577" s="134" t="s">
        <v>1669</v>
      </c>
      <c r="G1577" s="135" t="s">
        <v>747</v>
      </c>
      <c r="H1577" s="136">
        <v>5</v>
      </c>
      <c r="I1577" s="137"/>
      <c r="J1577" s="138">
        <f>ROUND(I1577*H1577,2)</f>
        <v>0</v>
      </c>
      <c r="K1577" s="134" t="s">
        <v>259</v>
      </c>
      <c r="L1577" s="33"/>
      <c r="M1577" s="139" t="s">
        <v>44</v>
      </c>
      <c r="N1577" s="140" t="s">
        <v>53</v>
      </c>
      <c r="P1577" s="141">
        <f>O1577*H1577</f>
        <v>0</v>
      </c>
      <c r="Q1577" s="141">
        <v>0</v>
      </c>
      <c r="R1577" s="141">
        <f>Q1577*H1577</f>
        <v>0</v>
      </c>
      <c r="S1577" s="141">
        <v>0</v>
      </c>
      <c r="T1577" s="142">
        <f>S1577*H1577</f>
        <v>0</v>
      </c>
      <c r="AR1577" s="143" t="s">
        <v>90</v>
      </c>
      <c r="AT1577" s="143" t="s">
        <v>194</v>
      </c>
      <c r="AU1577" s="143" t="s">
        <v>93</v>
      </c>
      <c r="AY1577" s="17" t="s">
        <v>192</v>
      </c>
      <c r="BE1577" s="144">
        <f>IF(N1577="základní",J1577,0)</f>
        <v>0</v>
      </c>
      <c r="BF1577" s="144">
        <f>IF(N1577="snížená",J1577,0)</f>
        <v>0</v>
      </c>
      <c r="BG1577" s="144">
        <f>IF(N1577="zákl. přenesená",J1577,0)</f>
        <v>0</v>
      </c>
      <c r="BH1577" s="144">
        <f>IF(N1577="sníž. přenesená",J1577,0)</f>
        <v>0</v>
      </c>
      <c r="BI1577" s="144">
        <f>IF(N1577="nulová",J1577,0)</f>
        <v>0</v>
      </c>
      <c r="BJ1577" s="17" t="s">
        <v>90</v>
      </c>
      <c r="BK1577" s="144">
        <f>ROUND(I1577*H1577,2)</f>
        <v>0</v>
      </c>
      <c r="BL1577" s="17" t="s">
        <v>90</v>
      </c>
      <c r="BM1577" s="143" t="s">
        <v>2816</v>
      </c>
    </row>
    <row r="1578" spans="2:65" s="12" customFormat="1" ht="11.25">
      <c r="B1578" s="149"/>
      <c r="D1578" s="150" t="s">
        <v>202</v>
      </c>
      <c r="E1578" s="151" t="s">
        <v>44</v>
      </c>
      <c r="F1578" s="152" t="s">
        <v>2252</v>
      </c>
      <c r="H1578" s="151" t="s">
        <v>44</v>
      </c>
      <c r="I1578" s="153"/>
      <c r="L1578" s="149"/>
      <c r="M1578" s="154"/>
      <c r="T1578" s="155"/>
      <c r="AT1578" s="151" t="s">
        <v>202</v>
      </c>
      <c r="AU1578" s="151" t="s">
        <v>93</v>
      </c>
      <c r="AV1578" s="12" t="s">
        <v>90</v>
      </c>
      <c r="AW1578" s="12" t="s">
        <v>42</v>
      </c>
      <c r="AX1578" s="12" t="s">
        <v>82</v>
      </c>
      <c r="AY1578" s="151" t="s">
        <v>192</v>
      </c>
    </row>
    <row r="1579" spans="2:65" s="12" customFormat="1" ht="11.25">
      <c r="B1579" s="149"/>
      <c r="D1579" s="150" t="s">
        <v>202</v>
      </c>
      <c r="E1579" s="151" t="s">
        <v>44</v>
      </c>
      <c r="F1579" s="152" t="s">
        <v>1114</v>
      </c>
      <c r="H1579" s="151" t="s">
        <v>44</v>
      </c>
      <c r="I1579" s="153"/>
      <c r="L1579" s="149"/>
      <c r="M1579" s="154"/>
      <c r="T1579" s="155"/>
      <c r="AT1579" s="151" t="s">
        <v>202</v>
      </c>
      <c r="AU1579" s="151" t="s">
        <v>93</v>
      </c>
      <c r="AV1579" s="12" t="s">
        <v>90</v>
      </c>
      <c r="AW1579" s="12" t="s">
        <v>42</v>
      </c>
      <c r="AX1579" s="12" t="s">
        <v>82</v>
      </c>
      <c r="AY1579" s="151" t="s">
        <v>192</v>
      </c>
    </row>
    <row r="1580" spans="2:65" s="13" customFormat="1" ht="11.25">
      <c r="B1580" s="156"/>
      <c r="D1580" s="150" t="s">
        <v>202</v>
      </c>
      <c r="E1580" s="157" t="s">
        <v>44</v>
      </c>
      <c r="F1580" s="158" t="s">
        <v>90</v>
      </c>
      <c r="H1580" s="159">
        <v>1</v>
      </c>
      <c r="I1580" s="160"/>
      <c r="L1580" s="156"/>
      <c r="M1580" s="161"/>
      <c r="T1580" s="162"/>
      <c r="AT1580" s="157" t="s">
        <v>202</v>
      </c>
      <c r="AU1580" s="157" t="s">
        <v>93</v>
      </c>
      <c r="AV1580" s="13" t="s">
        <v>93</v>
      </c>
      <c r="AW1580" s="13" t="s">
        <v>42</v>
      </c>
      <c r="AX1580" s="13" t="s">
        <v>82</v>
      </c>
      <c r="AY1580" s="157" t="s">
        <v>192</v>
      </c>
    </row>
    <row r="1581" spans="2:65" s="12" customFormat="1" ht="11.25">
      <c r="B1581" s="149"/>
      <c r="D1581" s="150" t="s">
        <v>202</v>
      </c>
      <c r="E1581" s="151" t="s">
        <v>44</v>
      </c>
      <c r="F1581" s="152" t="s">
        <v>1120</v>
      </c>
      <c r="H1581" s="151" t="s">
        <v>44</v>
      </c>
      <c r="I1581" s="153"/>
      <c r="L1581" s="149"/>
      <c r="M1581" s="154"/>
      <c r="T1581" s="155"/>
      <c r="AT1581" s="151" t="s">
        <v>202</v>
      </c>
      <c r="AU1581" s="151" t="s">
        <v>93</v>
      </c>
      <c r="AV1581" s="12" t="s">
        <v>90</v>
      </c>
      <c r="AW1581" s="12" t="s">
        <v>42</v>
      </c>
      <c r="AX1581" s="12" t="s">
        <v>82</v>
      </c>
      <c r="AY1581" s="151" t="s">
        <v>192</v>
      </c>
    </row>
    <row r="1582" spans="2:65" s="13" customFormat="1" ht="11.25">
      <c r="B1582" s="156"/>
      <c r="D1582" s="150" t="s">
        <v>202</v>
      </c>
      <c r="E1582" s="157" t="s">
        <v>44</v>
      </c>
      <c r="F1582" s="158" t="s">
        <v>90</v>
      </c>
      <c r="H1582" s="159">
        <v>1</v>
      </c>
      <c r="I1582" s="160"/>
      <c r="L1582" s="156"/>
      <c r="M1582" s="161"/>
      <c r="T1582" s="162"/>
      <c r="AT1582" s="157" t="s">
        <v>202</v>
      </c>
      <c r="AU1582" s="157" t="s">
        <v>93</v>
      </c>
      <c r="AV1582" s="13" t="s">
        <v>93</v>
      </c>
      <c r="AW1582" s="13" t="s">
        <v>42</v>
      </c>
      <c r="AX1582" s="13" t="s">
        <v>82</v>
      </c>
      <c r="AY1582" s="157" t="s">
        <v>192</v>
      </c>
    </row>
    <row r="1583" spans="2:65" s="12" customFormat="1" ht="11.25">
      <c r="B1583" s="149"/>
      <c r="D1583" s="150" t="s">
        <v>202</v>
      </c>
      <c r="E1583" s="151" t="s">
        <v>44</v>
      </c>
      <c r="F1583" s="152" t="s">
        <v>1124</v>
      </c>
      <c r="H1583" s="151" t="s">
        <v>44</v>
      </c>
      <c r="I1583" s="153"/>
      <c r="L1583" s="149"/>
      <c r="M1583" s="154"/>
      <c r="T1583" s="155"/>
      <c r="AT1583" s="151" t="s">
        <v>202</v>
      </c>
      <c r="AU1583" s="151" t="s">
        <v>93</v>
      </c>
      <c r="AV1583" s="12" t="s">
        <v>90</v>
      </c>
      <c r="AW1583" s="12" t="s">
        <v>42</v>
      </c>
      <c r="AX1583" s="12" t="s">
        <v>82</v>
      </c>
      <c r="AY1583" s="151" t="s">
        <v>192</v>
      </c>
    </row>
    <row r="1584" spans="2:65" s="13" customFormat="1" ht="11.25">
      <c r="B1584" s="156"/>
      <c r="D1584" s="150" t="s">
        <v>202</v>
      </c>
      <c r="E1584" s="157" t="s">
        <v>44</v>
      </c>
      <c r="F1584" s="158" t="s">
        <v>90</v>
      </c>
      <c r="H1584" s="159">
        <v>1</v>
      </c>
      <c r="I1584" s="160"/>
      <c r="L1584" s="156"/>
      <c r="M1584" s="161"/>
      <c r="T1584" s="162"/>
      <c r="AT1584" s="157" t="s">
        <v>202</v>
      </c>
      <c r="AU1584" s="157" t="s">
        <v>93</v>
      </c>
      <c r="AV1584" s="13" t="s">
        <v>93</v>
      </c>
      <c r="AW1584" s="13" t="s">
        <v>42</v>
      </c>
      <c r="AX1584" s="13" t="s">
        <v>82</v>
      </c>
      <c r="AY1584" s="157" t="s">
        <v>192</v>
      </c>
    </row>
    <row r="1585" spans="2:65" s="12" customFormat="1" ht="11.25">
      <c r="B1585" s="149"/>
      <c r="D1585" s="150" t="s">
        <v>202</v>
      </c>
      <c r="E1585" s="151" t="s">
        <v>44</v>
      </c>
      <c r="F1585" s="152" t="s">
        <v>2532</v>
      </c>
      <c r="H1585" s="151" t="s">
        <v>44</v>
      </c>
      <c r="I1585" s="153"/>
      <c r="L1585" s="149"/>
      <c r="M1585" s="154"/>
      <c r="T1585" s="155"/>
      <c r="AT1585" s="151" t="s">
        <v>202</v>
      </c>
      <c r="AU1585" s="151" t="s">
        <v>93</v>
      </c>
      <c r="AV1585" s="12" t="s">
        <v>90</v>
      </c>
      <c r="AW1585" s="12" t="s">
        <v>42</v>
      </c>
      <c r="AX1585" s="12" t="s">
        <v>82</v>
      </c>
      <c r="AY1585" s="151" t="s">
        <v>192</v>
      </c>
    </row>
    <row r="1586" spans="2:65" s="13" customFormat="1" ht="11.25">
      <c r="B1586" s="156"/>
      <c r="D1586" s="150" t="s">
        <v>202</v>
      </c>
      <c r="E1586" s="157" t="s">
        <v>44</v>
      </c>
      <c r="F1586" s="158" t="s">
        <v>90</v>
      </c>
      <c r="H1586" s="159">
        <v>1</v>
      </c>
      <c r="I1586" s="160"/>
      <c r="L1586" s="156"/>
      <c r="M1586" s="161"/>
      <c r="T1586" s="162"/>
      <c r="AT1586" s="157" t="s">
        <v>202</v>
      </c>
      <c r="AU1586" s="157" t="s">
        <v>93</v>
      </c>
      <c r="AV1586" s="13" t="s">
        <v>93</v>
      </c>
      <c r="AW1586" s="13" t="s">
        <v>42</v>
      </c>
      <c r="AX1586" s="13" t="s">
        <v>82</v>
      </c>
      <c r="AY1586" s="157" t="s">
        <v>192</v>
      </c>
    </row>
    <row r="1587" spans="2:65" s="12" customFormat="1" ht="11.25">
      <c r="B1587" s="149"/>
      <c r="D1587" s="150" t="s">
        <v>202</v>
      </c>
      <c r="E1587" s="151" t="s">
        <v>44</v>
      </c>
      <c r="F1587" s="152" t="s">
        <v>2533</v>
      </c>
      <c r="H1587" s="151" t="s">
        <v>44</v>
      </c>
      <c r="I1587" s="153"/>
      <c r="L1587" s="149"/>
      <c r="M1587" s="154"/>
      <c r="T1587" s="155"/>
      <c r="AT1587" s="151" t="s">
        <v>202</v>
      </c>
      <c r="AU1587" s="151" t="s">
        <v>93</v>
      </c>
      <c r="AV1587" s="12" t="s">
        <v>90</v>
      </c>
      <c r="AW1587" s="12" t="s">
        <v>42</v>
      </c>
      <c r="AX1587" s="12" t="s">
        <v>82</v>
      </c>
      <c r="AY1587" s="151" t="s">
        <v>192</v>
      </c>
    </row>
    <row r="1588" spans="2:65" s="13" customFormat="1" ht="11.25">
      <c r="B1588" s="156"/>
      <c r="D1588" s="150" t="s">
        <v>202</v>
      </c>
      <c r="E1588" s="157" t="s">
        <v>44</v>
      </c>
      <c r="F1588" s="158" t="s">
        <v>90</v>
      </c>
      <c r="H1588" s="159">
        <v>1</v>
      </c>
      <c r="I1588" s="160"/>
      <c r="L1588" s="156"/>
      <c r="M1588" s="161"/>
      <c r="T1588" s="162"/>
      <c r="AT1588" s="157" t="s">
        <v>202</v>
      </c>
      <c r="AU1588" s="157" t="s">
        <v>93</v>
      </c>
      <c r="AV1588" s="13" t="s">
        <v>93</v>
      </c>
      <c r="AW1588" s="13" t="s">
        <v>42</v>
      </c>
      <c r="AX1588" s="13" t="s">
        <v>82</v>
      </c>
      <c r="AY1588" s="157" t="s">
        <v>192</v>
      </c>
    </row>
    <row r="1589" spans="2:65" s="14" customFormat="1" ht="11.25">
      <c r="B1589" s="163"/>
      <c r="D1589" s="150" t="s">
        <v>202</v>
      </c>
      <c r="E1589" s="164" t="s">
        <v>44</v>
      </c>
      <c r="F1589" s="165" t="s">
        <v>205</v>
      </c>
      <c r="H1589" s="166">
        <v>5</v>
      </c>
      <c r="I1589" s="167"/>
      <c r="L1589" s="163"/>
      <c r="M1589" s="168"/>
      <c r="T1589" s="169"/>
      <c r="AT1589" s="164" t="s">
        <v>202</v>
      </c>
      <c r="AU1589" s="164" t="s">
        <v>93</v>
      </c>
      <c r="AV1589" s="14" t="s">
        <v>199</v>
      </c>
      <c r="AW1589" s="14" t="s">
        <v>42</v>
      </c>
      <c r="AX1589" s="14" t="s">
        <v>90</v>
      </c>
      <c r="AY1589" s="164" t="s">
        <v>192</v>
      </c>
    </row>
    <row r="1590" spans="2:65" s="1" customFormat="1" ht="21.75" customHeight="1">
      <c r="B1590" s="33"/>
      <c r="C1590" s="170" t="s">
        <v>1732</v>
      </c>
      <c r="D1590" s="170" t="s">
        <v>245</v>
      </c>
      <c r="E1590" s="171" t="s">
        <v>1672</v>
      </c>
      <c r="F1590" s="172" t="s">
        <v>1673</v>
      </c>
      <c r="G1590" s="173" t="s">
        <v>747</v>
      </c>
      <c r="H1590" s="174">
        <v>5</v>
      </c>
      <c r="I1590" s="175"/>
      <c r="J1590" s="176">
        <f>ROUND(I1590*H1590,2)</f>
        <v>0</v>
      </c>
      <c r="K1590" s="172" t="s">
        <v>259</v>
      </c>
      <c r="L1590" s="177"/>
      <c r="M1590" s="178" t="s">
        <v>44</v>
      </c>
      <c r="N1590" s="179" t="s">
        <v>53</v>
      </c>
      <c r="P1590" s="141">
        <f>O1590*H1590</f>
        <v>0</v>
      </c>
      <c r="Q1590" s="141">
        <v>0</v>
      </c>
      <c r="R1590" s="141">
        <f>Q1590*H1590</f>
        <v>0</v>
      </c>
      <c r="S1590" s="141">
        <v>0</v>
      </c>
      <c r="T1590" s="142">
        <f>S1590*H1590</f>
        <v>0</v>
      </c>
      <c r="AR1590" s="143" t="s">
        <v>93</v>
      </c>
      <c r="AT1590" s="143" t="s">
        <v>245</v>
      </c>
      <c r="AU1590" s="143" t="s">
        <v>93</v>
      </c>
      <c r="AY1590" s="17" t="s">
        <v>192</v>
      </c>
      <c r="BE1590" s="144">
        <f>IF(N1590="základní",J1590,0)</f>
        <v>0</v>
      </c>
      <c r="BF1590" s="144">
        <f>IF(N1590="snížená",J1590,0)</f>
        <v>0</v>
      </c>
      <c r="BG1590" s="144">
        <f>IF(N1590="zákl. přenesená",J1590,0)</f>
        <v>0</v>
      </c>
      <c r="BH1590" s="144">
        <f>IF(N1590="sníž. přenesená",J1590,0)</f>
        <v>0</v>
      </c>
      <c r="BI1590" s="144">
        <f>IF(N1590="nulová",J1590,0)</f>
        <v>0</v>
      </c>
      <c r="BJ1590" s="17" t="s">
        <v>90</v>
      </c>
      <c r="BK1590" s="144">
        <f>ROUND(I1590*H1590,2)</f>
        <v>0</v>
      </c>
      <c r="BL1590" s="17" t="s">
        <v>90</v>
      </c>
      <c r="BM1590" s="143" t="s">
        <v>2817</v>
      </c>
    </row>
    <row r="1591" spans="2:65" s="12" customFormat="1" ht="11.25">
      <c r="B1591" s="149"/>
      <c r="D1591" s="150" t="s">
        <v>202</v>
      </c>
      <c r="E1591" s="151" t="s">
        <v>44</v>
      </c>
      <c r="F1591" s="152" t="s">
        <v>2252</v>
      </c>
      <c r="H1591" s="151" t="s">
        <v>44</v>
      </c>
      <c r="I1591" s="153"/>
      <c r="L1591" s="149"/>
      <c r="M1591" s="154"/>
      <c r="T1591" s="155"/>
      <c r="AT1591" s="151" t="s">
        <v>202</v>
      </c>
      <c r="AU1591" s="151" t="s">
        <v>93</v>
      </c>
      <c r="AV1591" s="12" t="s">
        <v>90</v>
      </c>
      <c r="AW1591" s="12" t="s">
        <v>42</v>
      </c>
      <c r="AX1591" s="12" t="s">
        <v>82</v>
      </c>
      <c r="AY1591" s="151" t="s">
        <v>192</v>
      </c>
    </row>
    <row r="1592" spans="2:65" s="12" customFormat="1" ht="11.25">
      <c r="B1592" s="149"/>
      <c r="D1592" s="150" t="s">
        <v>202</v>
      </c>
      <c r="E1592" s="151" t="s">
        <v>44</v>
      </c>
      <c r="F1592" s="152" t="s">
        <v>1114</v>
      </c>
      <c r="H1592" s="151" t="s">
        <v>44</v>
      </c>
      <c r="I1592" s="153"/>
      <c r="L1592" s="149"/>
      <c r="M1592" s="154"/>
      <c r="T1592" s="155"/>
      <c r="AT1592" s="151" t="s">
        <v>202</v>
      </c>
      <c r="AU1592" s="151" t="s">
        <v>93</v>
      </c>
      <c r="AV1592" s="12" t="s">
        <v>90</v>
      </c>
      <c r="AW1592" s="12" t="s">
        <v>42</v>
      </c>
      <c r="AX1592" s="12" t="s">
        <v>82</v>
      </c>
      <c r="AY1592" s="151" t="s">
        <v>192</v>
      </c>
    </row>
    <row r="1593" spans="2:65" s="13" customFormat="1" ht="11.25">
      <c r="B1593" s="156"/>
      <c r="D1593" s="150" t="s">
        <v>202</v>
      </c>
      <c r="E1593" s="157" t="s">
        <v>44</v>
      </c>
      <c r="F1593" s="158" t="s">
        <v>90</v>
      </c>
      <c r="H1593" s="159">
        <v>1</v>
      </c>
      <c r="I1593" s="160"/>
      <c r="L1593" s="156"/>
      <c r="M1593" s="161"/>
      <c r="T1593" s="162"/>
      <c r="AT1593" s="157" t="s">
        <v>202</v>
      </c>
      <c r="AU1593" s="157" t="s">
        <v>93</v>
      </c>
      <c r="AV1593" s="13" t="s">
        <v>93</v>
      </c>
      <c r="AW1593" s="13" t="s">
        <v>42</v>
      </c>
      <c r="AX1593" s="13" t="s">
        <v>82</v>
      </c>
      <c r="AY1593" s="157" t="s">
        <v>192</v>
      </c>
    </row>
    <row r="1594" spans="2:65" s="12" customFormat="1" ht="11.25">
      <c r="B1594" s="149"/>
      <c r="D1594" s="150" t="s">
        <v>202</v>
      </c>
      <c r="E1594" s="151" t="s">
        <v>44</v>
      </c>
      <c r="F1594" s="152" t="s">
        <v>1120</v>
      </c>
      <c r="H1594" s="151" t="s">
        <v>44</v>
      </c>
      <c r="I1594" s="153"/>
      <c r="L1594" s="149"/>
      <c r="M1594" s="154"/>
      <c r="T1594" s="155"/>
      <c r="AT1594" s="151" t="s">
        <v>202</v>
      </c>
      <c r="AU1594" s="151" t="s">
        <v>93</v>
      </c>
      <c r="AV1594" s="12" t="s">
        <v>90</v>
      </c>
      <c r="AW1594" s="12" t="s">
        <v>42</v>
      </c>
      <c r="AX1594" s="12" t="s">
        <v>82</v>
      </c>
      <c r="AY1594" s="151" t="s">
        <v>192</v>
      </c>
    </row>
    <row r="1595" spans="2:65" s="13" customFormat="1" ht="11.25">
      <c r="B1595" s="156"/>
      <c r="D1595" s="150" t="s">
        <v>202</v>
      </c>
      <c r="E1595" s="157" t="s">
        <v>44</v>
      </c>
      <c r="F1595" s="158" t="s">
        <v>90</v>
      </c>
      <c r="H1595" s="159">
        <v>1</v>
      </c>
      <c r="I1595" s="160"/>
      <c r="L1595" s="156"/>
      <c r="M1595" s="161"/>
      <c r="T1595" s="162"/>
      <c r="AT1595" s="157" t="s">
        <v>202</v>
      </c>
      <c r="AU1595" s="157" t="s">
        <v>93</v>
      </c>
      <c r="AV1595" s="13" t="s">
        <v>93</v>
      </c>
      <c r="AW1595" s="13" t="s">
        <v>42</v>
      </c>
      <c r="AX1595" s="13" t="s">
        <v>82</v>
      </c>
      <c r="AY1595" s="157" t="s">
        <v>192</v>
      </c>
    </row>
    <row r="1596" spans="2:65" s="12" customFormat="1" ht="11.25">
      <c r="B1596" s="149"/>
      <c r="D1596" s="150" t="s">
        <v>202</v>
      </c>
      <c r="E1596" s="151" t="s">
        <v>44</v>
      </c>
      <c r="F1596" s="152" t="s">
        <v>1124</v>
      </c>
      <c r="H1596" s="151" t="s">
        <v>44</v>
      </c>
      <c r="I1596" s="153"/>
      <c r="L1596" s="149"/>
      <c r="M1596" s="154"/>
      <c r="T1596" s="155"/>
      <c r="AT1596" s="151" t="s">
        <v>202</v>
      </c>
      <c r="AU1596" s="151" t="s">
        <v>93</v>
      </c>
      <c r="AV1596" s="12" t="s">
        <v>90</v>
      </c>
      <c r="AW1596" s="12" t="s">
        <v>42</v>
      </c>
      <c r="AX1596" s="12" t="s">
        <v>82</v>
      </c>
      <c r="AY1596" s="151" t="s">
        <v>192</v>
      </c>
    </row>
    <row r="1597" spans="2:65" s="13" customFormat="1" ht="11.25">
      <c r="B1597" s="156"/>
      <c r="D1597" s="150" t="s">
        <v>202</v>
      </c>
      <c r="E1597" s="157" t="s">
        <v>44</v>
      </c>
      <c r="F1597" s="158" t="s">
        <v>90</v>
      </c>
      <c r="H1597" s="159">
        <v>1</v>
      </c>
      <c r="I1597" s="160"/>
      <c r="L1597" s="156"/>
      <c r="M1597" s="161"/>
      <c r="T1597" s="162"/>
      <c r="AT1597" s="157" t="s">
        <v>202</v>
      </c>
      <c r="AU1597" s="157" t="s">
        <v>93</v>
      </c>
      <c r="AV1597" s="13" t="s">
        <v>93</v>
      </c>
      <c r="AW1597" s="13" t="s">
        <v>42</v>
      </c>
      <c r="AX1597" s="13" t="s">
        <v>82</v>
      </c>
      <c r="AY1597" s="157" t="s">
        <v>192</v>
      </c>
    </row>
    <row r="1598" spans="2:65" s="12" customFormat="1" ht="11.25">
      <c r="B1598" s="149"/>
      <c r="D1598" s="150" t="s">
        <v>202</v>
      </c>
      <c r="E1598" s="151" t="s">
        <v>44</v>
      </c>
      <c r="F1598" s="152" t="s">
        <v>2532</v>
      </c>
      <c r="H1598" s="151" t="s">
        <v>44</v>
      </c>
      <c r="I1598" s="153"/>
      <c r="L1598" s="149"/>
      <c r="M1598" s="154"/>
      <c r="T1598" s="155"/>
      <c r="AT1598" s="151" t="s">
        <v>202</v>
      </c>
      <c r="AU1598" s="151" t="s">
        <v>93</v>
      </c>
      <c r="AV1598" s="12" t="s">
        <v>90</v>
      </c>
      <c r="AW1598" s="12" t="s">
        <v>42</v>
      </c>
      <c r="AX1598" s="12" t="s">
        <v>82</v>
      </c>
      <c r="AY1598" s="151" t="s">
        <v>192</v>
      </c>
    </row>
    <row r="1599" spans="2:65" s="13" customFormat="1" ht="11.25">
      <c r="B1599" s="156"/>
      <c r="D1599" s="150" t="s">
        <v>202</v>
      </c>
      <c r="E1599" s="157" t="s">
        <v>44</v>
      </c>
      <c r="F1599" s="158" t="s">
        <v>90</v>
      </c>
      <c r="H1599" s="159">
        <v>1</v>
      </c>
      <c r="I1599" s="160"/>
      <c r="L1599" s="156"/>
      <c r="M1599" s="161"/>
      <c r="T1599" s="162"/>
      <c r="AT1599" s="157" t="s">
        <v>202</v>
      </c>
      <c r="AU1599" s="157" t="s">
        <v>93</v>
      </c>
      <c r="AV1599" s="13" t="s">
        <v>93</v>
      </c>
      <c r="AW1599" s="13" t="s">
        <v>42</v>
      </c>
      <c r="AX1599" s="13" t="s">
        <v>82</v>
      </c>
      <c r="AY1599" s="157" t="s">
        <v>192</v>
      </c>
    </row>
    <row r="1600" spans="2:65" s="12" customFormat="1" ht="11.25">
      <c r="B1600" s="149"/>
      <c r="D1600" s="150" t="s">
        <v>202</v>
      </c>
      <c r="E1600" s="151" t="s">
        <v>44</v>
      </c>
      <c r="F1600" s="152" t="s">
        <v>2533</v>
      </c>
      <c r="H1600" s="151" t="s">
        <v>44</v>
      </c>
      <c r="I1600" s="153"/>
      <c r="L1600" s="149"/>
      <c r="M1600" s="154"/>
      <c r="T1600" s="155"/>
      <c r="AT1600" s="151" t="s">
        <v>202</v>
      </c>
      <c r="AU1600" s="151" t="s">
        <v>93</v>
      </c>
      <c r="AV1600" s="12" t="s">
        <v>90</v>
      </c>
      <c r="AW1600" s="12" t="s">
        <v>42</v>
      </c>
      <c r="AX1600" s="12" t="s">
        <v>82</v>
      </c>
      <c r="AY1600" s="151" t="s">
        <v>192</v>
      </c>
    </row>
    <row r="1601" spans="2:65" s="13" customFormat="1" ht="11.25">
      <c r="B1601" s="156"/>
      <c r="D1601" s="150" t="s">
        <v>202</v>
      </c>
      <c r="E1601" s="157" t="s">
        <v>44</v>
      </c>
      <c r="F1601" s="158" t="s">
        <v>90</v>
      </c>
      <c r="H1601" s="159">
        <v>1</v>
      </c>
      <c r="I1601" s="160"/>
      <c r="L1601" s="156"/>
      <c r="M1601" s="161"/>
      <c r="T1601" s="162"/>
      <c r="AT1601" s="157" t="s">
        <v>202</v>
      </c>
      <c r="AU1601" s="157" t="s">
        <v>93</v>
      </c>
      <c r="AV1601" s="13" t="s">
        <v>93</v>
      </c>
      <c r="AW1601" s="13" t="s">
        <v>42</v>
      </c>
      <c r="AX1601" s="13" t="s">
        <v>82</v>
      </c>
      <c r="AY1601" s="157" t="s">
        <v>192</v>
      </c>
    </row>
    <row r="1602" spans="2:65" s="14" customFormat="1" ht="11.25">
      <c r="B1602" s="163"/>
      <c r="D1602" s="150" t="s">
        <v>202</v>
      </c>
      <c r="E1602" s="164" t="s">
        <v>44</v>
      </c>
      <c r="F1602" s="165" t="s">
        <v>205</v>
      </c>
      <c r="H1602" s="166">
        <v>5</v>
      </c>
      <c r="I1602" s="167"/>
      <c r="L1602" s="163"/>
      <c r="M1602" s="168"/>
      <c r="T1602" s="169"/>
      <c r="AT1602" s="164" t="s">
        <v>202</v>
      </c>
      <c r="AU1602" s="164" t="s">
        <v>93</v>
      </c>
      <c r="AV1602" s="14" t="s">
        <v>199</v>
      </c>
      <c r="AW1602" s="14" t="s">
        <v>42</v>
      </c>
      <c r="AX1602" s="14" t="s">
        <v>90</v>
      </c>
      <c r="AY1602" s="164" t="s">
        <v>192</v>
      </c>
    </row>
    <row r="1603" spans="2:65" s="1" customFormat="1" ht="21.75" customHeight="1">
      <c r="B1603" s="33"/>
      <c r="C1603" s="170" t="s">
        <v>1738</v>
      </c>
      <c r="D1603" s="170" t="s">
        <v>245</v>
      </c>
      <c r="E1603" s="171" t="s">
        <v>1676</v>
      </c>
      <c r="F1603" s="172" t="s">
        <v>1677</v>
      </c>
      <c r="G1603" s="173" t="s">
        <v>747</v>
      </c>
      <c r="H1603" s="174">
        <v>1</v>
      </c>
      <c r="I1603" s="175"/>
      <c r="J1603" s="176">
        <f>ROUND(I1603*H1603,2)</f>
        <v>0</v>
      </c>
      <c r="K1603" s="172" t="s">
        <v>259</v>
      </c>
      <c r="L1603" s="177"/>
      <c r="M1603" s="178" t="s">
        <v>44</v>
      </c>
      <c r="N1603" s="179" t="s">
        <v>53</v>
      </c>
      <c r="P1603" s="141">
        <f>O1603*H1603</f>
        <v>0</v>
      </c>
      <c r="Q1603" s="141">
        <v>0</v>
      </c>
      <c r="R1603" s="141">
        <f>Q1603*H1603</f>
        <v>0</v>
      </c>
      <c r="S1603" s="141">
        <v>0</v>
      </c>
      <c r="T1603" s="142">
        <f>S1603*H1603</f>
        <v>0</v>
      </c>
      <c r="AR1603" s="143" t="s">
        <v>93</v>
      </c>
      <c r="AT1603" s="143" t="s">
        <v>245</v>
      </c>
      <c r="AU1603" s="143" t="s">
        <v>93</v>
      </c>
      <c r="AY1603" s="17" t="s">
        <v>192</v>
      </c>
      <c r="BE1603" s="144">
        <f>IF(N1603="základní",J1603,0)</f>
        <v>0</v>
      </c>
      <c r="BF1603" s="144">
        <f>IF(N1603="snížená",J1603,0)</f>
        <v>0</v>
      </c>
      <c r="BG1603" s="144">
        <f>IF(N1603="zákl. přenesená",J1603,0)</f>
        <v>0</v>
      </c>
      <c r="BH1603" s="144">
        <f>IF(N1603="sníž. přenesená",J1603,0)</f>
        <v>0</v>
      </c>
      <c r="BI1603" s="144">
        <f>IF(N1603="nulová",J1603,0)</f>
        <v>0</v>
      </c>
      <c r="BJ1603" s="17" t="s">
        <v>90</v>
      </c>
      <c r="BK1603" s="144">
        <f>ROUND(I1603*H1603,2)</f>
        <v>0</v>
      </c>
      <c r="BL1603" s="17" t="s">
        <v>90</v>
      </c>
      <c r="BM1603" s="143" t="s">
        <v>2818</v>
      </c>
    </row>
    <row r="1604" spans="2:65" s="12" customFormat="1" ht="11.25">
      <c r="B1604" s="149"/>
      <c r="D1604" s="150" t="s">
        <v>202</v>
      </c>
      <c r="E1604" s="151" t="s">
        <v>44</v>
      </c>
      <c r="F1604" s="152" t="s">
        <v>2300</v>
      </c>
      <c r="H1604" s="151" t="s">
        <v>44</v>
      </c>
      <c r="I1604" s="153"/>
      <c r="L1604" s="149"/>
      <c r="M1604" s="154"/>
      <c r="T1604" s="155"/>
      <c r="AT1604" s="151" t="s">
        <v>202</v>
      </c>
      <c r="AU1604" s="151" t="s">
        <v>93</v>
      </c>
      <c r="AV1604" s="12" t="s">
        <v>90</v>
      </c>
      <c r="AW1604" s="12" t="s">
        <v>42</v>
      </c>
      <c r="AX1604" s="12" t="s">
        <v>82</v>
      </c>
      <c r="AY1604" s="151" t="s">
        <v>192</v>
      </c>
    </row>
    <row r="1605" spans="2:65" s="13" customFormat="1" ht="11.25">
      <c r="B1605" s="156"/>
      <c r="D1605" s="150" t="s">
        <v>202</v>
      </c>
      <c r="E1605" s="157" t="s">
        <v>44</v>
      </c>
      <c r="F1605" s="158" t="s">
        <v>90</v>
      </c>
      <c r="H1605" s="159">
        <v>1</v>
      </c>
      <c r="I1605" s="160"/>
      <c r="L1605" s="156"/>
      <c r="M1605" s="161"/>
      <c r="T1605" s="162"/>
      <c r="AT1605" s="157" t="s">
        <v>202</v>
      </c>
      <c r="AU1605" s="157" t="s">
        <v>93</v>
      </c>
      <c r="AV1605" s="13" t="s">
        <v>93</v>
      </c>
      <c r="AW1605" s="13" t="s">
        <v>42</v>
      </c>
      <c r="AX1605" s="13" t="s">
        <v>90</v>
      </c>
      <c r="AY1605" s="157" t="s">
        <v>192</v>
      </c>
    </row>
    <row r="1606" spans="2:65" s="1" customFormat="1" ht="62.65" customHeight="1">
      <c r="B1606" s="33"/>
      <c r="C1606" s="132" t="s">
        <v>1743</v>
      </c>
      <c r="D1606" s="132" t="s">
        <v>194</v>
      </c>
      <c r="E1606" s="133" t="s">
        <v>1680</v>
      </c>
      <c r="F1606" s="134" t="s">
        <v>1681</v>
      </c>
      <c r="G1606" s="135" t="s">
        <v>747</v>
      </c>
      <c r="H1606" s="136">
        <v>5</v>
      </c>
      <c r="I1606" s="137"/>
      <c r="J1606" s="138">
        <f>ROUND(I1606*H1606,2)</f>
        <v>0</v>
      </c>
      <c r="K1606" s="134" t="s">
        <v>198</v>
      </c>
      <c r="L1606" s="33"/>
      <c r="M1606" s="139" t="s">
        <v>44</v>
      </c>
      <c r="N1606" s="140" t="s">
        <v>53</v>
      </c>
      <c r="P1606" s="141">
        <f>O1606*H1606</f>
        <v>0</v>
      </c>
      <c r="Q1606" s="141">
        <v>0</v>
      </c>
      <c r="R1606" s="141">
        <f>Q1606*H1606</f>
        <v>0</v>
      </c>
      <c r="S1606" s="141">
        <v>0</v>
      </c>
      <c r="T1606" s="142">
        <f>S1606*H1606</f>
        <v>0</v>
      </c>
      <c r="AR1606" s="143" t="s">
        <v>90</v>
      </c>
      <c r="AT1606" s="143" t="s">
        <v>194</v>
      </c>
      <c r="AU1606" s="143" t="s">
        <v>93</v>
      </c>
      <c r="AY1606" s="17" t="s">
        <v>192</v>
      </c>
      <c r="BE1606" s="144">
        <f>IF(N1606="základní",J1606,0)</f>
        <v>0</v>
      </c>
      <c r="BF1606" s="144">
        <f>IF(N1606="snížená",J1606,0)</f>
        <v>0</v>
      </c>
      <c r="BG1606" s="144">
        <f>IF(N1606="zákl. přenesená",J1606,0)</f>
        <v>0</v>
      </c>
      <c r="BH1606" s="144">
        <f>IF(N1606="sníž. přenesená",J1606,0)</f>
        <v>0</v>
      </c>
      <c r="BI1606" s="144">
        <f>IF(N1606="nulová",J1606,0)</f>
        <v>0</v>
      </c>
      <c r="BJ1606" s="17" t="s">
        <v>90</v>
      </c>
      <c r="BK1606" s="144">
        <f>ROUND(I1606*H1606,2)</f>
        <v>0</v>
      </c>
      <c r="BL1606" s="17" t="s">
        <v>90</v>
      </c>
      <c r="BM1606" s="143" t="s">
        <v>2819</v>
      </c>
    </row>
    <row r="1607" spans="2:65" s="1" customFormat="1" ht="11.25">
      <c r="B1607" s="33"/>
      <c r="D1607" s="145" t="s">
        <v>200</v>
      </c>
      <c r="F1607" s="146" t="s">
        <v>1683</v>
      </c>
      <c r="I1607" s="147"/>
      <c r="L1607" s="33"/>
      <c r="M1607" s="148"/>
      <c r="T1607" s="54"/>
      <c r="AT1607" s="17" t="s">
        <v>200</v>
      </c>
      <c r="AU1607" s="17" t="s">
        <v>93</v>
      </c>
    </row>
    <row r="1608" spans="2:65" s="12" customFormat="1" ht="11.25">
      <c r="B1608" s="149"/>
      <c r="D1608" s="150" t="s">
        <v>202</v>
      </c>
      <c r="E1608" s="151" t="s">
        <v>44</v>
      </c>
      <c r="F1608" s="152" t="s">
        <v>2252</v>
      </c>
      <c r="H1608" s="151" t="s">
        <v>44</v>
      </c>
      <c r="I1608" s="153"/>
      <c r="L1608" s="149"/>
      <c r="M1608" s="154"/>
      <c r="T1608" s="155"/>
      <c r="AT1608" s="151" t="s">
        <v>202</v>
      </c>
      <c r="AU1608" s="151" t="s">
        <v>93</v>
      </c>
      <c r="AV1608" s="12" t="s">
        <v>90</v>
      </c>
      <c r="AW1608" s="12" t="s">
        <v>42</v>
      </c>
      <c r="AX1608" s="12" t="s">
        <v>82</v>
      </c>
      <c r="AY1608" s="151" t="s">
        <v>192</v>
      </c>
    </row>
    <row r="1609" spans="2:65" s="12" customFormat="1" ht="11.25">
      <c r="B1609" s="149"/>
      <c r="D1609" s="150" t="s">
        <v>202</v>
      </c>
      <c r="E1609" s="151" t="s">
        <v>44</v>
      </c>
      <c r="F1609" s="152" t="s">
        <v>1112</v>
      </c>
      <c r="H1609" s="151" t="s">
        <v>44</v>
      </c>
      <c r="I1609" s="153"/>
      <c r="L1609" s="149"/>
      <c r="M1609" s="154"/>
      <c r="T1609" s="155"/>
      <c r="AT1609" s="151" t="s">
        <v>202</v>
      </c>
      <c r="AU1609" s="151" t="s">
        <v>93</v>
      </c>
      <c r="AV1609" s="12" t="s">
        <v>90</v>
      </c>
      <c r="AW1609" s="12" t="s">
        <v>42</v>
      </c>
      <c r="AX1609" s="12" t="s">
        <v>82</v>
      </c>
      <c r="AY1609" s="151" t="s">
        <v>192</v>
      </c>
    </row>
    <row r="1610" spans="2:65" s="13" customFormat="1" ht="11.25">
      <c r="B1610" s="156"/>
      <c r="D1610" s="150" t="s">
        <v>202</v>
      </c>
      <c r="E1610" s="157" t="s">
        <v>44</v>
      </c>
      <c r="F1610" s="158" t="s">
        <v>90</v>
      </c>
      <c r="H1610" s="159">
        <v>1</v>
      </c>
      <c r="I1610" s="160"/>
      <c r="L1610" s="156"/>
      <c r="M1610" s="161"/>
      <c r="T1610" s="162"/>
      <c r="AT1610" s="157" t="s">
        <v>202</v>
      </c>
      <c r="AU1610" s="157" t="s">
        <v>93</v>
      </c>
      <c r="AV1610" s="13" t="s">
        <v>93</v>
      </c>
      <c r="AW1610" s="13" t="s">
        <v>42</v>
      </c>
      <c r="AX1610" s="13" t="s">
        <v>82</v>
      </c>
      <c r="AY1610" s="157" t="s">
        <v>192</v>
      </c>
    </row>
    <row r="1611" spans="2:65" s="12" customFormat="1" ht="11.25">
      <c r="B1611" s="149"/>
      <c r="D1611" s="150" t="s">
        <v>202</v>
      </c>
      <c r="E1611" s="151" t="s">
        <v>44</v>
      </c>
      <c r="F1611" s="152" t="s">
        <v>1116</v>
      </c>
      <c r="H1611" s="151" t="s">
        <v>44</v>
      </c>
      <c r="I1611" s="153"/>
      <c r="L1611" s="149"/>
      <c r="M1611" s="154"/>
      <c r="T1611" s="155"/>
      <c r="AT1611" s="151" t="s">
        <v>202</v>
      </c>
      <c r="AU1611" s="151" t="s">
        <v>93</v>
      </c>
      <c r="AV1611" s="12" t="s">
        <v>90</v>
      </c>
      <c r="AW1611" s="12" t="s">
        <v>42</v>
      </c>
      <c r="AX1611" s="12" t="s">
        <v>82</v>
      </c>
      <c r="AY1611" s="151" t="s">
        <v>192</v>
      </c>
    </row>
    <row r="1612" spans="2:65" s="13" customFormat="1" ht="11.25">
      <c r="B1612" s="156"/>
      <c r="D1612" s="150" t="s">
        <v>202</v>
      </c>
      <c r="E1612" s="157" t="s">
        <v>44</v>
      </c>
      <c r="F1612" s="158" t="s">
        <v>90</v>
      </c>
      <c r="H1612" s="159">
        <v>1</v>
      </c>
      <c r="I1612" s="160"/>
      <c r="L1612" s="156"/>
      <c r="M1612" s="161"/>
      <c r="T1612" s="162"/>
      <c r="AT1612" s="157" t="s">
        <v>202</v>
      </c>
      <c r="AU1612" s="157" t="s">
        <v>93</v>
      </c>
      <c r="AV1612" s="13" t="s">
        <v>93</v>
      </c>
      <c r="AW1612" s="13" t="s">
        <v>42</v>
      </c>
      <c r="AX1612" s="13" t="s">
        <v>82</v>
      </c>
      <c r="AY1612" s="157" t="s">
        <v>192</v>
      </c>
    </row>
    <row r="1613" spans="2:65" s="12" customFormat="1" ht="11.25">
      <c r="B1613" s="149"/>
      <c r="D1613" s="150" t="s">
        <v>202</v>
      </c>
      <c r="E1613" s="151" t="s">
        <v>44</v>
      </c>
      <c r="F1613" s="152" t="s">
        <v>1125</v>
      </c>
      <c r="H1613" s="151" t="s">
        <v>44</v>
      </c>
      <c r="I1613" s="153"/>
      <c r="L1613" s="149"/>
      <c r="M1613" s="154"/>
      <c r="T1613" s="155"/>
      <c r="AT1613" s="151" t="s">
        <v>202</v>
      </c>
      <c r="AU1613" s="151" t="s">
        <v>93</v>
      </c>
      <c r="AV1613" s="12" t="s">
        <v>90</v>
      </c>
      <c r="AW1613" s="12" t="s">
        <v>42</v>
      </c>
      <c r="AX1613" s="12" t="s">
        <v>82</v>
      </c>
      <c r="AY1613" s="151" t="s">
        <v>192</v>
      </c>
    </row>
    <row r="1614" spans="2:65" s="13" customFormat="1" ht="11.25">
      <c r="B1614" s="156"/>
      <c r="D1614" s="150" t="s">
        <v>202</v>
      </c>
      <c r="E1614" s="157" t="s">
        <v>44</v>
      </c>
      <c r="F1614" s="158" t="s">
        <v>90</v>
      </c>
      <c r="H1614" s="159">
        <v>1</v>
      </c>
      <c r="I1614" s="160"/>
      <c r="L1614" s="156"/>
      <c r="M1614" s="161"/>
      <c r="T1614" s="162"/>
      <c r="AT1614" s="157" t="s">
        <v>202</v>
      </c>
      <c r="AU1614" s="157" t="s">
        <v>93</v>
      </c>
      <c r="AV1614" s="13" t="s">
        <v>93</v>
      </c>
      <c r="AW1614" s="13" t="s">
        <v>42</v>
      </c>
      <c r="AX1614" s="13" t="s">
        <v>82</v>
      </c>
      <c r="AY1614" s="157" t="s">
        <v>192</v>
      </c>
    </row>
    <row r="1615" spans="2:65" s="12" customFormat="1" ht="11.25">
      <c r="B1615" s="149"/>
      <c r="D1615" s="150" t="s">
        <v>202</v>
      </c>
      <c r="E1615" s="151" t="s">
        <v>44</v>
      </c>
      <c r="F1615" s="152" t="s">
        <v>2533</v>
      </c>
      <c r="H1615" s="151" t="s">
        <v>44</v>
      </c>
      <c r="I1615" s="153"/>
      <c r="L1615" s="149"/>
      <c r="M1615" s="154"/>
      <c r="T1615" s="155"/>
      <c r="AT1615" s="151" t="s">
        <v>202</v>
      </c>
      <c r="AU1615" s="151" t="s">
        <v>93</v>
      </c>
      <c r="AV1615" s="12" t="s">
        <v>90</v>
      </c>
      <c r="AW1615" s="12" t="s">
        <v>42</v>
      </c>
      <c r="AX1615" s="12" t="s">
        <v>82</v>
      </c>
      <c r="AY1615" s="151" t="s">
        <v>192</v>
      </c>
    </row>
    <row r="1616" spans="2:65" s="13" customFormat="1" ht="11.25">
      <c r="B1616" s="156"/>
      <c r="D1616" s="150" t="s">
        <v>202</v>
      </c>
      <c r="E1616" s="157" t="s">
        <v>44</v>
      </c>
      <c r="F1616" s="158" t="s">
        <v>90</v>
      </c>
      <c r="H1616" s="159">
        <v>1</v>
      </c>
      <c r="I1616" s="160"/>
      <c r="L1616" s="156"/>
      <c r="M1616" s="161"/>
      <c r="T1616" s="162"/>
      <c r="AT1616" s="157" t="s">
        <v>202</v>
      </c>
      <c r="AU1616" s="157" t="s">
        <v>93</v>
      </c>
      <c r="AV1616" s="13" t="s">
        <v>93</v>
      </c>
      <c r="AW1616" s="13" t="s">
        <v>42</v>
      </c>
      <c r="AX1616" s="13" t="s">
        <v>82</v>
      </c>
      <c r="AY1616" s="157" t="s">
        <v>192</v>
      </c>
    </row>
    <row r="1617" spans="2:65" s="12" customFormat="1" ht="11.25">
      <c r="B1617" s="149"/>
      <c r="D1617" s="150" t="s">
        <v>202</v>
      </c>
      <c r="E1617" s="151" t="s">
        <v>44</v>
      </c>
      <c r="F1617" s="152" t="s">
        <v>2534</v>
      </c>
      <c r="H1617" s="151" t="s">
        <v>44</v>
      </c>
      <c r="I1617" s="153"/>
      <c r="L1617" s="149"/>
      <c r="M1617" s="154"/>
      <c r="T1617" s="155"/>
      <c r="AT1617" s="151" t="s">
        <v>202</v>
      </c>
      <c r="AU1617" s="151" t="s">
        <v>93</v>
      </c>
      <c r="AV1617" s="12" t="s">
        <v>90</v>
      </c>
      <c r="AW1617" s="12" t="s">
        <v>42</v>
      </c>
      <c r="AX1617" s="12" t="s">
        <v>82</v>
      </c>
      <c r="AY1617" s="151" t="s">
        <v>192</v>
      </c>
    </row>
    <row r="1618" spans="2:65" s="13" customFormat="1" ht="11.25">
      <c r="B1618" s="156"/>
      <c r="D1618" s="150" t="s">
        <v>202</v>
      </c>
      <c r="E1618" s="157" t="s">
        <v>44</v>
      </c>
      <c r="F1618" s="158" t="s">
        <v>90</v>
      </c>
      <c r="H1618" s="159">
        <v>1</v>
      </c>
      <c r="I1618" s="160"/>
      <c r="L1618" s="156"/>
      <c r="M1618" s="161"/>
      <c r="T1618" s="162"/>
      <c r="AT1618" s="157" t="s">
        <v>202</v>
      </c>
      <c r="AU1618" s="157" t="s">
        <v>93</v>
      </c>
      <c r="AV1618" s="13" t="s">
        <v>93</v>
      </c>
      <c r="AW1618" s="13" t="s">
        <v>42</v>
      </c>
      <c r="AX1618" s="13" t="s">
        <v>82</v>
      </c>
      <c r="AY1618" s="157" t="s">
        <v>192</v>
      </c>
    </row>
    <row r="1619" spans="2:65" s="14" customFormat="1" ht="11.25">
      <c r="B1619" s="163"/>
      <c r="D1619" s="150" t="s">
        <v>202</v>
      </c>
      <c r="E1619" s="164" t="s">
        <v>44</v>
      </c>
      <c r="F1619" s="165" t="s">
        <v>205</v>
      </c>
      <c r="H1619" s="166">
        <v>5</v>
      </c>
      <c r="I1619" s="167"/>
      <c r="L1619" s="163"/>
      <c r="M1619" s="168"/>
      <c r="T1619" s="169"/>
      <c r="AT1619" s="164" t="s">
        <v>202</v>
      </c>
      <c r="AU1619" s="164" t="s">
        <v>93</v>
      </c>
      <c r="AV1619" s="14" t="s">
        <v>199</v>
      </c>
      <c r="AW1619" s="14" t="s">
        <v>42</v>
      </c>
      <c r="AX1619" s="14" t="s">
        <v>90</v>
      </c>
      <c r="AY1619" s="164" t="s">
        <v>192</v>
      </c>
    </row>
    <row r="1620" spans="2:65" s="1" customFormat="1" ht="24.2" customHeight="1">
      <c r="B1620" s="33"/>
      <c r="C1620" s="132" t="s">
        <v>1749</v>
      </c>
      <c r="D1620" s="132" t="s">
        <v>194</v>
      </c>
      <c r="E1620" s="133" t="s">
        <v>1685</v>
      </c>
      <c r="F1620" s="134" t="s">
        <v>1686</v>
      </c>
      <c r="G1620" s="135" t="s">
        <v>747</v>
      </c>
      <c r="H1620" s="136">
        <v>5</v>
      </c>
      <c r="I1620" s="137"/>
      <c r="J1620" s="138">
        <f>ROUND(I1620*H1620,2)</f>
        <v>0</v>
      </c>
      <c r="K1620" s="134" t="s">
        <v>198</v>
      </c>
      <c r="L1620" s="33"/>
      <c r="M1620" s="139" t="s">
        <v>44</v>
      </c>
      <c r="N1620" s="140" t="s">
        <v>53</v>
      </c>
      <c r="P1620" s="141">
        <f>O1620*H1620</f>
        <v>0</v>
      </c>
      <c r="Q1620" s="141">
        <v>0</v>
      </c>
      <c r="R1620" s="141">
        <f>Q1620*H1620</f>
        <v>0</v>
      </c>
      <c r="S1620" s="141">
        <v>0</v>
      </c>
      <c r="T1620" s="142">
        <f>S1620*H1620</f>
        <v>0</v>
      </c>
      <c r="AR1620" s="143" t="s">
        <v>90</v>
      </c>
      <c r="AT1620" s="143" t="s">
        <v>194</v>
      </c>
      <c r="AU1620" s="143" t="s">
        <v>93</v>
      </c>
      <c r="AY1620" s="17" t="s">
        <v>192</v>
      </c>
      <c r="BE1620" s="144">
        <f>IF(N1620="základní",J1620,0)</f>
        <v>0</v>
      </c>
      <c r="BF1620" s="144">
        <f>IF(N1620="snížená",J1620,0)</f>
        <v>0</v>
      </c>
      <c r="BG1620" s="144">
        <f>IF(N1620="zákl. přenesená",J1620,0)</f>
        <v>0</v>
      </c>
      <c r="BH1620" s="144">
        <f>IF(N1620="sníž. přenesená",J1620,0)</f>
        <v>0</v>
      </c>
      <c r="BI1620" s="144">
        <f>IF(N1620="nulová",J1620,0)</f>
        <v>0</v>
      </c>
      <c r="BJ1620" s="17" t="s">
        <v>90</v>
      </c>
      <c r="BK1620" s="144">
        <f>ROUND(I1620*H1620,2)</f>
        <v>0</v>
      </c>
      <c r="BL1620" s="17" t="s">
        <v>90</v>
      </c>
      <c r="BM1620" s="143" t="s">
        <v>2820</v>
      </c>
    </row>
    <row r="1621" spans="2:65" s="1" customFormat="1" ht="11.25">
      <c r="B1621" s="33"/>
      <c r="D1621" s="145" t="s">
        <v>200</v>
      </c>
      <c r="F1621" s="146" t="s">
        <v>1688</v>
      </c>
      <c r="I1621" s="147"/>
      <c r="L1621" s="33"/>
      <c r="M1621" s="148"/>
      <c r="T1621" s="54"/>
      <c r="AT1621" s="17" t="s">
        <v>200</v>
      </c>
      <c r="AU1621" s="17" t="s">
        <v>93</v>
      </c>
    </row>
    <row r="1622" spans="2:65" s="12" customFormat="1" ht="11.25">
      <c r="B1622" s="149"/>
      <c r="D1622" s="150" t="s">
        <v>202</v>
      </c>
      <c r="E1622" s="151" t="s">
        <v>44</v>
      </c>
      <c r="F1622" s="152" t="s">
        <v>2252</v>
      </c>
      <c r="H1622" s="151" t="s">
        <v>44</v>
      </c>
      <c r="I1622" s="153"/>
      <c r="L1622" s="149"/>
      <c r="M1622" s="154"/>
      <c r="T1622" s="155"/>
      <c r="AT1622" s="151" t="s">
        <v>202</v>
      </c>
      <c r="AU1622" s="151" t="s">
        <v>93</v>
      </c>
      <c r="AV1622" s="12" t="s">
        <v>90</v>
      </c>
      <c r="AW1622" s="12" t="s">
        <v>42</v>
      </c>
      <c r="AX1622" s="12" t="s">
        <v>82</v>
      </c>
      <c r="AY1622" s="151" t="s">
        <v>192</v>
      </c>
    </row>
    <row r="1623" spans="2:65" s="12" customFormat="1" ht="11.25">
      <c r="B1623" s="149"/>
      <c r="D1623" s="150" t="s">
        <v>202</v>
      </c>
      <c r="E1623" s="151" t="s">
        <v>44</v>
      </c>
      <c r="F1623" s="152" t="s">
        <v>1112</v>
      </c>
      <c r="H1623" s="151" t="s">
        <v>44</v>
      </c>
      <c r="I1623" s="153"/>
      <c r="L1623" s="149"/>
      <c r="M1623" s="154"/>
      <c r="T1623" s="155"/>
      <c r="AT1623" s="151" t="s">
        <v>202</v>
      </c>
      <c r="AU1623" s="151" t="s">
        <v>93</v>
      </c>
      <c r="AV1623" s="12" t="s">
        <v>90</v>
      </c>
      <c r="AW1623" s="12" t="s">
        <v>42</v>
      </c>
      <c r="AX1623" s="12" t="s">
        <v>82</v>
      </c>
      <c r="AY1623" s="151" t="s">
        <v>192</v>
      </c>
    </row>
    <row r="1624" spans="2:65" s="13" customFormat="1" ht="11.25">
      <c r="B1624" s="156"/>
      <c r="D1624" s="150" t="s">
        <v>202</v>
      </c>
      <c r="E1624" s="157" t="s">
        <v>44</v>
      </c>
      <c r="F1624" s="158" t="s">
        <v>90</v>
      </c>
      <c r="H1624" s="159">
        <v>1</v>
      </c>
      <c r="I1624" s="160"/>
      <c r="L1624" s="156"/>
      <c r="M1624" s="161"/>
      <c r="T1624" s="162"/>
      <c r="AT1624" s="157" t="s">
        <v>202</v>
      </c>
      <c r="AU1624" s="157" t="s">
        <v>93</v>
      </c>
      <c r="AV1624" s="13" t="s">
        <v>93</v>
      </c>
      <c r="AW1624" s="13" t="s">
        <v>42</v>
      </c>
      <c r="AX1624" s="13" t="s">
        <v>82</v>
      </c>
      <c r="AY1624" s="157" t="s">
        <v>192</v>
      </c>
    </row>
    <row r="1625" spans="2:65" s="12" customFormat="1" ht="11.25">
      <c r="B1625" s="149"/>
      <c r="D1625" s="150" t="s">
        <v>202</v>
      </c>
      <c r="E1625" s="151" t="s">
        <v>44</v>
      </c>
      <c r="F1625" s="152" t="s">
        <v>1116</v>
      </c>
      <c r="H1625" s="151" t="s">
        <v>44</v>
      </c>
      <c r="I1625" s="153"/>
      <c r="L1625" s="149"/>
      <c r="M1625" s="154"/>
      <c r="T1625" s="155"/>
      <c r="AT1625" s="151" t="s">
        <v>202</v>
      </c>
      <c r="AU1625" s="151" t="s">
        <v>93</v>
      </c>
      <c r="AV1625" s="12" t="s">
        <v>90</v>
      </c>
      <c r="AW1625" s="12" t="s">
        <v>42</v>
      </c>
      <c r="AX1625" s="12" t="s">
        <v>82</v>
      </c>
      <c r="AY1625" s="151" t="s">
        <v>192</v>
      </c>
    </row>
    <row r="1626" spans="2:65" s="13" customFormat="1" ht="11.25">
      <c r="B1626" s="156"/>
      <c r="D1626" s="150" t="s">
        <v>202</v>
      </c>
      <c r="E1626" s="157" t="s">
        <v>44</v>
      </c>
      <c r="F1626" s="158" t="s">
        <v>90</v>
      </c>
      <c r="H1626" s="159">
        <v>1</v>
      </c>
      <c r="I1626" s="160"/>
      <c r="L1626" s="156"/>
      <c r="M1626" s="161"/>
      <c r="T1626" s="162"/>
      <c r="AT1626" s="157" t="s">
        <v>202</v>
      </c>
      <c r="AU1626" s="157" t="s">
        <v>93</v>
      </c>
      <c r="AV1626" s="13" t="s">
        <v>93</v>
      </c>
      <c r="AW1626" s="13" t="s">
        <v>42</v>
      </c>
      <c r="AX1626" s="13" t="s">
        <v>82</v>
      </c>
      <c r="AY1626" s="157" t="s">
        <v>192</v>
      </c>
    </row>
    <row r="1627" spans="2:65" s="12" customFormat="1" ht="11.25">
      <c r="B1627" s="149"/>
      <c r="D1627" s="150" t="s">
        <v>202</v>
      </c>
      <c r="E1627" s="151" t="s">
        <v>44</v>
      </c>
      <c r="F1627" s="152" t="s">
        <v>1125</v>
      </c>
      <c r="H1627" s="151" t="s">
        <v>44</v>
      </c>
      <c r="I1627" s="153"/>
      <c r="L1627" s="149"/>
      <c r="M1627" s="154"/>
      <c r="T1627" s="155"/>
      <c r="AT1627" s="151" t="s">
        <v>202</v>
      </c>
      <c r="AU1627" s="151" t="s">
        <v>93</v>
      </c>
      <c r="AV1627" s="12" t="s">
        <v>90</v>
      </c>
      <c r="AW1627" s="12" t="s">
        <v>42</v>
      </c>
      <c r="AX1627" s="12" t="s">
        <v>82</v>
      </c>
      <c r="AY1627" s="151" t="s">
        <v>192</v>
      </c>
    </row>
    <row r="1628" spans="2:65" s="13" customFormat="1" ht="11.25">
      <c r="B1628" s="156"/>
      <c r="D1628" s="150" t="s">
        <v>202</v>
      </c>
      <c r="E1628" s="157" t="s">
        <v>44</v>
      </c>
      <c r="F1628" s="158" t="s">
        <v>90</v>
      </c>
      <c r="H1628" s="159">
        <v>1</v>
      </c>
      <c r="I1628" s="160"/>
      <c r="L1628" s="156"/>
      <c r="M1628" s="161"/>
      <c r="T1628" s="162"/>
      <c r="AT1628" s="157" t="s">
        <v>202</v>
      </c>
      <c r="AU1628" s="157" t="s">
        <v>93</v>
      </c>
      <c r="AV1628" s="13" t="s">
        <v>93</v>
      </c>
      <c r="AW1628" s="13" t="s">
        <v>42</v>
      </c>
      <c r="AX1628" s="13" t="s">
        <v>82</v>
      </c>
      <c r="AY1628" s="157" t="s">
        <v>192</v>
      </c>
    </row>
    <row r="1629" spans="2:65" s="12" customFormat="1" ht="11.25">
      <c r="B1629" s="149"/>
      <c r="D1629" s="150" t="s">
        <v>202</v>
      </c>
      <c r="E1629" s="151" t="s">
        <v>44</v>
      </c>
      <c r="F1629" s="152" t="s">
        <v>2533</v>
      </c>
      <c r="H1629" s="151" t="s">
        <v>44</v>
      </c>
      <c r="I1629" s="153"/>
      <c r="L1629" s="149"/>
      <c r="M1629" s="154"/>
      <c r="T1629" s="155"/>
      <c r="AT1629" s="151" t="s">
        <v>202</v>
      </c>
      <c r="AU1629" s="151" t="s">
        <v>93</v>
      </c>
      <c r="AV1629" s="12" t="s">
        <v>90</v>
      </c>
      <c r="AW1629" s="12" t="s">
        <v>42</v>
      </c>
      <c r="AX1629" s="12" t="s">
        <v>82</v>
      </c>
      <c r="AY1629" s="151" t="s">
        <v>192</v>
      </c>
    </row>
    <row r="1630" spans="2:65" s="13" customFormat="1" ht="11.25">
      <c r="B1630" s="156"/>
      <c r="D1630" s="150" t="s">
        <v>202</v>
      </c>
      <c r="E1630" s="157" t="s">
        <v>44</v>
      </c>
      <c r="F1630" s="158" t="s">
        <v>90</v>
      </c>
      <c r="H1630" s="159">
        <v>1</v>
      </c>
      <c r="I1630" s="160"/>
      <c r="L1630" s="156"/>
      <c r="M1630" s="161"/>
      <c r="T1630" s="162"/>
      <c r="AT1630" s="157" t="s">
        <v>202</v>
      </c>
      <c r="AU1630" s="157" t="s">
        <v>93</v>
      </c>
      <c r="AV1630" s="13" t="s">
        <v>93</v>
      </c>
      <c r="AW1630" s="13" t="s">
        <v>42</v>
      </c>
      <c r="AX1630" s="13" t="s">
        <v>82</v>
      </c>
      <c r="AY1630" s="157" t="s">
        <v>192</v>
      </c>
    </row>
    <row r="1631" spans="2:65" s="12" customFormat="1" ht="11.25">
      <c r="B1631" s="149"/>
      <c r="D1631" s="150" t="s">
        <v>202</v>
      </c>
      <c r="E1631" s="151" t="s">
        <v>44</v>
      </c>
      <c r="F1631" s="152" t="s">
        <v>2534</v>
      </c>
      <c r="H1631" s="151" t="s">
        <v>44</v>
      </c>
      <c r="I1631" s="153"/>
      <c r="L1631" s="149"/>
      <c r="M1631" s="154"/>
      <c r="T1631" s="155"/>
      <c r="AT1631" s="151" t="s">
        <v>202</v>
      </c>
      <c r="AU1631" s="151" t="s">
        <v>93</v>
      </c>
      <c r="AV1631" s="12" t="s">
        <v>90</v>
      </c>
      <c r="AW1631" s="12" t="s">
        <v>42</v>
      </c>
      <c r="AX1631" s="12" t="s">
        <v>82</v>
      </c>
      <c r="AY1631" s="151" t="s">
        <v>192</v>
      </c>
    </row>
    <row r="1632" spans="2:65" s="13" customFormat="1" ht="11.25">
      <c r="B1632" s="156"/>
      <c r="D1632" s="150" t="s">
        <v>202</v>
      </c>
      <c r="E1632" s="157" t="s">
        <v>44</v>
      </c>
      <c r="F1632" s="158" t="s">
        <v>90</v>
      </c>
      <c r="H1632" s="159">
        <v>1</v>
      </c>
      <c r="I1632" s="160"/>
      <c r="L1632" s="156"/>
      <c r="M1632" s="161"/>
      <c r="T1632" s="162"/>
      <c r="AT1632" s="157" t="s">
        <v>202</v>
      </c>
      <c r="AU1632" s="157" t="s">
        <v>93</v>
      </c>
      <c r="AV1632" s="13" t="s">
        <v>93</v>
      </c>
      <c r="AW1632" s="13" t="s">
        <v>42</v>
      </c>
      <c r="AX1632" s="13" t="s">
        <v>82</v>
      </c>
      <c r="AY1632" s="157" t="s">
        <v>192</v>
      </c>
    </row>
    <row r="1633" spans="2:65" s="14" customFormat="1" ht="11.25">
      <c r="B1633" s="163"/>
      <c r="D1633" s="150" t="s">
        <v>202</v>
      </c>
      <c r="E1633" s="164" t="s">
        <v>44</v>
      </c>
      <c r="F1633" s="165" t="s">
        <v>205</v>
      </c>
      <c r="H1633" s="166">
        <v>5</v>
      </c>
      <c r="I1633" s="167"/>
      <c r="L1633" s="163"/>
      <c r="M1633" s="168"/>
      <c r="T1633" s="169"/>
      <c r="AT1633" s="164" t="s">
        <v>202</v>
      </c>
      <c r="AU1633" s="164" t="s">
        <v>93</v>
      </c>
      <c r="AV1633" s="14" t="s">
        <v>199</v>
      </c>
      <c r="AW1633" s="14" t="s">
        <v>42</v>
      </c>
      <c r="AX1633" s="14" t="s">
        <v>90</v>
      </c>
      <c r="AY1633" s="164" t="s">
        <v>192</v>
      </c>
    </row>
    <row r="1634" spans="2:65" s="1" customFormat="1" ht="16.5" customHeight="1">
      <c r="B1634" s="33"/>
      <c r="C1634" s="170" t="s">
        <v>1754</v>
      </c>
      <c r="D1634" s="170" t="s">
        <v>245</v>
      </c>
      <c r="E1634" s="171" t="s">
        <v>1690</v>
      </c>
      <c r="F1634" s="172" t="s">
        <v>1691</v>
      </c>
      <c r="G1634" s="173" t="s">
        <v>747</v>
      </c>
      <c r="H1634" s="174">
        <v>2</v>
      </c>
      <c r="I1634" s="175"/>
      <c r="J1634" s="176">
        <f>ROUND(I1634*H1634,2)</f>
        <v>0</v>
      </c>
      <c r="K1634" s="172" t="s">
        <v>259</v>
      </c>
      <c r="L1634" s="177"/>
      <c r="M1634" s="178" t="s">
        <v>44</v>
      </c>
      <c r="N1634" s="179" t="s">
        <v>53</v>
      </c>
      <c r="P1634" s="141">
        <f>O1634*H1634</f>
        <v>0</v>
      </c>
      <c r="Q1634" s="141">
        <v>0</v>
      </c>
      <c r="R1634" s="141">
        <f>Q1634*H1634</f>
        <v>0</v>
      </c>
      <c r="S1634" s="141">
        <v>0</v>
      </c>
      <c r="T1634" s="142">
        <f>S1634*H1634</f>
        <v>0</v>
      </c>
      <c r="AR1634" s="143" t="s">
        <v>93</v>
      </c>
      <c r="AT1634" s="143" t="s">
        <v>245</v>
      </c>
      <c r="AU1634" s="143" t="s">
        <v>93</v>
      </c>
      <c r="AY1634" s="17" t="s">
        <v>192</v>
      </c>
      <c r="BE1634" s="144">
        <f>IF(N1634="základní",J1634,0)</f>
        <v>0</v>
      </c>
      <c r="BF1634" s="144">
        <f>IF(N1634="snížená",J1634,0)</f>
        <v>0</v>
      </c>
      <c r="BG1634" s="144">
        <f>IF(N1634="zákl. přenesená",J1634,0)</f>
        <v>0</v>
      </c>
      <c r="BH1634" s="144">
        <f>IF(N1634="sníž. přenesená",J1634,0)</f>
        <v>0</v>
      </c>
      <c r="BI1634" s="144">
        <f>IF(N1634="nulová",J1634,0)</f>
        <v>0</v>
      </c>
      <c r="BJ1634" s="17" t="s">
        <v>90</v>
      </c>
      <c r="BK1634" s="144">
        <f>ROUND(I1634*H1634,2)</f>
        <v>0</v>
      </c>
      <c r="BL1634" s="17" t="s">
        <v>90</v>
      </c>
      <c r="BM1634" s="143" t="s">
        <v>2821</v>
      </c>
    </row>
    <row r="1635" spans="2:65" s="12" customFormat="1" ht="11.25">
      <c r="B1635" s="149"/>
      <c r="D1635" s="150" t="s">
        <v>202</v>
      </c>
      <c r="E1635" s="151" t="s">
        <v>44</v>
      </c>
      <c r="F1635" s="152" t="s">
        <v>2252</v>
      </c>
      <c r="H1635" s="151" t="s">
        <v>44</v>
      </c>
      <c r="I1635" s="153"/>
      <c r="L1635" s="149"/>
      <c r="M1635" s="154"/>
      <c r="T1635" s="155"/>
      <c r="AT1635" s="151" t="s">
        <v>202</v>
      </c>
      <c r="AU1635" s="151" t="s">
        <v>93</v>
      </c>
      <c r="AV1635" s="12" t="s">
        <v>90</v>
      </c>
      <c r="AW1635" s="12" t="s">
        <v>42</v>
      </c>
      <c r="AX1635" s="12" t="s">
        <v>82</v>
      </c>
      <c r="AY1635" s="151" t="s">
        <v>192</v>
      </c>
    </row>
    <row r="1636" spans="2:65" s="12" customFormat="1" ht="11.25">
      <c r="B1636" s="149"/>
      <c r="D1636" s="150" t="s">
        <v>202</v>
      </c>
      <c r="E1636" s="151" t="s">
        <v>44</v>
      </c>
      <c r="F1636" s="152" t="s">
        <v>2533</v>
      </c>
      <c r="H1636" s="151" t="s">
        <v>44</v>
      </c>
      <c r="I1636" s="153"/>
      <c r="L1636" s="149"/>
      <c r="M1636" s="154"/>
      <c r="T1636" s="155"/>
      <c r="AT1636" s="151" t="s">
        <v>202</v>
      </c>
      <c r="AU1636" s="151" t="s">
        <v>93</v>
      </c>
      <c r="AV1636" s="12" t="s">
        <v>90</v>
      </c>
      <c r="AW1636" s="12" t="s">
        <v>42</v>
      </c>
      <c r="AX1636" s="12" t="s">
        <v>82</v>
      </c>
      <c r="AY1636" s="151" t="s">
        <v>192</v>
      </c>
    </row>
    <row r="1637" spans="2:65" s="13" customFormat="1" ht="11.25">
      <c r="B1637" s="156"/>
      <c r="D1637" s="150" t="s">
        <v>202</v>
      </c>
      <c r="E1637" s="157" t="s">
        <v>44</v>
      </c>
      <c r="F1637" s="158" t="s">
        <v>90</v>
      </c>
      <c r="H1637" s="159">
        <v>1</v>
      </c>
      <c r="I1637" s="160"/>
      <c r="L1637" s="156"/>
      <c r="M1637" s="161"/>
      <c r="T1637" s="162"/>
      <c r="AT1637" s="157" t="s">
        <v>202</v>
      </c>
      <c r="AU1637" s="157" t="s">
        <v>93</v>
      </c>
      <c r="AV1637" s="13" t="s">
        <v>93</v>
      </c>
      <c r="AW1637" s="13" t="s">
        <v>42</v>
      </c>
      <c r="AX1637" s="13" t="s">
        <v>82</v>
      </c>
      <c r="AY1637" s="157" t="s">
        <v>192</v>
      </c>
    </row>
    <row r="1638" spans="2:65" s="12" customFormat="1" ht="11.25">
      <c r="B1638" s="149"/>
      <c r="D1638" s="150" t="s">
        <v>202</v>
      </c>
      <c r="E1638" s="151" t="s">
        <v>44</v>
      </c>
      <c r="F1638" s="152" t="s">
        <v>2534</v>
      </c>
      <c r="H1638" s="151" t="s">
        <v>44</v>
      </c>
      <c r="I1638" s="153"/>
      <c r="L1638" s="149"/>
      <c r="M1638" s="154"/>
      <c r="T1638" s="155"/>
      <c r="AT1638" s="151" t="s">
        <v>202</v>
      </c>
      <c r="AU1638" s="151" t="s">
        <v>93</v>
      </c>
      <c r="AV1638" s="12" t="s">
        <v>90</v>
      </c>
      <c r="AW1638" s="12" t="s">
        <v>42</v>
      </c>
      <c r="AX1638" s="12" t="s">
        <v>82</v>
      </c>
      <c r="AY1638" s="151" t="s">
        <v>192</v>
      </c>
    </row>
    <row r="1639" spans="2:65" s="13" customFormat="1" ht="11.25">
      <c r="B1639" s="156"/>
      <c r="D1639" s="150" t="s">
        <v>202</v>
      </c>
      <c r="E1639" s="157" t="s">
        <v>44</v>
      </c>
      <c r="F1639" s="158" t="s">
        <v>90</v>
      </c>
      <c r="H1639" s="159">
        <v>1</v>
      </c>
      <c r="I1639" s="160"/>
      <c r="L1639" s="156"/>
      <c r="M1639" s="161"/>
      <c r="T1639" s="162"/>
      <c r="AT1639" s="157" t="s">
        <v>202</v>
      </c>
      <c r="AU1639" s="157" t="s">
        <v>93</v>
      </c>
      <c r="AV1639" s="13" t="s">
        <v>93</v>
      </c>
      <c r="AW1639" s="13" t="s">
        <v>42</v>
      </c>
      <c r="AX1639" s="13" t="s">
        <v>82</v>
      </c>
      <c r="AY1639" s="157" t="s">
        <v>192</v>
      </c>
    </row>
    <row r="1640" spans="2:65" s="14" customFormat="1" ht="11.25">
      <c r="B1640" s="163"/>
      <c r="D1640" s="150" t="s">
        <v>202</v>
      </c>
      <c r="E1640" s="164" t="s">
        <v>44</v>
      </c>
      <c r="F1640" s="165" t="s">
        <v>205</v>
      </c>
      <c r="H1640" s="166">
        <v>2</v>
      </c>
      <c r="I1640" s="167"/>
      <c r="L1640" s="163"/>
      <c r="M1640" s="168"/>
      <c r="T1640" s="169"/>
      <c r="AT1640" s="164" t="s">
        <v>202</v>
      </c>
      <c r="AU1640" s="164" t="s">
        <v>93</v>
      </c>
      <c r="AV1640" s="14" t="s">
        <v>199</v>
      </c>
      <c r="AW1640" s="14" t="s">
        <v>42</v>
      </c>
      <c r="AX1640" s="14" t="s">
        <v>90</v>
      </c>
      <c r="AY1640" s="164" t="s">
        <v>192</v>
      </c>
    </row>
    <row r="1641" spans="2:65" s="1" customFormat="1" ht="24.2" customHeight="1">
      <c r="B1641" s="33"/>
      <c r="C1641" s="170" t="s">
        <v>1759</v>
      </c>
      <c r="D1641" s="170" t="s">
        <v>245</v>
      </c>
      <c r="E1641" s="171" t="s">
        <v>1694</v>
      </c>
      <c r="F1641" s="172" t="s">
        <v>1695</v>
      </c>
      <c r="G1641" s="173" t="s">
        <v>747</v>
      </c>
      <c r="H1641" s="174">
        <v>3</v>
      </c>
      <c r="I1641" s="175"/>
      <c r="J1641" s="176">
        <f>ROUND(I1641*H1641,2)</f>
        <v>0</v>
      </c>
      <c r="K1641" s="172" t="s">
        <v>259</v>
      </c>
      <c r="L1641" s="177"/>
      <c r="M1641" s="178" t="s">
        <v>44</v>
      </c>
      <c r="N1641" s="179" t="s">
        <v>53</v>
      </c>
      <c r="P1641" s="141">
        <f>O1641*H1641</f>
        <v>0</v>
      </c>
      <c r="Q1641" s="141">
        <v>0</v>
      </c>
      <c r="R1641" s="141">
        <f>Q1641*H1641</f>
        <v>0</v>
      </c>
      <c r="S1641" s="141">
        <v>0</v>
      </c>
      <c r="T1641" s="142">
        <f>S1641*H1641</f>
        <v>0</v>
      </c>
      <c r="AR1641" s="143" t="s">
        <v>93</v>
      </c>
      <c r="AT1641" s="143" t="s">
        <v>245</v>
      </c>
      <c r="AU1641" s="143" t="s">
        <v>93</v>
      </c>
      <c r="AY1641" s="17" t="s">
        <v>192</v>
      </c>
      <c r="BE1641" s="144">
        <f>IF(N1641="základní",J1641,0)</f>
        <v>0</v>
      </c>
      <c r="BF1641" s="144">
        <f>IF(N1641="snížená",J1641,0)</f>
        <v>0</v>
      </c>
      <c r="BG1641" s="144">
        <f>IF(N1641="zákl. přenesená",J1641,0)</f>
        <v>0</v>
      </c>
      <c r="BH1641" s="144">
        <f>IF(N1641="sníž. přenesená",J1641,0)</f>
        <v>0</v>
      </c>
      <c r="BI1641" s="144">
        <f>IF(N1641="nulová",J1641,0)</f>
        <v>0</v>
      </c>
      <c r="BJ1641" s="17" t="s">
        <v>90</v>
      </c>
      <c r="BK1641" s="144">
        <f>ROUND(I1641*H1641,2)</f>
        <v>0</v>
      </c>
      <c r="BL1641" s="17" t="s">
        <v>90</v>
      </c>
      <c r="BM1641" s="143" t="s">
        <v>2822</v>
      </c>
    </row>
    <row r="1642" spans="2:65" s="12" customFormat="1" ht="11.25">
      <c r="B1642" s="149"/>
      <c r="D1642" s="150" t="s">
        <v>202</v>
      </c>
      <c r="E1642" s="151" t="s">
        <v>44</v>
      </c>
      <c r="F1642" s="152" t="s">
        <v>2252</v>
      </c>
      <c r="H1642" s="151" t="s">
        <v>44</v>
      </c>
      <c r="I1642" s="153"/>
      <c r="L1642" s="149"/>
      <c r="M1642" s="154"/>
      <c r="T1642" s="155"/>
      <c r="AT1642" s="151" t="s">
        <v>202</v>
      </c>
      <c r="AU1642" s="151" t="s">
        <v>93</v>
      </c>
      <c r="AV1642" s="12" t="s">
        <v>90</v>
      </c>
      <c r="AW1642" s="12" t="s">
        <v>42</v>
      </c>
      <c r="AX1642" s="12" t="s">
        <v>82</v>
      </c>
      <c r="AY1642" s="151" t="s">
        <v>192</v>
      </c>
    </row>
    <row r="1643" spans="2:65" s="12" customFormat="1" ht="11.25">
      <c r="B1643" s="149"/>
      <c r="D1643" s="150" t="s">
        <v>202</v>
      </c>
      <c r="E1643" s="151" t="s">
        <v>44</v>
      </c>
      <c r="F1643" s="152" t="s">
        <v>1112</v>
      </c>
      <c r="H1643" s="151" t="s">
        <v>44</v>
      </c>
      <c r="I1643" s="153"/>
      <c r="L1643" s="149"/>
      <c r="M1643" s="154"/>
      <c r="T1643" s="155"/>
      <c r="AT1643" s="151" t="s">
        <v>202</v>
      </c>
      <c r="AU1643" s="151" t="s">
        <v>93</v>
      </c>
      <c r="AV1643" s="12" t="s">
        <v>90</v>
      </c>
      <c r="AW1643" s="12" t="s">
        <v>42</v>
      </c>
      <c r="AX1643" s="12" t="s">
        <v>82</v>
      </c>
      <c r="AY1643" s="151" t="s">
        <v>192</v>
      </c>
    </row>
    <row r="1644" spans="2:65" s="13" customFormat="1" ht="11.25">
      <c r="B1644" s="156"/>
      <c r="D1644" s="150" t="s">
        <v>202</v>
      </c>
      <c r="E1644" s="157" t="s">
        <v>44</v>
      </c>
      <c r="F1644" s="158" t="s">
        <v>90</v>
      </c>
      <c r="H1644" s="159">
        <v>1</v>
      </c>
      <c r="I1644" s="160"/>
      <c r="L1644" s="156"/>
      <c r="M1644" s="161"/>
      <c r="T1644" s="162"/>
      <c r="AT1644" s="157" t="s">
        <v>202</v>
      </c>
      <c r="AU1644" s="157" t="s">
        <v>93</v>
      </c>
      <c r="AV1644" s="13" t="s">
        <v>93</v>
      </c>
      <c r="AW1644" s="13" t="s">
        <v>42</v>
      </c>
      <c r="AX1644" s="13" t="s">
        <v>82</v>
      </c>
      <c r="AY1644" s="157" t="s">
        <v>192</v>
      </c>
    </row>
    <row r="1645" spans="2:65" s="12" customFormat="1" ht="11.25">
      <c r="B1645" s="149"/>
      <c r="D1645" s="150" t="s">
        <v>202</v>
      </c>
      <c r="E1645" s="151" t="s">
        <v>44</v>
      </c>
      <c r="F1645" s="152" t="s">
        <v>1116</v>
      </c>
      <c r="H1645" s="151" t="s">
        <v>44</v>
      </c>
      <c r="I1645" s="153"/>
      <c r="L1645" s="149"/>
      <c r="M1645" s="154"/>
      <c r="T1645" s="155"/>
      <c r="AT1645" s="151" t="s">
        <v>202</v>
      </c>
      <c r="AU1645" s="151" t="s">
        <v>93</v>
      </c>
      <c r="AV1645" s="12" t="s">
        <v>90</v>
      </c>
      <c r="AW1645" s="12" t="s">
        <v>42</v>
      </c>
      <c r="AX1645" s="12" t="s">
        <v>82</v>
      </c>
      <c r="AY1645" s="151" t="s">
        <v>192</v>
      </c>
    </row>
    <row r="1646" spans="2:65" s="13" customFormat="1" ht="11.25">
      <c r="B1646" s="156"/>
      <c r="D1646" s="150" t="s">
        <v>202</v>
      </c>
      <c r="E1646" s="157" t="s">
        <v>44</v>
      </c>
      <c r="F1646" s="158" t="s">
        <v>90</v>
      </c>
      <c r="H1646" s="159">
        <v>1</v>
      </c>
      <c r="I1646" s="160"/>
      <c r="L1646" s="156"/>
      <c r="M1646" s="161"/>
      <c r="T1646" s="162"/>
      <c r="AT1646" s="157" t="s">
        <v>202</v>
      </c>
      <c r="AU1646" s="157" t="s">
        <v>93</v>
      </c>
      <c r="AV1646" s="13" t="s">
        <v>93</v>
      </c>
      <c r="AW1646" s="13" t="s">
        <v>42</v>
      </c>
      <c r="AX1646" s="13" t="s">
        <v>82</v>
      </c>
      <c r="AY1646" s="157" t="s">
        <v>192</v>
      </c>
    </row>
    <row r="1647" spans="2:65" s="12" customFormat="1" ht="11.25">
      <c r="B1647" s="149"/>
      <c r="D1647" s="150" t="s">
        <v>202</v>
      </c>
      <c r="E1647" s="151" t="s">
        <v>44</v>
      </c>
      <c r="F1647" s="152" t="s">
        <v>1125</v>
      </c>
      <c r="H1647" s="151" t="s">
        <v>44</v>
      </c>
      <c r="I1647" s="153"/>
      <c r="L1647" s="149"/>
      <c r="M1647" s="154"/>
      <c r="T1647" s="155"/>
      <c r="AT1647" s="151" t="s">
        <v>202</v>
      </c>
      <c r="AU1647" s="151" t="s">
        <v>93</v>
      </c>
      <c r="AV1647" s="12" t="s">
        <v>90</v>
      </c>
      <c r="AW1647" s="12" t="s">
        <v>42</v>
      </c>
      <c r="AX1647" s="12" t="s">
        <v>82</v>
      </c>
      <c r="AY1647" s="151" t="s">
        <v>192</v>
      </c>
    </row>
    <row r="1648" spans="2:65" s="13" customFormat="1" ht="11.25">
      <c r="B1648" s="156"/>
      <c r="D1648" s="150" t="s">
        <v>202</v>
      </c>
      <c r="E1648" s="157" t="s">
        <v>44</v>
      </c>
      <c r="F1648" s="158" t="s">
        <v>90</v>
      </c>
      <c r="H1648" s="159">
        <v>1</v>
      </c>
      <c r="I1648" s="160"/>
      <c r="L1648" s="156"/>
      <c r="M1648" s="161"/>
      <c r="T1648" s="162"/>
      <c r="AT1648" s="157" t="s">
        <v>202</v>
      </c>
      <c r="AU1648" s="157" t="s">
        <v>93</v>
      </c>
      <c r="AV1648" s="13" t="s">
        <v>93</v>
      </c>
      <c r="AW1648" s="13" t="s">
        <v>42</v>
      </c>
      <c r="AX1648" s="13" t="s">
        <v>82</v>
      </c>
      <c r="AY1648" s="157" t="s">
        <v>192</v>
      </c>
    </row>
    <row r="1649" spans="2:65" s="14" customFormat="1" ht="11.25">
      <c r="B1649" s="163"/>
      <c r="D1649" s="150" t="s">
        <v>202</v>
      </c>
      <c r="E1649" s="164" t="s">
        <v>44</v>
      </c>
      <c r="F1649" s="165" t="s">
        <v>205</v>
      </c>
      <c r="H1649" s="166">
        <v>3</v>
      </c>
      <c r="I1649" s="167"/>
      <c r="L1649" s="163"/>
      <c r="M1649" s="168"/>
      <c r="T1649" s="169"/>
      <c r="AT1649" s="164" t="s">
        <v>202</v>
      </c>
      <c r="AU1649" s="164" t="s">
        <v>93</v>
      </c>
      <c r="AV1649" s="14" t="s">
        <v>199</v>
      </c>
      <c r="AW1649" s="14" t="s">
        <v>42</v>
      </c>
      <c r="AX1649" s="14" t="s">
        <v>90</v>
      </c>
      <c r="AY1649" s="164" t="s">
        <v>192</v>
      </c>
    </row>
    <row r="1650" spans="2:65" s="1" customFormat="1" ht="55.5" customHeight="1">
      <c r="B1650" s="33"/>
      <c r="C1650" s="132" t="s">
        <v>1765</v>
      </c>
      <c r="D1650" s="132" t="s">
        <v>194</v>
      </c>
      <c r="E1650" s="133" t="s">
        <v>1698</v>
      </c>
      <c r="F1650" s="134" t="s">
        <v>1699</v>
      </c>
      <c r="G1650" s="135" t="s">
        <v>747</v>
      </c>
      <c r="H1650" s="136">
        <v>10</v>
      </c>
      <c r="I1650" s="137"/>
      <c r="J1650" s="138">
        <f>ROUND(I1650*H1650,2)</f>
        <v>0</v>
      </c>
      <c r="K1650" s="134" t="s">
        <v>198</v>
      </c>
      <c r="L1650" s="33"/>
      <c r="M1650" s="139" t="s">
        <v>44</v>
      </c>
      <c r="N1650" s="140" t="s">
        <v>53</v>
      </c>
      <c r="P1650" s="141">
        <f>O1650*H1650</f>
        <v>0</v>
      </c>
      <c r="Q1650" s="141">
        <v>0</v>
      </c>
      <c r="R1650" s="141">
        <f>Q1650*H1650</f>
        <v>0</v>
      </c>
      <c r="S1650" s="141">
        <v>0</v>
      </c>
      <c r="T1650" s="142">
        <f>S1650*H1650</f>
        <v>0</v>
      </c>
      <c r="AR1650" s="143" t="s">
        <v>90</v>
      </c>
      <c r="AT1650" s="143" t="s">
        <v>194</v>
      </c>
      <c r="AU1650" s="143" t="s">
        <v>93</v>
      </c>
      <c r="AY1650" s="17" t="s">
        <v>192</v>
      </c>
      <c r="BE1650" s="144">
        <f>IF(N1650="základní",J1650,0)</f>
        <v>0</v>
      </c>
      <c r="BF1650" s="144">
        <f>IF(N1650="snížená",J1650,0)</f>
        <v>0</v>
      </c>
      <c r="BG1650" s="144">
        <f>IF(N1650="zákl. přenesená",J1650,0)</f>
        <v>0</v>
      </c>
      <c r="BH1650" s="144">
        <f>IF(N1650="sníž. přenesená",J1650,0)</f>
        <v>0</v>
      </c>
      <c r="BI1650" s="144">
        <f>IF(N1650="nulová",J1650,0)</f>
        <v>0</v>
      </c>
      <c r="BJ1650" s="17" t="s">
        <v>90</v>
      </c>
      <c r="BK1650" s="144">
        <f>ROUND(I1650*H1650,2)</f>
        <v>0</v>
      </c>
      <c r="BL1650" s="17" t="s">
        <v>90</v>
      </c>
      <c r="BM1650" s="143" t="s">
        <v>2823</v>
      </c>
    </row>
    <row r="1651" spans="2:65" s="1" customFormat="1" ht="11.25">
      <c r="B1651" s="33"/>
      <c r="D1651" s="145" t="s">
        <v>200</v>
      </c>
      <c r="F1651" s="146" t="s">
        <v>1701</v>
      </c>
      <c r="I1651" s="147"/>
      <c r="L1651" s="33"/>
      <c r="M1651" s="148"/>
      <c r="T1651" s="54"/>
      <c r="AT1651" s="17" t="s">
        <v>200</v>
      </c>
      <c r="AU1651" s="17" t="s">
        <v>93</v>
      </c>
    </row>
    <row r="1652" spans="2:65" s="12" customFormat="1" ht="11.25">
      <c r="B1652" s="149"/>
      <c r="D1652" s="150" t="s">
        <v>202</v>
      </c>
      <c r="E1652" s="151" t="s">
        <v>44</v>
      </c>
      <c r="F1652" s="152" t="s">
        <v>2252</v>
      </c>
      <c r="H1652" s="151" t="s">
        <v>44</v>
      </c>
      <c r="I1652" s="153"/>
      <c r="L1652" s="149"/>
      <c r="M1652" s="154"/>
      <c r="T1652" s="155"/>
      <c r="AT1652" s="151" t="s">
        <v>202</v>
      </c>
      <c r="AU1652" s="151" t="s">
        <v>93</v>
      </c>
      <c r="AV1652" s="12" t="s">
        <v>90</v>
      </c>
      <c r="AW1652" s="12" t="s">
        <v>42</v>
      </c>
      <c r="AX1652" s="12" t="s">
        <v>82</v>
      </c>
      <c r="AY1652" s="151" t="s">
        <v>192</v>
      </c>
    </row>
    <row r="1653" spans="2:65" s="12" customFormat="1" ht="11.25">
      <c r="B1653" s="149"/>
      <c r="D1653" s="150" t="s">
        <v>202</v>
      </c>
      <c r="E1653" s="151" t="s">
        <v>44</v>
      </c>
      <c r="F1653" s="152" t="s">
        <v>1110</v>
      </c>
      <c r="H1653" s="151" t="s">
        <v>44</v>
      </c>
      <c r="I1653" s="153"/>
      <c r="L1653" s="149"/>
      <c r="M1653" s="154"/>
      <c r="T1653" s="155"/>
      <c r="AT1653" s="151" t="s">
        <v>202</v>
      </c>
      <c r="AU1653" s="151" t="s">
        <v>93</v>
      </c>
      <c r="AV1653" s="12" t="s">
        <v>90</v>
      </c>
      <c r="AW1653" s="12" t="s">
        <v>42</v>
      </c>
      <c r="AX1653" s="12" t="s">
        <v>82</v>
      </c>
      <c r="AY1653" s="151" t="s">
        <v>192</v>
      </c>
    </row>
    <row r="1654" spans="2:65" s="13" customFormat="1" ht="11.25">
      <c r="B1654" s="156"/>
      <c r="D1654" s="150" t="s">
        <v>202</v>
      </c>
      <c r="E1654" s="157" t="s">
        <v>44</v>
      </c>
      <c r="F1654" s="158" t="s">
        <v>90</v>
      </c>
      <c r="H1654" s="159">
        <v>1</v>
      </c>
      <c r="I1654" s="160"/>
      <c r="L1654" s="156"/>
      <c r="M1654" s="161"/>
      <c r="T1654" s="162"/>
      <c r="AT1654" s="157" t="s">
        <v>202</v>
      </c>
      <c r="AU1654" s="157" t="s">
        <v>93</v>
      </c>
      <c r="AV1654" s="13" t="s">
        <v>93</v>
      </c>
      <c r="AW1654" s="13" t="s">
        <v>42</v>
      </c>
      <c r="AX1654" s="13" t="s">
        <v>82</v>
      </c>
      <c r="AY1654" s="157" t="s">
        <v>192</v>
      </c>
    </row>
    <row r="1655" spans="2:65" s="12" customFormat="1" ht="11.25">
      <c r="B1655" s="149"/>
      <c r="D1655" s="150" t="s">
        <v>202</v>
      </c>
      <c r="E1655" s="151" t="s">
        <v>44</v>
      </c>
      <c r="F1655" s="152" t="s">
        <v>1112</v>
      </c>
      <c r="H1655" s="151" t="s">
        <v>44</v>
      </c>
      <c r="I1655" s="153"/>
      <c r="L1655" s="149"/>
      <c r="M1655" s="154"/>
      <c r="T1655" s="155"/>
      <c r="AT1655" s="151" t="s">
        <v>202</v>
      </c>
      <c r="AU1655" s="151" t="s">
        <v>93</v>
      </c>
      <c r="AV1655" s="12" t="s">
        <v>90</v>
      </c>
      <c r="AW1655" s="12" t="s">
        <v>42</v>
      </c>
      <c r="AX1655" s="12" t="s">
        <v>82</v>
      </c>
      <c r="AY1655" s="151" t="s">
        <v>192</v>
      </c>
    </row>
    <row r="1656" spans="2:65" s="13" customFormat="1" ht="11.25">
      <c r="B1656" s="156"/>
      <c r="D1656" s="150" t="s">
        <v>202</v>
      </c>
      <c r="E1656" s="157" t="s">
        <v>44</v>
      </c>
      <c r="F1656" s="158" t="s">
        <v>93</v>
      </c>
      <c r="H1656" s="159">
        <v>2</v>
      </c>
      <c r="I1656" s="160"/>
      <c r="L1656" s="156"/>
      <c r="M1656" s="161"/>
      <c r="T1656" s="162"/>
      <c r="AT1656" s="157" t="s">
        <v>202</v>
      </c>
      <c r="AU1656" s="157" t="s">
        <v>93</v>
      </c>
      <c r="AV1656" s="13" t="s">
        <v>93</v>
      </c>
      <c r="AW1656" s="13" t="s">
        <v>42</v>
      </c>
      <c r="AX1656" s="13" t="s">
        <v>82</v>
      </c>
      <c r="AY1656" s="157" t="s">
        <v>192</v>
      </c>
    </row>
    <row r="1657" spans="2:65" s="12" customFormat="1" ht="11.25">
      <c r="B1657" s="149"/>
      <c r="D1657" s="150" t="s">
        <v>202</v>
      </c>
      <c r="E1657" s="151" t="s">
        <v>44</v>
      </c>
      <c r="F1657" s="152" t="s">
        <v>1114</v>
      </c>
      <c r="H1657" s="151" t="s">
        <v>44</v>
      </c>
      <c r="I1657" s="153"/>
      <c r="L1657" s="149"/>
      <c r="M1657" s="154"/>
      <c r="T1657" s="155"/>
      <c r="AT1657" s="151" t="s">
        <v>202</v>
      </c>
      <c r="AU1657" s="151" t="s">
        <v>93</v>
      </c>
      <c r="AV1657" s="12" t="s">
        <v>90</v>
      </c>
      <c r="AW1657" s="12" t="s">
        <v>42</v>
      </c>
      <c r="AX1657" s="12" t="s">
        <v>82</v>
      </c>
      <c r="AY1657" s="151" t="s">
        <v>192</v>
      </c>
    </row>
    <row r="1658" spans="2:65" s="13" customFormat="1" ht="11.25">
      <c r="B1658" s="156"/>
      <c r="D1658" s="150" t="s">
        <v>202</v>
      </c>
      <c r="E1658" s="157" t="s">
        <v>44</v>
      </c>
      <c r="F1658" s="158" t="s">
        <v>90</v>
      </c>
      <c r="H1658" s="159">
        <v>1</v>
      </c>
      <c r="I1658" s="160"/>
      <c r="L1658" s="156"/>
      <c r="M1658" s="161"/>
      <c r="T1658" s="162"/>
      <c r="AT1658" s="157" t="s">
        <v>202</v>
      </c>
      <c r="AU1658" s="157" t="s">
        <v>93</v>
      </c>
      <c r="AV1658" s="13" t="s">
        <v>93</v>
      </c>
      <c r="AW1658" s="13" t="s">
        <v>42</v>
      </c>
      <c r="AX1658" s="13" t="s">
        <v>82</v>
      </c>
      <c r="AY1658" s="157" t="s">
        <v>192</v>
      </c>
    </row>
    <row r="1659" spans="2:65" s="12" customFormat="1" ht="11.25">
      <c r="B1659" s="149"/>
      <c r="D1659" s="150" t="s">
        <v>202</v>
      </c>
      <c r="E1659" s="151" t="s">
        <v>44</v>
      </c>
      <c r="F1659" s="152" t="s">
        <v>1122</v>
      </c>
      <c r="H1659" s="151" t="s">
        <v>44</v>
      </c>
      <c r="I1659" s="153"/>
      <c r="L1659" s="149"/>
      <c r="M1659" s="154"/>
      <c r="T1659" s="155"/>
      <c r="AT1659" s="151" t="s">
        <v>202</v>
      </c>
      <c r="AU1659" s="151" t="s">
        <v>93</v>
      </c>
      <c r="AV1659" s="12" t="s">
        <v>90</v>
      </c>
      <c r="AW1659" s="12" t="s">
        <v>42</v>
      </c>
      <c r="AX1659" s="12" t="s">
        <v>82</v>
      </c>
      <c r="AY1659" s="151" t="s">
        <v>192</v>
      </c>
    </row>
    <row r="1660" spans="2:65" s="13" customFormat="1" ht="11.25">
      <c r="B1660" s="156"/>
      <c r="D1660" s="150" t="s">
        <v>202</v>
      </c>
      <c r="E1660" s="157" t="s">
        <v>44</v>
      </c>
      <c r="F1660" s="158" t="s">
        <v>90</v>
      </c>
      <c r="H1660" s="159">
        <v>1</v>
      </c>
      <c r="I1660" s="160"/>
      <c r="L1660" s="156"/>
      <c r="M1660" s="161"/>
      <c r="T1660" s="162"/>
      <c r="AT1660" s="157" t="s">
        <v>202</v>
      </c>
      <c r="AU1660" s="157" t="s">
        <v>93</v>
      </c>
      <c r="AV1660" s="13" t="s">
        <v>93</v>
      </c>
      <c r="AW1660" s="13" t="s">
        <v>42</v>
      </c>
      <c r="AX1660" s="13" t="s">
        <v>82</v>
      </c>
      <c r="AY1660" s="157" t="s">
        <v>192</v>
      </c>
    </row>
    <row r="1661" spans="2:65" s="12" customFormat="1" ht="11.25">
      <c r="B1661" s="149"/>
      <c r="D1661" s="150" t="s">
        <v>202</v>
      </c>
      <c r="E1661" s="151" t="s">
        <v>44</v>
      </c>
      <c r="F1661" s="152" t="s">
        <v>1123</v>
      </c>
      <c r="H1661" s="151" t="s">
        <v>44</v>
      </c>
      <c r="I1661" s="153"/>
      <c r="L1661" s="149"/>
      <c r="M1661" s="154"/>
      <c r="T1661" s="155"/>
      <c r="AT1661" s="151" t="s">
        <v>202</v>
      </c>
      <c r="AU1661" s="151" t="s">
        <v>93</v>
      </c>
      <c r="AV1661" s="12" t="s">
        <v>90</v>
      </c>
      <c r="AW1661" s="12" t="s">
        <v>42</v>
      </c>
      <c r="AX1661" s="12" t="s">
        <v>82</v>
      </c>
      <c r="AY1661" s="151" t="s">
        <v>192</v>
      </c>
    </row>
    <row r="1662" spans="2:65" s="13" customFormat="1" ht="11.25">
      <c r="B1662" s="156"/>
      <c r="D1662" s="150" t="s">
        <v>202</v>
      </c>
      <c r="E1662" s="157" t="s">
        <v>44</v>
      </c>
      <c r="F1662" s="158" t="s">
        <v>93</v>
      </c>
      <c r="H1662" s="159">
        <v>2</v>
      </c>
      <c r="I1662" s="160"/>
      <c r="L1662" s="156"/>
      <c r="M1662" s="161"/>
      <c r="T1662" s="162"/>
      <c r="AT1662" s="157" t="s">
        <v>202</v>
      </c>
      <c r="AU1662" s="157" t="s">
        <v>93</v>
      </c>
      <c r="AV1662" s="13" t="s">
        <v>93</v>
      </c>
      <c r="AW1662" s="13" t="s">
        <v>42</v>
      </c>
      <c r="AX1662" s="13" t="s">
        <v>82</v>
      </c>
      <c r="AY1662" s="157" t="s">
        <v>192</v>
      </c>
    </row>
    <row r="1663" spans="2:65" s="12" customFormat="1" ht="11.25">
      <c r="B1663" s="149"/>
      <c r="D1663" s="150" t="s">
        <v>202</v>
      </c>
      <c r="E1663" s="151" t="s">
        <v>44</v>
      </c>
      <c r="F1663" s="152" t="s">
        <v>1124</v>
      </c>
      <c r="H1663" s="151" t="s">
        <v>44</v>
      </c>
      <c r="I1663" s="153"/>
      <c r="L1663" s="149"/>
      <c r="M1663" s="154"/>
      <c r="T1663" s="155"/>
      <c r="AT1663" s="151" t="s">
        <v>202</v>
      </c>
      <c r="AU1663" s="151" t="s">
        <v>93</v>
      </c>
      <c r="AV1663" s="12" t="s">
        <v>90</v>
      </c>
      <c r="AW1663" s="12" t="s">
        <v>42</v>
      </c>
      <c r="AX1663" s="12" t="s">
        <v>82</v>
      </c>
      <c r="AY1663" s="151" t="s">
        <v>192</v>
      </c>
    </row>
    <row r="1664" spans="2:65" s="13" customFormat="1" ht="11.25">
      <c r="B1664" s="156"/>
      <c r="D1664" s="150" t="s">
        <v>202</v>
      </c>
      <c r="E1664" s="157" t="s">
        <v>44</v>
      </c>
      <c r="F1664" s="158" t="s">
        <v>90</v>
      </c>
      <c r="H1664" s="159">
        <v>1</v>
      </c>
      <c r="I1664" s="160"/>
      <c r="L1664" s="156"/>
      <c r="M1664" s="161"/>
      <c r="T1664" s="162"/>
      <c r="AT1664" s="157" t="s">
        <v>202</v>
      </c>
      <c r="AU1664" s="157" t="s">
        <v>93</v>
      </c>
      <c r="AV1664" s="13" t="s">
        <v>93</v>
      </c>
      <c r="AW1664" s="13" t="s">
        <v>42</v>
      </c>
      <c r="AX1664" s="13" t="s">
        <v>82</v>
      </c>
      <c r="AY1664" s="157" t="s">
        <v>192</v>
      </c>
    </row>
    <row r="1665" spans="2:65" s="12" customFormat="1" ht="11.25">
      <c r="B1665" s="149"/>
      <c r="D1665" s="150" t="s">
        <v>202</v>
      </c>
      <c r="E1665" s="151" t="s">
        <v>44</v>
      </c>
      <c r="F1665" s="152" t="s">
        <v>2533</v>
      </c>
      <c r="H1665" s="151" t="s">
        <v>44</v>
      </c>
      <c r="I1665" s="153"/>
      <c r="L1665" s="149"/>
      <c r="M1665" s="154"/>
      <c r="T1665" s="155"/>
      <c r="AT1665" s="151" t="s">
        <v>202</v>
      </c>
      <c r="AU1665" s="151" t="s">
        <v>93</v>
      </c>
      <c r="AV1665" s="12" t="s">
        <v>90</v>
      </c>
      <c r="AW1665" s="12" t="s">
        <v>42</v>
      </c>
      <c r="AX1665" s="12" t="s">
        <v>82</v>
      </c>
      <c r="AY1665" s="151" t="s">
        <v>192</v>
      </c>
    </row>
    <row r="1666" spans="2:65" s="13" customFormat="1" ht="11.25">
      <c r="B1666" s="156"/>
      <c r="D1666" s="150" t="s">
        <v>202</v>
      </c>
      <c r="E1666" s="157" t="s">
        <v>44</v>
      </c>
      <c r="F1666" s="158" t="s">
        <v>90</v>
      </c>
      <c r="H1666" s="159">
        <v>1</v>
      </c>
      <c r="I1666" s="160"/>
      <c r="L1666" s="156"/>
      <c r="M1666" s="161"/>
      <c r="T1666" s="162"/>
      <c r="AT1666" s="157" t="s">
        <v>202</v>
      </c>
      <c r="AU1666" s="157" t="s">
        <v>93</v>
      </c>
      <c r="AV1666" s="13" t="s">
        <v>93</v>
      </c>
      <c r="AW1666" s="13" t="s">
        <v>42</v>
      </c>
      <c r="AX1666" s="13" t="s">
        <v>82</v>
      </c>
      <c r="AY1666" s="157" t="s">
        <v>192</v>
      </c>
    </row>
    <row r="1667" spans="2:65" s="12" customFormat="1" ht="11.25">
      <c r="B1667" s="149"/>
      <c r="D1667" s="150" t="s">
        <v>202</v>
      </c>
      <c r="E1667" s="151" t="s">
        <v>44</v>
      </c>
      <c r="F1667" s="152" t="s">
        <v>2534</v>
      </c>
      <c r="H1667" s="151" t="s">
        <v>44</v>
      </c>
      <c r="I1667" s="153"/>
      <c r="L1667" s="149"/>
      <c r="M1667" s="154"/>
      <c r="T1667" s="155"/>
      <c r="AT1667" s="151" t="s">
        <v>202</v>
      </c>
      <c r="AU1667" s="151" t="s">
        <v>93</v>
      </c>
      <c r="AV1667" s="12" t="s">
        <v>90</v>
      </c>
      <c r="AW1667" s="12" t="s">
        <v>42</v>
      </c>
      <c r="AX1667" s="12" t="s">
        <v>82</v>
      </c>
      <c r="AY1667" s="151" t="s">
        <v>192</v>
      </c>
    </row>
    <row r="1668" spans="2:65" s="13" customFormat="1" ht="11.25">
      <c r="B1668" s="156"/>
      <c r="D1668" s="150" t="s">
        <v>202</v>
      </c>
      <c r="E1668" s="157" t="s">
        <v>44</v>
      </c>
      <c r="F1668" s="158" t="s">
        <v>90</v>
      </c>
      <c r="H1668" s="159">
        <v>1</v>
      </c>
      <c r="I1668" s="160"/>
      <c r="L1668" s="156"/>
      <c r="M1668" s="161"/>
      <c r="T1668" s="162"/>
      <c r="AT1668" s="157" t="s">
        <v>202</v>
      </c>
      <c r="AU1668" s="157" t="s">
        <v>93</v>
      </c>
      <c r="AV1668" s="13" t="s">
        <v>93</v>
      </c>
      <c r="AW1668" s="13" t="s">
        <v>42</v>
      </c>
      <c r="AX1668" s="13" t="s">
        <v>82</v>
      </c>
      <c r="AY1668" s="157" t="s">
        <v>192</v>
      </c>
    </row>
    <row r="1669" spans="2:65" s="14" customFormat="1" ht="11.25">
      <c r="B1669" s="163"/>
      <c r="D1669" s="150" t="s">
        <v>202</v>
      </c>
      <c r="E1669" s="164" t="s">
        <v>44</v>
      </c>
      <c r="F1669" s="165" t="s">
        <v>205</v>
      </c>
      <c r="H1669" s="166">
        <v>10</v>
      </c>
      <c r="I1669" s="167"/>
      <c r="L1669" s="163"/>
      <c r="M1669" s="168"/>
      <c r="T1669" s="169"/>
      <c r="AT1669" s="164" t="s">
        <v>202</v>
      </c>
      <c r="AU1669" s="164" t="s">
        <v>93</v>
      </c>
      <c r="AV1669" s="14" t="s">
        <v>199</v>
      </c>
      <c r="AW1669" s="14" t="s">
        <v>42</v>
      </c>
      <c r="AX1669" s="14" t="s">
        <v>90</v>
      </c>
      <c r="AY1669" s="164" t="s">
        <v>192</v>
      </c>
    </row>
    <row r="1670" spans="2:65" s="1" customFormat="1" ht="16.5" customHeight="1">
      <c r="B1670" s="33"/>
      <c r="C1670" s="170" t="s">
        <v>1771</v>
      </c>
      <c r="D1670" s="170" t="s">
        <v>245</v>
      </c>
      <c r="E1670" s="171" t="s">
        <v>1703</v>
      </c>
      <c r="F1670" s="172" t="s">
        <v>1704</v>
      </c>
      <c r="G1670" s="173" t="s">
        <v>747</v>
      </c>
      <c r="H1670" s="174">
        <v>10</v>
      </c>
      <c r="I1670" s="175"/>
      <c r="J1670" s="176">
        <f>ROUND(I1670*H1670,2)</f>
        <v>0</v>
      </c>
      <c r="K1670" s="172" t="s">
        <v>259</v>
      </c>
      <c r="L1670" s="177"/>
      <c r="M1670" s="178" t="s">
        <v>44</v>
      </c>
      <c r="N1670" s="179" t="s">
        <v>53</v>
      </c>
      <c r="P1670" s="141">
        <f>O1670*H1670</f>
        <v>0</v>
      </c>
      <c r="Q1670" s="141">
        <v>0</v>
      </c>
      <c r="R1670" s="141">
        <f>Q1670*H1670</f>
        <v>0</v>
      </c>
      <c r="S1670" s="141">
        <v>0</v>
      </c>
      <c r="T1670" s="142">
        <f>S1670*H1670</f>
        <v>0</v>
      </c>
      <c r="AR1670" s="143" t="s">
        <v>93</v>
      </c>
      <c r="AT1670" s="143" t="s">
        <v>245</v>
      </c>
      <c r="AU1670" s="143" t="s">
        <v>93</v>
      </c>
      <c r="AY1670" s="17" t="s">
        <v>192</v>
      </c>
      <c r="BE1670" s="144">
        <f>IF(N1670="základní",J1670,0)</f>
        <v>0</v>
      </c>
      <c r="BF1670" s="144">
        <f>IF(N1670="snížená",J1670,0)</f>
        <v>0</v>
      </c>
      <c r="BG1670" s="144">
        <f>IF(N1670="zákl. přenesená",J1670,0)</f>
        <v>0</v>
      </c>
      <c r="BH1670" s="144">
        <f>IF(N1670="sníž. přenesená",J1670,0)</f>
        <v>0</v>
      </c>
      <c r="BI1670" s="144">
        <f>IF(N1670="nulová",J1670,0)</f>
        <v>0</v>
      </c>
      <c r="BJ1670" s="17" t="s">
        <v>90</v>
      </c>
      <c r="BK1670" s="144">
        <f>ROUND(I1670*H1670,2)</f>
        <v>0</v>
      </c>
      <c r="BL1670" s="17" t="s">
        <v>90</v>
      </c>
      <c r="BM1670" s="143" t="s">
        <v>2824</v>
      </c>
    </row>
    <row r="1671" spans="2:65" s="12" customFormat="1" ht="11.25">
      <c r="B1671" s="149"/>
      <c r="D1671" s="150" t="s">
        <v>202</v>
      </c>
      <c r="E1671" s="151" t="s">
        <v>44</v>
      </c>
      <c r="F1671" s="152" t="s">
        <v>2252</v>
      </c>
      <c r="H1671" s="151" t="s">
        <v>44</v>
      </c>
      <c r="I1671" s="153"/>
      <c r="L1671" s="149"/>
      <c r="M1671" s="154"/>
      <c r="T1671" s="155"/>
      <c r="AT1671" s="151" t="s">
        <v>202</v>
      </c>
      <c r="AU1671" s="151" t="s">
        <v>93</v>
      </c>
      <c r="AV1671" s="12" t="s">
        <v>90</v>
      </c>
      <c r="AW1671" s="12" t="s">
        <v>42</v>
      </c>
      <c r="AX1671" s="12" t="s">
        <v>82</v>
      </c>
      <c r="AY1671" s="151" t="s">
        <v>192</v>
      </c>
    </row>
    <row r="1672" spans="2:65" s="12" customFormat="1" ht="11.25">
      <c r="B1672" s="149"/>
      <c r="D1672" s="150" t="s">
        <v>202</v>
      </c>
      <c r="E1672" s="151" t="s">
        <v>44</v>
      </c>
      <c r="F1672" s="152" t="s">
        <v>1110</v>
      </c>
      <c r="H1672" s="151" t="s">
        <v>44</v>
      </c>
      <c r="I1672" s="153"/>
      <c r="L1672" s="149"/>
      <c r="M1672" s="154"/>
      <c r="T1672" s="155"/>
      <c r="AT1672" s="151" t="s">
        <v>202</v>
      </c>
      <c r="AU1672" s="151" t="s">
        <v>93</v>
      </c>
      <c r="AV1672" s="12" t="s">
        <v>90</v>
      </c>
      <c r="AW1672" s="12" t="s">
        <v>42</v>
      </c>
      <c r="AX1672" s="12" t="s">
        <v>82</v>
      </c>
      <c r="AY1672" s="151" t="s">
        <v>192</v>
      </c>
    </row>
    <row r="1673" spans="2:65" s="13" customFormat="1" ht="11.25">
      <c r="B1673" s="156"/>
      <c r="D1673" s="150" t="s">
        <v>202</v>
      </c>
      <c r="E1673" s="157" t="s">
        <v>44</v>
      </c>
      <c r="F1673" s="158" t="s">
        <v>90</v>
      </c>
      <c r="H1673" s="159">
        <v>1</v>
      </c>
      <c r="I1673" s="160"/>
      <c r="L1673" s="156"/>
      <c r="M1673" s="161"/>
      <c r="T1673" s="162"/>
      <c r="AT1673" s="157" t="s">
        <v>202</v>
      </c>
      <c r="AU1673" s="157" t="s">
        <v>93</v>
      </c>
      <c r="AV1673" s="13" t="s">
        <v>93</v>
      </c>
      <c r="AW1673" s="13" t="s">
        <v>42</v>
      </c>
      <c r="AX1673" s="13" t="s">
        <v>82</v>
      </c>
      <c r="AY1673" s="157" t="s">
        <v>192</v>
      </c>
    </row>
    <row r="1674" spans="2:65" s="12" customFormat="1" ht="11.25">
      <c r="B1674" s="149"/>
      <c r="D1674" s="150" t="s">
        <v>202</v>
      </c>
      <c r="E1674" s="151" t="s">
        <v>44</v>
      </c>
      <c r="F1674" s="152" t="s">
        <v>1112</v>
      </c>
      <c r="H1674" s="151" t="s">
        <v>44</v>
      </c>
      <c r="I1674" s="153"/>
      <c r="L1674" s="149"/>
      <c r="M1674" s="154"/>
      <c r="T1674" s="155"/>
      <c r="AT1674" s="151" t="s">
        <v>202</v>
      </c>
      <c r="AU1674" s="151" t="s">
        <v>93</v>
      </c>
      <c r="AV1674" s="12" t="s">
        <v>90</v>
      </c>
      <c r="AW1674" s="12" t="s">
        <v>42</v>
      </c>
      <c r="AX1674" s="12" t="s">
        <v>82</v>
      </c>
      <c r="AY1674" s="151" t="s">
        <v>192</v>
      </c>
    </row>
    <row r="1675" spans="2:65" s="13" customFormat="1" ht="11.25">
      <c r="B1675" s="156"/>
      <c r="D1675" s="150" t="s">
        <v>202</v>
      </c>
      <c r="E1675" s="157" t="s">
        <v>44</v>
      </c>
      <c r="F1675" s="158" t="s">
        <v>93</v>
      </c>
      <c r="H1675" s="159">
        <v>2</v>
      </c>
      <c r="I1675" s="160"/>
      <c r="L1675" s="156"/>
      <c r="M1675" s="161"/>
      <c r="T1675" s="162"/>
      <c r="AT1675" s="157" t="s">
        <v>202</v>
      </c>
      <c r="AU1675" s="157" t="s">
        <v>93</v>
      </c>
      <c r="AV1675" s="13" t="s">
        <v>93</v>
      </c>
      <c r="AW1675" s="13" t="s">
        <v>42</v>
      </c>
      <c r="AX1675" s="13" t="s">
        <v>82</v>
      </c>
      <c r="AY1675" s="157" t="s">
        <v>192</v>
      </c>
    </row>
    <row r="1676" spans="2:65" s="12" customFormat="1" ht="11.25">
      <c r="B1676" s="149"/>
      <c r="D1676" s="150" t="s">
        <v>202</v>
      </c>
      <c r="E1676" s="151" t="s">
        <v>44</v>
      </c>
      <c r="F1676" s="152" t="s">
        <v>1114</v>
      </c>
      <c r="H1676" s="151" t="s">
        <v>44</v>
      </c>
      <c r="I1676" s="153"/>
      <c r="L1676" s="149"/>
      <c r="M1676" s="154"/>
      <c r="T1676" s="155"/>
      <c r="AT1676" s="151" t="s">
        <v>202</v>
      </c>
      <c r="AU1676" s="151" t="s">
        <v>93</v>
      </c>
      <c r="AV1676" s="12" t="s">
        <v>90</v>
      </c>
      <c r="AW1676" s="12" t="s">
        <v>42</v>
      </c>
      <c r="AX1676" s="12" t="s">
        <v>82</v>
      </c>
      <c r="AY1676" s="151" t="s">
        <v>192</v>
      </c>
    </row>
    <row r="1677" spans="2:65" s="13" customFormat="1" ht="11.25">
      <c r="B1677" s="156"/>
      <c r="D1677" s="150" t="s">
        <v>202</v>
      </c>
      <c r="E1677" s="157" t="s">
        <v>44</v>
      </c>
      <c r="F1677" s="158" t="s">
        <v>90</v>
      </c>
      <c r="H1677" s="159">
        <v>1</v>
      </c>
      <c r="I1677" s="160"/>
      <c r="L1677" s="156"/>
      <c r="M1677" s="161"/>
      <c r="T1677" s="162"/>
      <c r="AT1677" s="157" t="s">
        <v>202</v>
      </c>
      <c r="AU1677" s="157" t="s">
        <v>93</v>
      </c>
      <c r="AV1677" s="13" t="s">
        <v>93</v>
      </c>
      <c r="AW1677" s="13" t="s">
        <v>42</v>
      </c>
      <c r="AX1677" s="13" t="s">
        <v>82</v>
      </c>
      <c r="AY1677" s="157" t="s">
        <v>192</v>
      </c>
    </row>
    <row r="1678" spans="2:65" s="12" customFormat="1" ht="11.25">
      <c r="B1678" s="149"/>
      <c r="D1678" s="150" t="s">
        <v>202</v>
      </c>
      <c r="E1678" s="151" t="s">
        <v>44</v>
      </c>
      <c r="F1678" s="152" t="s">
        <v>1122</v>
      </c>
      <c r="H1678" s="151" t="s">
        <v>44</v>
      </c>
      <c r="I1678" s="153"/>
      <c r="L1678" s="149"/>
      <c r="M1678" s="154"/>
      <c r="T1678" s="155"/>
      <c r="AT1678" s="151" t="s">
        <v>202</v>
      </c>
      <c r="AU1678" s="151" t="s">
        <v>93</v>
      </c>
      <c r="AV1678" s="12" t="s">
        <v>90</v>
      </c>
      <c r="AW1678" s="12" t="s">
        <v>42</v>
      </c>
      <c r="AX1678" s="12" t="s">
        <v>82</v>
      </c>
      <c r="AY1678" s="151" t="s">
        <v>192</v>
      </c>
    </row>
    <row r="1679" spans="2:65" s="13" customFormat="1" ht="11.25">
      <c r="B1679" s="156"/>
      <c r="D1679" s="150" t="s">
        <v>202</v>
      </c>
      <c r="E1679" s="157" t="s">
        <v>44</v>
      </c>
      <c r="F1679" s="158" t="s">
        <v>90</v>
      </c>
      <c r="H1679" s="159">
        <v>1</v>
      </c>
      <c r="I1679" s="160"/>
      <c r="L1679" s="156"/>
      <c r="M1679" s="161"/>
      <c r="T1679" s="162"/>
      <c r="AT1679" s="157" t="s">
        <v>202</v>
      </c>
      <c r="AU1679" s="157" t="s">
        <v>93</v>
      </c>
      <c r="AV1679" s="13" t="s">
        <v>93</v>
      </c>
      <c r="AW1679" s="13" t="s">
        <v>42</v>
      </c>
      <c r="AX1679" s="13" t="s">
        <v>82</v>
      </c>
      <c r="AY1679" s="157" t="s">
        <v>192</v>
      </c>
    </row>
    <row r="1680" spans="2:65" s="12" customFormat="1" ht="11.25">
      <c r="B1680" s="149"/>
      <c r="D1680" s="150" t="s">
        <v>202</v>
      </c>
      <c r="E1680" s="151" t="s">
        <v>44</v>
      </c>
      <c r="F1680" s="152" t="s">
        <v>1123</v>
      </c>
      <c r="H1680" s="151" t="s">
        <v>44</v>
      </c>
      <c r="I1680" s="153"/>
      <c r="L1680" s="149"/>
      <c r="M1680" s="154"/>
      <c r="T1680" s="155"/>
      <c r="AT1680" s="151" t="s">
        <v>202</v>
      </c>
      <c r="AU1680" s="151" t="s">
        <v>93</v>
      </c>
      <c r="AV1680" s="12" t="s">
        <v>90</v>
      </c>
      <c r="AW1680" s="12" t="s">
        <v>42</v>
      </c>
      <c r="AX1680" s="12" t="s">
        <v>82</v>
      </c>
      <c r="AY1680" s="151" t="s">
        <v>192</v>
      </c>
    </row>
    <row r="1681" spans="2:65" s="13" customFormat="1" ht="11.25">
      <c r="B1681" s="156"/>
      <c r="D1681" s="150" t="s">
        <v>202</v>
      </c>
      <c r="E1681" s="157" t="s">
        <v>44</v>
      </c>
      <c r="F1681" s="158" t="s">
        <v>93</v>
      </c>
      <c r="H1681" s="159">
        <v>2</v>
      </c>
      <c r="I1681" s="160"/>
      <c r="L1681" s="156"/>
      <c r="M1681" s="161"/>
      <c r="T1681" s="162"/>
      <c r="AT1681" s="157" t="s">
        <v>202</v>
      </c>
      <c r="AU1681" s="157" t="s">
        <v>93</v>
      </c>
      <c r="AV1681" s="13" t="s">
        <v>93</v>
      </c>
      <c r="AW1681" s="13" t="s">
        <v>42</v>
      </c>
      <c r="AX1681" s="13" t="s">
        <v>82</v>
      </c>
      <c r="AY1681" s="157" t="s">
        <v>192</v>
      </c>
    </row>
    <row r="1682" spans="2:65" s="12" customFormat="1" ht="11.25">
      <c r="B1682" s="149"/>
      <c r="D1682" s="150" t="s">
        <v>202</v>
      </c>
      <c r="E1682" s="151" t="s">
        <v>44</v>
      </c>
      <c r="F1682" s="152" t="s">
        <v>1124</v>
      </c>
      <c r="H1682" s="151" t="s">
        <v>44</v>
      </c>
      <c r="I1682" s="153"/>
      <c r="L1682" s="149"/>
      <c r="M1682" s="154"/>
      <c r="T1682" s="155"/>
      <c r="AT1682" s="151" t="s">
        <v>202</v>
      </c>
      <c r="AU1682" s="151" t="s">
        <v>93</v>
      </c>
      <c r="AV1682" s="12" t="s">
        <v>90</v>
      </c>
      <c r="AW1682" s="12" t="s">
        <v>42</v>
      </c>
      <c r="AX1682" s="12" t="s">
        <v>82</v>
      </c>
      <c r="AY1682" s="151" t="s">
        <v>192</v>
      </c>
    </row>
    <row r="1683" spans="2:65" s="13" customFormat="1" ht="11.25">
      <c r="B1683" s="156"/>
      <c r="D1683" s="150" t="s">
        <v>202</v>
      </c>
      <c r="E1683" s="157" t="s">
        <v>44</v>
      </c>
      <c r="F1683" s="158" t="s">
        <v>90</v>
      </c>
      <c r="H1683" s="159">
        <v>1</v>
      </c>
      <c r="I1683" s="160"/>
      <c r="L1683" s="156"/>
      <c r="M1683" s="161"/>
      <c r="T1683" s="162"/>
      <c r="AT1683" s="157" t="s">
        <v>202</v>
      </c>
      <c r="AU1683" s="157" t="s">
        <v>93</v>
      </c>
      <c r="AV1683" s="13" t="s">
        <v>93</v>
      </c>
      <c r="AW1683" s="13" t="s">
        <v>42</v>
      </c>
      <c r="AX1683" s="13" t="s">
        <v>82</v>
      </c>
      <c r="AY1683" s="157" t="s">
        <v>192</v>
      </c>
    </row>
    <row r="1684" spans="2:65" s="12" customFormat="1" ht="11.25">
      <c r="B1684" s="149"/>
      <c r="D1684" s="150" t="s">
        <v>202</v>
      </c>
      <c r="E1684" s="151" t="s">
        <v>44</v>
      </c>
      <c r="F1684" s="152" t="s">
        <v>2533</v>
      </c>
      <c r="H1684" s="151" t="s">
        <v>44</v>
      </c>
      <c r="I1684" s="153"/>
      <c r="L1684" s="149"/>
      <c r="M1684" s="154"/>
      <c r="T1684" s="155"/>
      <c r="AT1684" s="151" t="s">
        <v>202</v>
      </c>
      <c r="AU1684" s="151" t="s">
        <v>93</v>
      </c>
      <c r="AV1684" s="12" t="s">
        <v>90</v>
      </c>
      <c r="AW1684" s="12" t="s">
        <v>42</v>
      </c>
      <c r="AX1684" s="12" t="s">
        <v>82</v>
      </c>
      <c r="AY1684" s="151" t="s">
        <v>192</v>
      </c>
    </row>
    <row r="1685" spans="2:65" s="13" customFormat="1" ht="11.25">
      <c r="B1685" s="156"/>
      <c r="D1685" s="150" t="s">
        <v>202</v>
      </c>
      <c r="E1685" s="157" t="s">
        <v>44</v>
      </c>
      <c r="F1685" s="158" t="s">
        <v>90</v>
      </c>
      <c r="H1685" s="159">
        <v>1</v>
      </c>
      <c r="I1685" s="160"/>
      <c r="L1685" s="156"/>
      <c r="M1685" s="161"/>
      <c r="T1685" s="162"/>
      <c r="AT1685" s="157" t="s">
        <v>202</v>
      </c>
      <c r="AU1685" s="157" t="s">
        <v>93</v>
      </c>
      <c r="AV1685" s="13" t="s">
        <v>93</v>
      </c>
      <c r="AW1685" s="13" t="s">
        <v>42</v>
      </c>
      <c r="AX1685" s="13" t="s">
        <v>82</v>
      </c>
      <c r="AY1685" s="157" t="s">
        <v>192</v>
      </c>
    </row>
    <row r="1686" spans="2:65" s="12" customFormat="1" ht="11.25">
      <c r="B1686" s="149"/>
      <c r="D1686" s="150" t="s">
        <v>202</v>
      </c>
      <c r="E1686" s="151" t="s">
        <v>44</v>
      </c>
      <c r="F1686" s="152" t="s">
        <v>2534</v>
      </c>
      <c r="H1686" s="151" t="s">
        <v>44</v>
      </c>
      <c r="I1686" s="153"/>
      <c r="L1686" s="149"/>
      <c r="M1686" s="154"/>
      <c r="T1686" s="155"/>
      <c r="AT1686" s="151" t="s">
        <v>202</v>
      </c>
      <c r="AU1686" s="151" t="s">
        <v>93</v>
      </c>
      <c r="AV1686" s="12" t="s">
        <v>90</v>
      </c>
      <c r="AW1686" s="12" t="s">
        <v>42</v>
      </c>
      <c r="AX1686" s="12" t="s">
        <v>82</v>
      </c>
      <c r="AY1686" s="151" t="s">
        <v>192</v>
      </c>
    </row>
    <row r="1687" spans="2:65" s="13" customFormat="1" ht="11.25">
      <c r="B1687" s="156"/>
      <c r="D1687" s="150" t="s">
        <v>202</v>
      </c>
      <c r="E1687" s="157" t="s">
        <v>44</v>
      </c>
      <c r="F1687" s="158" t="s">
        <v>90</v>
      </c>
      <c r="H1687" s="159">
        <v>1</v>
      </c>
      <c r="I1687" s="160"/>
      <c r="L1687" s="156"/>
      <c r="M1687" s="161"/>
      <c r="T1687" s="162"/>
      <c r="AT1687" s="157" t="s">
        <v>202</v>
      </c>
      <c r="AU1687" s="157" t="s">
        <v>93</v>
      </c>
      <c r="AV1687" s="13" t="s">
        <v>93</v>
      </c>
      <c r="AW1687" s="13" t="s">
        <v>42</v>
      </c>
      <c r="AX1687" s="13" t="s">
        <v>82</v>
      </c>
      <c r="AY1687" s="157" t="s">
        <v>192</v>
      </c>
    </row>
    <row r="1688" spans="2:65" s="14" customFormat="1" ht="11.25">
      <c r="B1688" s="163"/>
      <c r="D1688" s="150" t="s">
        <v>202</v>
      </c>
      <c r="E1688" s="164" t="s">
        <v>44</v>
      </c>
      <c r="F1688" s="165" t="s">
        <v>205</v>
      </c>
      <c r="H1688" s="166">
        <v>10</v>
      </c>
      <c r="I1688" s="167"/>
      <c r="L1688" s="163"/>
      <c r="M1688" s="168"/>
      <c r="T1688" s="169"/>
      <c r="AT1688" s="164" t="s">
        <v>202</v>
      </c>
      <c r="AU1688" s="164" t="s">
        <v>93</v>
      </c>
      <c r="AV1688" s="14" t="s">
        <v>199</v>
      </c>
      <c r="AW1688" s="14" t="s">
        <v>42</v>
      </c>
      <c r="AX1688" s="14" t="s">
        <v>90</v>
      </c>
      <c r="AY1688" s="164" t="s">
        <v>192</v>
      </c>
    </row>
    <row r="1689" spans="2:65" s="1" customFormat="1" ht="49.15" customHeight="1">
      <c r="B1689" s="33"/>
      <c r="C1689" s="132" t="s">
        <v>1777</v>
      </c>
      <c r="D1689" s="132" t="s">
        <v>194</v>
      </c>
      <c r="E1689" s="133" t="s">
        <v>1707</v>
      </c>
      <c r="F1689" s="134" t="s">
        <v>1708</v>
      </c>
      <c r="G1689" s="135" t="s">
        <v>747</v>
      </c>
      <c r="H1689" s="136">
        <v>3</v>
      </c>
      <c r="I1689" s="137"/>
      <c r="J1689" s="138">
        <f>ROUND(I1689*H1689,2)</f>
        <v>0</v>
      </c>
      <c r="K1689" s="134" t="s">
        <v>259</v>
      </c>
      <c r="L1689" s="33"/>
      <c r="M1689" s="139" t="s">
        <v>44</v>
      </c>
      <c r="N1689" s="140" t="s">
        <v>53</v>
      </c>
      <c r="P1689" s="141">
        <f>O1689*H1689</f>
        <v>0</v>
      </c>
      <c r="Q1689" s="141">
        <v>0</v>
      </c>
      <c r="R1689" s="141">
        <f>Q1689*H1689</f>
        <v>0</v>
      </c>
      <c r="S1689" s="141">
        <v>0</v>
      </c>
      <c r="T1689" s="142">
        <f>S1689*H1689</f>
        <v>0</v>
      </c>
      <c r="AR1689" s="143" t="s">
        <v>90</v>
      </c>
      <c r="AT1689" s="143" t="s">
        <v>194</v>
      </c>
      <c r="AU1689" s="143" t="s">
        <v>93</v>
      </c>
      <c r="AY1689" s="17" t="s">
        <v>192</v>
      </c>
      <c r="BE1689" s="144">
        <f>IF(N1689="základní",J1689,0)</f>
        <v>0</v>
      </c>
      <c r="BF1689" s="144">
        <f>IF(N1689="snížená",J1689,0)</f>
        <v>0</v>
      </c>
      <c r="BG1689" s="144">
        <f>IF(N1689="zákl. přenesená",J1689,0)</f>
        <v>0</v>
      </c>
      <c r="BH1689" s="144">
        <f>IF(N1689="sníž. přenesená",J1689,0)</f>
        <v>0</v>
      </c>
      <c r="BI1689" s="144">
        <f>IF(N1689="nulová",J1689,0)</f>
        <v>0</v>
      </c>
      <c r="BJ1689" s="17" t="s">
        <v>90</v>
      </c>
      <c r="BK1689" s="144">
        <f>ROUND(I1689*H1689,2)</f>
        <v>0</v>
      </c>
      <c r="BL1689" s="17" t="s">
        <v>90</v>
      </c>
      <c r="BM1689" s="143" t="s">
        <v>2825</v>
      </c>
    </row>
    <row r="1690" spans="2:65" s="12" customFormat="1" ht="11.25">
      <c r="B1690" s="149"/>
      <c r="D1690" s="150" t="s">
        <v>202</v>
      </c>
      <c r="E1690" s="151" t="s">
        <v>44</v>
      </c>
      <c r="F1690" s="152" t="s">
        <v>2252</v>
      </c>
      <c r="H1690" s="151" t="s">
        <v>44</v>
      </c>
      <c r="I1690" s="153"/>
      <c r="L1690" s="149"/>
      <c r="M1690" s="154"/>
      <c r="T1690" s="155"/>
      <c r="AT1690" s="151" t="s">
        <v>202</v>
      </c>
      <c r="AU1690" s="151" t="s">
        <v>93</v>
      </c>
      <c r="AV1690" s="12" t="s">
        <v>90</v>
      </c>
      <c r="AW1690" s="12" t="s">
        <v>42</v>
      </c>
      <c r="AX1690" s="12" t="s">
        <v>82</v>
      </c>
      <c r="AY1690" s="151" t="s">
        <v>192</v>
      </c>
    </row>
    <row r="1691" spans="2:65" s="12" customFormat="1" ht="11.25">
      <c r="B1691" s="149"/>
      <c r="D1691" s="150" t="s">
        <v>202</v>
      </c>
      <c r="E1691" s="151" t="s">
        <v>44</v>
      </c>
      <c r="F1691" s="152" t="s">
        <v>1112</v>
      </c>
      <c r="H1691" s="151" t="s">
        <v>44</v>
      </c>
      <c r="I1691" s="153"/>
      <c r="L1691" s="149"/>
      <c r="M1691" s="154"/>
      <c r="T1691" s="155"/>
      <c r="AT1691" s="151" t="s">
        <v>202</v>
      </c>
      <c r="AU1691" s="151" t="s">
        <v>93</v>
      </c>
      <c r="AV1691" s="12" t="s">
        <v>90</v>
      </c>
      <c r="AW1691" s="12" t="s">
        <v>42</v>
      </c>
      <c r="AX1691" s="12" t="s">
        <v>82</v>
      </c>
      <c r="AY1691" s="151" t="s">
        <v>192</v>
      </c>
    </row>
    <row r="1692" spans="2:65" s="13" customFormat="1" ht="11.25">
      <c r="B1692" s="156"/>
      <c r="D1692" s="150" t="s">
        <v>202</v>
      </c>
      <c r="E1692" s="157" t="s">
        <v>44</v>
      </c>
      <c r="F1692" s="158" t="s">
        <v>90</v>
      </c>
      <c r="H1692" s="159">
        <v>1</v>
      </c>
      <c r="I1692" s="160"/>
      <c r="L1692" s="156"/>
      <c r="M1692" s="161"/>
      <c r="T1692" s="162"/>
      <c r="AT1692" s="157" t="s">
        <v>202</v>
      </c>
      <c r="AU1692" s="157" t="s">
        <v>93</v>
      </c>
      <c r="AV1692" s="13" t="s">
        <v>93</v>
      </c>
      <c r="AW1692" s="13" t="s">
        <v>42</v>
      </c>
      <c r="AX1692" s="13" t="s">
        <v>82</v>
      </c>
      <c r="AY1692" s="157" t="s">
        <v>192</v>
      </c>
    </row>
    <row r="1693" spans="2:65" s="12" customFormat="1" ht="11.25">
      <c r="B1693" s="149"/>
      <c r="D1693" s="150" t="s">
        <v>202</v>
      </c>
      <c r="E1693" s="151" t="s">
        <v>44</v>
      </c>
      <c r="F1693" s="152" t="s">
        <v>1118</v>
      </c>
      <c r="H1693" s="151" t="s">
        <v>44</v>
      </c>
      <c r="I1693" s="153"/>
      <c r="L1693" s="149"/>
      <c r="M1693" s="154"/>
      <c r="T1693" s="155"/>
      <c r="AT1693" s="151" t="s">
        <v>202</v>
      </c>
      <c r="AU1693" s="151" t="s">
        <v>93</v>
      </c>
      <c r="AV1693" s="12" t="s">
        <v>90</v>
      </c>
      <c r="AW1693" s="12" t="s">
        <v>42</v>
      </c>
      <c r="AX1693" s="12" t="s">
        <v>82</v>
      </c>
      <c r="AY1693" s="151" t="s">
        <v>192</v>
      </c>
    </row>
    <row r="1694" spans="2:65" s="13" customFormat="1" ht="11.25">
      <c r="B1694" s="156"/>
      <c r="D1694" s="150" t="s">
        <v>202</v>
      </c>
      <c r="E1694" s="157" t="s">
        <v>44</v>
      </c>
      <c r="F1694" s="158" t="s">
        <v>90</v>
      </c>
      <c r="H1694" s="159">
        <v>1</v>
      </c>
      <c r="I1694" s="160"/>
      <c r="L1694" s="156"/>
      <c r="M1694" s="161"/>
      <c r="T1694" s="162"/>
      <c r="AT1694" s="157" t="s">
        <v>202</v>
      </c>
      <c r="AU1694" s="157" t="s">
        <v>93</v>
      </c>
      <c r="AV1694" s="13" t="s">
        <v>93</v>
      </c>
      <c r="AW1694" s="13" t="s">
        <v>42</v>
      </c>
      <c r="AX1694" s="13" t="s">
        <v>82</v>
      </c>
      <c r="AY1694" s="157" t="s">
        <v>192</v>
      </c>
    </row>
    <row r="1695" spans="2:65" s="12" customFormat="1" ht="11.25">
      <c r="B1695" s="149"/>
      <c r="D1695" s="150" t="s">
        <v>202</v>
      </c>
      <c r="E1695" s="151" t="s">
        <v>44</v>
      </c>
      <c r="F1695" s="152" t="s">
        <v>1123</v>
      </c>
      <c r="H1695" s="151" t="s">
        <v>44</v>
      </c>
      <c r="I1695" s="153"/>
      <c r="L1695" s="149"/>
      <c r="M1695" s="154"/>
      <c r="T1695" s="155"/>
      <c r="AT1695" s="151" t="s">
        <v>202</v>
      </c>
      <c r="AU1695" s="151" t="s">
        <v>93</v>
      </c>
      <c r="AV1695" s="12" t="s">
        <v>90</v>
      </c>
      <c r="AW1695" s="12" t="s">
        <v>42</v>
      </c>
      <c r="AX1695" s="12" t="s">
        <v>82</v>
      </c>
      <c r="AY1695" s="151" t="s">
        <v>192</v>
      </c>
    </row>
    <row r="1696" spans="2:65" s="13" customFormat="1" ht="11.25">
      <c r="B1696" s="156"/>
      <c r="D1696" s="150" t="s">
        <v>202</v>
      </c>
      <c r="E1696" s="157" t="s">
        <v>44</v>
      </c>
      <c r="F1696" s="158" t="s">
        <v>90</v>
      </c>
      <c r="H1696" s="159">
        <v>1</v>
      </c>
      <c r="I1696" s="160"/>
      <c r="L1696" s="156"/>
      <c r="M1696" s="161"/>
      <c r="T1696" s="162"/>
      <c r="AT1696" s="157" t="s">
        <v>202</v>
      </c>
      <c r="AU1696" s="157" t="s">
        <v>93</v>
      </c>
      <c r="AV1696" s="13" t="s">
        <v>93</v>
      </c>
      <c r="AW1696" s="13" t="s">
        <v>42</v>
      </c>
      <c r="AX1696" s="13" t="s">
        <v>82</v>
      </c>
      <c r="AY1696" s="157" t="s">
        <v>192</v>
      </c>
    </row>
    <row r="1697" spans="2:65" s="14" customFormat="1" ht="11.25">
      <c r="B1697" s="163"/>
      <c r="D1697" s="150" t="s">
        <v>202</v>
      </c>
      <c r="E1697" s="164" t="s">
        <v>44</v>
      </c>
      <c r="F1697" s="165" t="s">
        <v>205</v>
      </c>
      <c r="H1697" s="166">
        <v>3</v>
      </c>
      <c r="I1697" s="167"/>
      <c r="L1697" s="163"/>
      <c r="M1697" s="168"/>
      <c r="T1697" s="169"/>
      <c r="AT1697" s="164" t="s">
        <v>202</v>
      </c>
      <c r="AU1697" s="164" t="s">
        <v>93</v>
      </c>
      <c r="AV1697" s="14" t="s">
        <v>199</v>
      </c>
      <c r="AW1697" s="14" t="s">
        <v>42</v>
      </c>
      <c r="AX1697" s="14" t="s">
        <v>90</v>
      </c>
      <c r="AY1697" s="164" t="s">
        <v>192</v>
      </c>
    </row>
    <row r="1698" spans="2:65" s="1" customFormat="1" ht="16.5" customHeight="1">
      <c r="B1698" s="33"/>
      <c r="C1698" s="170" t="s">
        <v>1783</v>
      </c>
      <c r="D1698" s="170" t="s">
        <v>245</v>
      </c>
      <c r="E1698" s="171" t="s">
        <v>1711</v>
      </c>
      <c r="F1698" s="172" t="s">
        <v>1712</v>
      </c>
      <c r="G1698" s="173" t="s">
        <v>747</v>
      </c>
      <c r="H1698" s="174">
        <v>3</v>
      </c>
      <c r="I1698" s="175"/>
      <c r="J1698" s="176">
        <f>ROUND(I1698*H1698,2)</f>
        <v>0</v>
      </c>
      <c r="K1698" s="172" t="s">
        <v>259</v>
      </c>
      <c r="L1698" s="177"/>
      <c r="M1698" s="178" t="s">
        <v>44</v>
      </c>
      <c r="N1698" s="179" t="s">
        <v>53</v>
      </c>
      <c r="P1698" s="141">
        <f>O1698*H1698</f>
        <v>0</v>
      </c>
      <c r="Q1698" s="141">
        <v>0</v>
      </c>
      <c r="R1698" s="141">
        <f>Q1698*H1698</f>
        <v>0</v>
      </c>
      <c r="S1698" s="141">
        <v>0</v>
      </c>
      <c r="T1698" s="142">
        <f>S1698*H1698</f>
        <v>0</v>
      </c>
      <c r="AR1698" s="143" t="s">
        <v>93</v>
      </c>
      <c r="AT1698" s="143" t="s">
        <v>245</v>
      </c>
      <c r="AU1698" s="143" t="s">
        <v>93</v>
      </c>
      <c r="AY1698" s="17" t="s">
        <v>192</v>
      </c>
      <c r="BE1698" s="144">
        <f>IF(N1698="základní",J1698,0)</f>
        <v>0</v>
      </c>
      <c r="BF1698" s="144">
        <f>IF(N1698="snížená",J1698,0)</f>
        <v>0</v>
      </c>
      <c r="BG1698" s="144">
        <f>IF(N1698="zákl. přenesená",J1698,0)</f>
        <v>0</v>
      </c>
      <c r="BH1698" s="144">
        <f>IF(N1698="sníž. přenesená",J1698,0)</f>
        <v>0</v>
      </c>
      <c r="BI1698" s="144">
        <f>IF(N1698="nulová",J1698,0)</f>
        <v>0</v>
      </c>
      <c r="BJ1698" s="17" t="s">
        <v>90</v>
      </c>
      <c r="BK1698" s="144">
        <f>ROUND(I1698*H1698,2)</f>
        <v>0</v>
      </c>
      <c r="BL1698" s="17" t="s">
        <v>90</v>
      </c>
      <c r="BM1698" s="143" t="s">
        <v>2826</v>
      </c>
    </row>
    <row r="1699" spans="2:65" s="12" customFormat="1" ht="11.25">
      <c r="B1699" s="149"/>
      <c r="D1699" s="150" t="s">
        <v>202</v>
      </c>
      <c r="E1699" s="151" t="s">
        <v>44</v>
      </c>
      <c r="F1699" s="152" t="s">
        <v>2252</v>
      </c>
      <c r="H1699" s="151" t="s">
        <v>44</v>
      </c>
      <c r="I1699" s="153"/>
      <c r="L1699" s="149"/>
      <c r="M1699" s="154"/>
      <c r="T1699" s="155"/>
      <c r="AT1699" s="151" t="s">
        <v>202</v>
      </c>
      <c r="AU1699" s="151" t="s">
        <v>93</v>
      </c>
      <c r="AV1699" s="12" t="s">
        <v>90</v>
      </c>
      <c r="AW1699" s="12" t="s">
        <v>42</v>
      </c>
      <c r="AX1699" s="12" t="s">
        <v>82</v>
      </c>
      <c r="AY1699" s="151" t="s">
        <v>192</v>
      </c>
    </row>
    <row r="1700" spans="2:65" s="12" customFormat="1" ht="11.25">
      <c r="B1700" s="149"/>
      <c r="D1700" s="150" t="s">
        <v>202</v>
      </c>
      <c r="E1700" s="151" t="s">
        <v>44</v>
      </c>
      <c r="F1700" s="152" t="s">
        <v>1112</v>
      </c>
      <c r="H1700" s="151" t="s">
        <v>44</v>
      </c>
      <c r="I1700" s="153"/>
      <c r="L1700" s="149"/>
      <c r="M1700" s="154"/>
      <c r="T1700" s="155"/>
      <c r="AT1700" s="151" t="s">
        <v>202</v>
      </c>
      <c r="AU1700" s="151" t="s">
        <v>93</v>
      </c>
      <c r="AV1700" s="12" t="s">
        <v>90</v>
      </c>
      <c r="AW1700" s="12" t="s">
        <v>42</v>
      </c>
      <c r="AX1700" s="12" t="s">
        <v>82</v>
      </c>
      <c r="AY1700" s="151" t="s">
        <v>192</v>
      </c>
    </row>
    <row r="1701" spans="2:65" s="13" customFormat="1" ht="11.25">
      <c r="B1701" s="156"/>
      <c r="D1701" s="150" t="s">
        <v>202</v>
      </c>
      <c r="E1701" s="157" t="s">
        <v>44</v>
      </c>
      <c r="F1701" s="158" t="s">
        <v>90</v>
      </c>
      <c r="H1701" s="159">
        <v>1</v>
      </c>
      <c r="I1701" s="160"/>
      <c r="L1701" s="156"/>
      <c r="M1701" s="161"/>
      <c r="T1701" s="162"/>
      <c r="AT1701" s="157" t="s">
        <v>202</v>
      </c>
      <c r="AU1701" s="157" t="s">
        <v>93</v>
      </c>
      <c r="AV1701" s="13" t="s">
        <v>93</v>
      </c>
      <c r="AW1701" s="13" t="s">
        <v>42</v>
      </c>
      <c r="AX1701" s="13" t="s">
        <v>82</v>
      </c>
      <c r="AY1701" s="157" t="s">
        <v>192</v>
      </c>
    </row>
    <row r="1702" spans="2:65" s="12" customFormat="1" ht="11.25">
      <c r="B1702" s="149"/>
      <c r="D1702" s="150" t="s">
        <v>202</v>
      </c>
      <c r="E1702" s="151" t="s">
        <v>44</v>
      </c>
      <c r="F1702" s="152" t="s">
        <v>1118</v>
      </c>
      <c r="H1702" s="151" t="s">
        <v>44</v>
      </c>
      <c r="I1702" s="153"/>
      <c r="L1702" s="149"/>
      <c r="M1702" s="154"/>
      <c r="T1702" s="155"/>
      <c r="AT1702" s="151" t="s">
        <v>202</v>
      </c>
      <c r="AU1702" s="151" t="s">
        <v>93</v>
      </c>
      <c r="AV1702" s="12" t="s">
        <v>90</v>
      </c>
      <c r="AW1702" s="12" t="s">
        <v>42</v>
      </c>
      <c r="AX1702" s="12" t="s">
        <v>82</v>
      </c>
      <c r="AY1702" s="151" t="s">
        <v>192</v>
      </c>
    </row>
    <row r="1703" spans="2:65" s="13" customFormat="1" ht="11.25">
      <c r="B1703" s="156"/>
      <c r="D1703" s="150" t="s">
        <v>202</v>
      </c>
      <c r="E1703" s="157" t="s">
        <v>44</v>
      </c>
      <c r="F1703" s="158" t="s">
        <v>90</v>
      </c>
      <c r="H1703" s="159">
        <v>1</v>
      </c>
      <c r="I1703" s="160"/>
      <c r="L1703" s="156"/>
      <c r="M1703" s="161"/>
      <c r="T1703" s="162"/>
      <c r="AT1703" s="157" t="s">
        <v>202</v>
      </c>
      <c r="AU1703" s="157" t="s">
        <v>93</v>
      </c>
      <c r="AV1703" s="13" t="s">
        <v>93</v>
      </c>
      <c r="AW1703" s="13" t="s">
        <v>42</v>
      </c>
      <c r="AX1703" s="13" t="s">
        <v>82</v>
      </c>
      <c r="AY1703" s="157" t="s">
        <v>192</v>
      </c>
    </row>
    <row r="1704" spans="2:65" s="12" customFormat="1" ht="11.25">
      <c r="B1704" s="149"/>
      <c r="D1704" s="150" t="s">
        <v>202</v>
      </c>
      <c r="E1704" s="151" t="s">
        <v>44</v>
      </c>
      <c r="F1704" s="152" t="s">
        <v>1123</v>
      </c>
      <c r="H1704" s="151" t="s">
        <v>44</v>
      </c>
      <c r="I1704" s="153"/>
      <c r="L1704" s="149"/>
      <c r="M1704" s="154"/>
      <c r="T1704" s="155"/>
      <c r="AT1704" s="151" t="s">
        <v>202</v>
      </c>
      <c r="AU1704" s="151" t="s">
        <v>93</v>
      </c>
      <c r="AV1704" s="12" t="s">
        <v>90</v>
      </c>
      <c r="AW1704" s="12" t="s">
        <v>42</v>
      </c>
      <c r="AX1704" s="12" t="s">
        <v>82</v>
      </c>
      <c r="AY1704" s="151" t="s">
        <v>192</v>
      </c>
    </row>
    <row r="1705" spans="2:65" s="13" customFormat="1" ht="11.25">
      <c r="B1705" s="156"/>
      <c r="D1705" s="150" t="s">
        <v>202</v>
      </c>
      <c r="E1705" s="157" t="s">
        <v>44</v>
      </c>
      <c r="F1705" s="158" t="s">
        <v>90</v>
      </c>
      <c r="H1705" s="159">
        <v>1</v>
      </c>
      <c r="I1705" s="160"/>
      <c r="L1705" s="156"/>
      <c r="M1705" s="161"/>
      <c r="T1705" s="162"/>
      <c r="AT1705" s="157" t="s">
        <v>202</v>
      </c>
      <c r="AU1705" s="157" t="s">
        <v>93</v>
      </c>
      <c r="AV1705" s="13" t="s">
        <v>93</v>
      </c>
      <c r="AW1705" s="13" t="s">
        <v>42</v>
      </c>
      <c r="AX1705" s="13" t="s">
        <v>82</v>
      </c>
      <c r="AY1705" s="157" t="s">
        <v>192</v>
      </c>
    </row>
    <row r="1706" spans="2:65" s="14" customFormat="1" ht="11.25">
      <c r="B1706" s="163"/>
      <c r="D1706" s="150" t="s">
        <v>202</v>
      </c>
      <c r="E1706" s="164" t="s">
        <v>44</v>
      </c>
      <c r="F1706" s="165" t="s">
        <v>205</v>
      </c>
      <c r="H1706" s="166">
        <v>3</v>
      </c>
      <c r="I1706" s="167"/>
      <c r="L1706" s="163"/>
      <c r="M1706" s="168"/>
      <c r="T1706" s="169"/>
      <c r="AT1706" s="164" t="s">
        <v>202</v>
      </c>
      <c r="AU1706" s="164" t="s">
        <v>93</v>
      </c>
      <c r="AV1706" s="14" t="s">
        <v>199</v>
      </c>
      <c r="AW1706" s="14" t="s">
        <v>42</v>
      </c>
      <c r="AX1706" s="14" t="s">
        <v>90</v>
      </c>
      <c r="AY1706" s="164" t="s">
        <v>192</v>
      </c>
    </row>
    <row r="1707" spans="2:65" s="1" customFormat="1" ht="16.5" customHeight="1">
      <c r="B1707" s="33"/>
      <c r="C1707" s="132" t="s">
        <v>1788</v>
      </c>
      <c r="D1707" s="132" t="s">
        <v>194</v>
      </c>
      <c r="E1707" s="133" t="s">
        <v>1720</v>
      </c>
      <c r="F1707" s="134" t="s">
        <v>1721</v>
      </c>
      <c r="G1707" s="135" t="s">
        <v>747</v>
      </c>
      <c r="H1707" s="136">
        <v>13</v>
      </c>
      <c r="I1707" s="137"/>
      <c r="J1707" s="138">
        <f>ROUND(I1707*H1707,2)</f>
        <v>0</v>
      </c>
      <c r="K1707" s="134" t="s">
        <v>198</v>
      </c>
      <c r="L1707" s="33"/>
      <c r="M1707" s="139" t="s">
        <v>44</v>
      </c>
      <c r="N1707" s="140" t="s">
        <v>53</v>
      </c>
      <c r="P1707" s="141">
        <f>O1707*H1707</f>
        <v>0</v>
      </c>
      <c r="Q1707" s="141">
        <v>0</v>
      </c>
      <c r="R1707" s="141">
        <f>Q1707*H1707</f>
        <v>0</v>
      </c>
      <c r="S1707" s="141">
        <v>0</v>
      </c>
      <c r="T1707" s="142">
        <f>S1707*H1707</f>
        <v>0</v>
      </c>
      <c r="AR1707" s="143" t="s">
        <v>90</v>
      </c>
      <c r="AT1707" s="143" t="s">
        <v>194</v>
      </c>
      <c r="AU1707" s="143" t="s">
        <v>93</v>
      </c>
      <c r="AY1707" s="17" t="s">
        <v>192</v>
      </c>
      <c r="BE1707" s="144">
        <f>IF(N1707="základní",J1707,0)</f>
        <v>0</v>
      </c>
      <c r="BF1707" s="144">
        <f>IF(N1707="snížená",J1707,0)</f>
        <v>0</v>
      </c>
      <c r="BG1707" s="144">
        <f>IF(N1707="zákl. přenesená",J1707,0)</f>
        <v>0</v>
      </c>
      <c r="BH1707" s="144">
        <f>IF(N1707="sníž. přenesená",J1707,0)</f>
        <v>0</v>
      </c>
      <c r="BI1707" s="144">
        <f>IF(N1707="nulová",J1707,0)</f>
        <v>0</v>
      </c>
      <c r="BJ1707" s="17" t="s">
        <v>90</v>
      </c>
      <c r="BK1707" s="144">
        <f>ROUND(I1707*H1707,2)</f>
        <v>0</v>
      </c>
      <c r="BL1707" s="17" t="s">
        <v>90</v>
      </c>
      <c r="BM1707" s="143" t="s">
        <v>2827</v>
      </c>
    </row>
    <row r="1708" spans="2:65" s="1" customFormat="1" ht="11.25">
      <c r="B1708" s="33"/>
      <c r="D1708" s="145" t="s">
        <v>200</v>
      </c>
      <c r="F1708" s="146" t="s">
        <v>1723</v>
      </c>
      <c r="I1708" s="147"/>
      <c r="L1708" s="33"/>
      <c r="M1708" s="148"/>
      <c r="T1708" s="54"/>
      <c r="AT1708" s="17" t="s">
        <v>200</v>
      </c>
      <c r="AU1708" s="17" t="s">
        <v>93</v>
      </c>
    </row>
    <row r="1709" spans="2:65" s="12" customFormat="1" ht="11.25">
      <c r="B1709" s="149"/>
      <c r="D1709" s="150" t="s">
        <v>202</v>
      </c>
      <c r="E1709" s="151" t="s">
        <v>44</v>
      </c>
      <c r="F1709" s="152" t="s">
        <v>2468</v>
      </c>
      <c r="H1709" s="151" t="s">
        <v>44</v>
      </c>
      <c r="I1709" s="153"/>
      <c r="L1709" s="149"/>
      <c r="M1709" s="154"/>
      <c r="T1709" s="155"/>
      <c r="AT1709" s="151" t="s">
        <v>202</v>
      </c>
      <c r="AU1709" s="151" t="s">
        <v>93</v>
      </c>
      <c r="AV1709" s="12" t="s">
        <v>90</v>
      </c>
      <c r="AW1709" s="12" t="s">
        <v>42</v>
      </c>
      <c r="AX1709" s="12" t="s">
        <v>82</v>
      </c>
      <c r="AY1709" s="151" t="s">
        <v>192</v>
      </c>
    </row>
    <row r="1710" spans="2:65" s="12" customFormat="1" ht="11.25">
      <c r="B1710" s="149"/>
      <c r="D1710" s="150" t="s">
        <v>202</v>
      </c>
      <c r="E1710" s="151" t="s">
        <v>44</v>
      </c>
      <c r="F1710" s="152" t="s">
        <v>2252</v>
      </c>
      <c r="H1710" s="151" t="s">
        <v>44</v>
      </c>
      <c r="I1710" s="153"/>
      <c r="L1710" s="149"/>
      <c r="M1710" s="154"/>
      <c r="T1710" s="155"/>
      <c r="AT1710" s="151" t="s">
        <v>202</v>
      </c>
      <c r="AU1710" s="151" t="s">
        <v>93</v>
      </c>
      <c r="AV1710" s="12" t="s">
        <v>90</v>
      </c>
      <c r="AW1710" s="12" t="s">
        <v>42</v>
      </c>
      <c r="AX1710" s="12" t="s">
        <v>82</v>
      </c>
      <c r="AY1710" s="151" t="s">
        <v>192</v>
      </c>
    </row>
    <row r="1711" spans="2:65" s="12" customFormat="1" ht="11.25">
      <c r="B1711" s="149"/>
      <c r="D1711" s="150" t="s">
        <v>202</v>
      </c>
      <c r="E1711" s="151" t="s">
        <v>44</v>
      </c>
      <c r="F1711" s="152" t="s">
        <v>1110</v>
      </c>
      <c r="H1711" s="151" t="s">
        <v>44</v>
      </c>
      <c r="I1711" s="153"/>
      <c r="L1711" s="149"/>
      <c r="M1711" s="154"/>
      <c r="T1711" s="155"/>
      <c r="AT1711" s="151" t="s">
        <v>202</v>
      </c>
      <c r="AU1711" s="151" t="s">
        <v>93</v>
      </c>
      <c r="AV1711" s="12" t="s">
        <v>90</v>
      </c>
      <c r="AW1711" s="12" t="s">
        <v>42</v>
      </c>
      <c r="AX1711" s="12" t="s">
        <v>82</v>
      </c>
      <c r="AY1711" s="151" t="s">
        <v>192</v>
      </c>
    </row>
    <row r="1712" spans="2:65" s="13" customFormat="1" ht="11.25">
      <c r="B1712" s="156"/>
      <c r="D1712" s="150" t="s">
        <v>202</v>
      </c>
      <c r="E1712" s="157" t="s">
        <v>44</v>
      </c>
      <c r="F1712" s="158" t="s">
        <v>90</v>
      </c>
      <c r="H1712" s="159">
        <v>1</v>
      </c>
      <c r="I1712" s="160"/>
      <c r="L1712" s="156"/>
      <c r="M1712" s="161"/>
      <c r="T1712" s="162"/>
      <c r="AT1712" s="157" t="s">
        <v>202</v>
      </c>
      <c r="AU1712" s="157" t="s">
        <v>93</v>
      </c>
      <c r="AV1712" s="13" t="s">
        <v>93</v>
      </c>
      <c r="AW1712" s="13" t="s">
        <v>42</v>
      </c>
      <c r="AX1712" s="13" t="s">
        <v>82</v>
      </c>
      <c r="AY1712" s="157" t="s">
        <v>192</v>
      </c>
    </row>
    <row r="1713" spans="2:51" s="12" customFormat="1" ht="11.25">
      <c r="B1713" s="149"/>
      <c r="D1713" s="150" t="s">
        <v>202</v>
      </c>
      <c r="E1713" s="151" t="s">
        <v>44</v>
      </c>
      <c r="F1713" s="152" t="s">
        <v>1112</v>
      </c>
      <c r="H1713" s="151" t="s">
        <v>44</v>
      </c>
      <c r="I1713" s="153"/>
      <c r="L1713" s="149"/>
      <c r="M1713" s="154"/>
      <c r="T1713" s="155"/>
      <c r="AT1713" s="151" t="s">
        <v>202</v>
      </c>
      <c r="AU1713" s="151" t="s">
        <v>93</v>
      </c>
      <c r="AV1713" s="12" t="s">
        <v>90</v>
      </c>
      <c r="AW1713" s="12" t="s">
        <v>42</v>
      </c>
      <c r="AX1713" s="12" t="s">
        <v>82</v>
      </c>
      <c r="AY1713" s="151" t="s">
        <v>192</v>
      </c>
    </row>
    <row r="1714" spans="2:51" s="13" customFormat="1" ht="11.25">
      <c r="B1714" s="156"/>
      <c r="D1714" s="150" t="s">
        <v>202</v>
      </c>
      <c r="E1714" s="157" t="s">
        <v>44</v>
      </c>
      <c r="F1714" s="158" t="s">
        <v>90</v>
      </c>
      <c r="H1714" s="159">
        <v>1</v>
      </c>
      <c r="I1714" s="160"/>
      <c r="L1714" s="156"/>
      <c r="M1714" s="161"/>
      <c r="T1714" s="162"/>
      <c r="AT1714" s="157" t="s">
        <v>202</v>
      </c>
      <c r="AU1714" s="157" t="s">
        <v>93</v>
      </c>
      <c r="AV1714" s="13" t="s">
        <v>93</v>
      </c>
      <c r="AW1714" s="13" t="s">
        <v>42</v>
      </c>
      <c r="AX1714" s="13" t="s">
        <v>82</v>
      </c>
      <c r="AY1714" s="157" t="s">
        <v>192</v>
      </c>
    </row>
    <row r="1715" spans="2:51" s="12" customFormat="1" ht="11.25">
      <c r="B1715" s="149"/>
      <c r="D1715" s="150" t="s">
        <v>202</v>
      </c>
      <c r="E1715" s="151" t="s">
        <v>44</v>
      </c>
      <c r="F1715" s="152" t="s">
        <v>1114</v>
      </c>
      <c r="H1715" s="151" t="s">
        <v>44</v>
      </c>
      <c r="I1715" s="153"/>
      <c r="L1715" s="149"/>
      <c r="M1715" s="154"/>
      <c r="T1715" s="155"/>
      <c r="AT1715" s="151" t="s">
        <v>202</v>
      </c>
      <c r="AU1715" s="151" t="s">
        <v>93</v>
      </c>
      <c r="AV1715" s="12" t="s">
        <v>90</v>
      </c>
      <c r="AW1715" s="12" t="s">
        <v>42</v>
      </c>
      <c r="AX1715" s="12" t="s">
        <v>82</v>
      </c>
      <c r="AY1715" s="151" t="s">
        <v>192</v>
      </c>
    </row>
    <row r="1716" spans="2:51" s="13" customFormat="1" ht="11.25">
      <c r="B1716" s="156"/>
      <c r="D1716" s="150" t="s">
        <v>202</v>
      </c>
      <c r="E1716" s="157" t="s">
        <v>44</v>
      </c>
      <c r="F1716" s="158" t="s">
        <v>90</v>
      </c>
      <c r="H1716" s="159">
        <v>1</v>
      </c>
      <c r="I1716" s="160"/>
      <c r="L1716" s="156"/>
      <c r="M1716" s="161"/>
      <c r="T1716" s="162"/>
      <c r="AT1716" s="157" t="s">
        <v>202</v>
      </c>
      <c r="AU1716" s="157" t="s">
        <v>93</v>
      </c>
      <c r="AV1716" s="13" t="s">
        <v>93</v>
      </c>
      <c r="AW1716" s="13" t="s">
        <v>42</v>
      </c>
      <c r="AX1716" s="13" t="s">
        <v>82</v>
      </c>
      <c r="AY1716" s="157" t="s">
        <v>192</v>
      </c>
    </row>
    <row r="1717" spans="2:51" s="12" customFormat="1" ht="11.25">
      <c r="B1717" s="149"/>
      <c r="D1717" s="150" t="s">
        <v>202</v>
      </c>
      <c r="E1717" s="151" t="s">
        <v>44</v>
      </c>
      <c r="F1717" s="152" t="s">
        <v>1116</v>
      </c>
      <c r="H1717" s="151" t="s">
        <v>44</v>
      </c>
      <c r="I1717" s="153"/>
      <c r="L1717" s="149"/>
      <c r="M1717" s="154"/>
      <c r="T1717" s="155"/>
      <c r="AT1717" s="151" t="s">
        <v>202</v>
      </c>
      <c r="AU1717" s="151" t="s">
        <v>93</v>
      </c>
      <c r="AV1717" s="12" t="s">
        <v>90</v>
      </c>
      <c r="AW1717" s="12" t="s">
        <v>42</v>
      </c>
      <c r="AX1717" s="12" t="s">
        <v>82</v>
      </c>
      <c r="AY1717" s="151" t="s">
        <v>192</v>
      </c>
    </row>
    <row r="1718" spans="2:51" s="13" customFormat="1" ht="11.25">
      <c r="B1718" s="156"/>
      <c r="D1718" s="150" t="s">
        <v>202</v>
      </c>
      <c r="E1718" s="157" t="s">
        <v>44</v>
      </c>
      <c r="F1718" s="158" t="s">
        <v>90</v>
      </c>
      <c r="H1718" s="159">
        <v>1</v>
      </c>
      <c r="I1718" s="160"/>
      <c r="L1718" s="156"/>
      <c r="M1718" s="161"/>
      <c r="T1718" s="162"/>
      <c r="AT1718" s="157" t="s">
        <v>202</v>
      </c>
      <c r="AU1718" s="157" t="s">
        <v>93</v>
      </c>
      <c r="AV1718" s="13" t="s">
        <v>93</v>
      </c>
      <c r="AW1718" s="13" t="s">
        <v>42</v>
      </c>
      <c r="AX1718" s="13" t="s">
        <v>82</v>
      </c>
      <c r="AY1718" s="157" t="s">
        <v>192</v>
      </c>
    </row>
    <row r="1719" spans="2:51" s="12" customFormat="1" ht="11.25">
      <c r="B1719" s="149"/>
      <c r="D1719" s="150" t="s">
        <v>202</v>
      </c>
      <c r="E1719" s="151" t="s">
        <v>44</v>
      </c>
      <c r="F1719" s="152" t="s">
        <v>1118</v>
      </c>
      <c r="H1719" s="151" t="s">
        <v>44</v>
      </c>
      <c r="I1719" s="153"/>
      <c r="L1719" s="149"/>
      <c r="M1719" s="154"/>
      <c r="T1719" s="155"/>
      <c r="AT1719" s="151" t="s">
        <v>202</v>
      </c>
      <c r="AU1719" s="151" t="s">
        <v>93</v>
      </c>
      <c r="AV1719" s="12" t="s">
        <v>90</v>
      </c>
      <c r="AW1719" s="12" t="s">
        <v>42</v>
      </c>
      <c r="AX1719" s="12" t="s">
        <v>82</v>
      </c>
      <c r="AY1719" s="151" t="s">
        <v>192</v>
      </c>
    </row>
    <row r="1720" spans="2:51" s="13" customFormat="1" ht="11.25">
      <c r="B1720" s="156"/>
      <c r="D1720" s="150" t="s">
        <v>202</v>
      </c>
      <c r="E1720" s="157" t="s">
        <v>44</v>
      </c>
      <c r="F1720" s="158" t="s">
        <v>90</v>
      </c>
      <c r="H1720" s="159">
        <v>1</v>
      </c>
      <c r="I1720" s="160"/>
      <c r="L1720" s="156"/>
      <c r="M1720" s="161"/>
      <c r="T1720" s="162"/>
      <c r="AT1720" s="157" t="s">
        <v>202</v>
      </c>
      <c r="AU1720" s="157" t="s">
        <v>93</v>
      </c>
      <c r="AV1720" s="13" t="s">
        <v>93</v>
      </c>
      <c r="AW1720" s="13" t="s">
        <v>42</v>
      </c>
      <c r="AX1720" s="13" t="s">
        <v>82</v>
      </c>
      <c r="AY1720" s="157" t="s">
        <v>192</v>
      </c>
    </row>
    <row r="1721" spans="2:51" s="12" customFormat="1" ht="11.25">
      <c r="B1721" s="149"/>
      <c r="D1721" s="150" t="s">
        <v>202</v>
      </c>
      <c r="E1721" s="151" t="s">
        <v>44</v>
      </c>
      <c r="F1721" s="152" t="s">
        <v>1120</v>
      </c>
      <c r="H1721" s="151" t="s">
        <v>44</v>
      </c>
      <c r="I1721" s="153"/>
      <c r="L1721" s="149"/>
      <c r="M1721" s="154"/>
      <c r="T1721" s="155"/>
      <c r="AT1721" s="151" t="s">
        <v>202</v>
      </c>
      <c r="AU1721" s="151" t="s">
        <v>93</v>
      </c>
      <c r="AV1721" s="12" t="s">
        <v>90</v>
      </c>
      <c r="AW1721" s="12" t="s">
        <v>42</v>
      </c>
      <c r="AX1721" s="12" t="s">
        <v>82</v>
      </c>
      <c r="AY1721" s="151" t="s">
        <v>192</v>
      </c>
    </row>
    <row r="1722" spans="2:51" s="13" customFormat="1" ht="11.25">
      <c r="B1722" s="156"/>
      <c r="D1722" s="150" t="s">
        <v>202</v>
      </c>
      <c r="E1722" s="157" t="s">
        <v>44</v>
      </c>
      <c r="F1722" s="158" t="s">
        <v>90</v>
      </c>
      <c r="H1722" s="159">
        <v>1</v>
      </c>
      <c r="I1722" s="160"/>
      <c r="L1722" s="156"/>
      <c r="M1722" s="161"/>
      <c r="T1722" s="162"/>
      <c r="AT1722" s="157" t="s">
        <v>202</v>
      </c>
      <c r="AU1722" s="157" t="s">
        <v>93</v>
      </c>
      <c r="AV1722" s="13" t="s">
        <v>93</v>
      </c>
      <c r="AW1722" s="13" t="s">
        <v>42</v>
      </c>
      <c r="AX1722" s="13" t="s">
        <v>82</v>
      </c>
      <c r="AY1722" s="157" t="s">
        <v>192</v>
      </c>
    </row>
    <row r="1723" spans="2:51" s="12" customFormat="1" ht="11.25">
      <c r="B1723" s="149"/>
      <c r="D1723" s="150" t="s">
        <v>202</v>
      </c>
      <c r="E1723" s="151" t="s">
        <v>44</v>
      </c>
      <c r="F1723" s="152" t="s">
        <v>1122</v>
      </c>
      <c r="H1723" s="151" t="s">
        <v>44</v>
      </c>
      <c r="I1723" s="153"/>
      <c r="L1723" s="149"/>
      <c r="M1723" s="154"/>
      <c r="T1723" s="155"/>
      <c r="AT1723" s="151" t="s">
        <v>202</v>
      </c>
      <c r="AU1723" s="151" t="s">
        <v>93</v>
      </c>
      <c r="AV1723" s="12" t="s">
        <v>90</v>
      </c>
      <c r="AW1723" s="12" t="s">
        <v>42</v>
      </c>
      <c r="AX1723" s="12" t="s">
        <v>82</v>
      </c>
      <c r="AY1723" s="151" t="s">
        <v>192</v>
      </c>
    </row>
    <row r="1724" spans="2:51" s="13" customFormat="1" ht="11.25">
      <c r="B1724" s="156"/>
      <c r="D1724" s="150" t="s">
        <v>202</v>
      </c>
      <c r="E1724" s="157" t="s">
        <v>44</v>
      </c>
      <c r="F1724" s="158" t="s">
        <v>90</v>
      </c>
      <c r="H1724" s="159">
        <v>1</v>
      </c>
      <c r="I1724" s="160"/>
      <c r="L1724" s="156"/>
      <c r="M1724" s="161"/>
      <c r="T1724" s="162"/>
      <c r="AT1724" s="157" t="s">
        <v>202</v>
      </c>
      <c r="AU1724" s="157" t="s">
        <v>93</v>
      </c>
      <c r="AV1724" s="13" t="s">
        <v>93</v>
      </c>
      <c r="AW1724" s="13" t="s">
        <v>42</v>
      </c>
      <c r="AX1724" s="13" t="s">
        <v>82</v>
      </c>
      <c r="AY1724" s="157" t="s">
        <v>192</v>
      </c>
    </row>
    <row r="1725" spans="2:51" s="12" customFormat="1" ht="11.25">
      <c r="B1725" s="149"/>
      <c r="D1725" s="150" t="s">
        <v>202</v>
      </c>
      <c r="E1725" s="151" t="s">
        <v>44</v>
      </c>
      <c r="F1725" s="152" t="s">
        <v>1123</v>
      </c>
      <c r="H1725" s="151" t="s">
        <v>44</v>
      </c>
      <c r="I1725" s="153"/>
      <c r="L1725" s="149"/>
      <c r="M1725" s="154"/>
      <c r="T1725" s="155"/>
      <c r="AT1725" s="151" t="s">
        <v>202</v>
      </c>
      <c r="AU1725" s="151" t="s">
        <v>93</v>
      </c>
      <c r="AV1725" s="12" t="s">
        <v>90</v>
      </c>
      <c r="AW1725" s="12" t="s">
        <v>42</v>
      </c>
      <c r="AX1725" s="12" t="s">
        <v>82</v>
      </c>
      <c r="AY1725" s="151" t="s">
        <v>192</v>
      </c>
    </row>
    <row r="1726" spans="2:51" s="13" customFormat="1" ht="11.25">
      <c r="B1726" s="156"/>
      <c r="D1726" s="150" t="s">
        <v>202</v>
      </c>
      <c r="E1726" s="157" t="s">
        <v>44</v>
      </c>
      <c r="F1726" s="158" t="s">
        <v>90</v>
      </c>
      <c r="H1726" s="159">
        <v>1</v>
      </c>
      <c r="I1726" s="160"/>
      <c r="L1726" s="156"/>
      <c r="M1726" s="161"/>
      <c r="T1726" s="162"/>
      <c r="AT1726" s="157" t="s">
        <v>202</v>
      </c>
      <c r="AU1726" s="157" t="s">
        <v>93</v>
      </c>
      <c r="AV1726" s="13" t="s">
        <v>93</v>
      </c>
      <c r="AW1726" s="13" t="s">
        <v>42</v>
      </c>
      <c r="AX1726" s="13" t="s">
        <v>82</v>
      </c>
      <c r="AY1726" s="157" t="s">
        <v>192</v>
      </c>
    </row>
    <row r="1727" spans="2:51" s="12" customFormat="1" ht="11.25">
      <c r="B1727" s="149"/>
      <c r="D1727" s="150" t="s">
        <v>202</v>
      </c>
      <c r="E1727" s="151" t="s">
        <v>44</v>
      </c>
      <c r="F1727" s="152" t="s">
        <v>1124</v>
      </c>
      <c r="H1727" s="151" t="s">
        <v>44</v>
      </c>
      <c r="I1727" s="153"/>
      <c r="L1727" s="149"/>
      <c r="M1727" s="154"/>
      <c r="T1727" s="155"/>
      <c r="AT1727" s="151" t="s">
        <v>202</v>
      </c>
      <c r="AU1727" s="151" t="s">
        <v>93</v>
      </c>
      <c r="AV1727" s="12" t="s">
        <v>90</v>
      </c>
      <c r="AW1727" s="12" t="s">
        <v>42</v>
      </c>
      <c r="AX1727" s="12" t="s">
        <v>82</v>
      </c>
      <c r="AY1727" s="151" t="s">
        <v>192</v>
      </c>
    </row>
    <row r="1728" spans="2:51" s="13" customFormat="1" ht="11.25">
      <c r="B1728" s="156"/>
      <c r="D1728" s="150" t="s">
        <v>202</v>
      </c>
      <c r="E1728" s="157" t="s">
        <v>44</v>
      </c>
      <c r="F1728" s="158" t="s">
        <v>90</v>
      </c>
      <c r="H1728" s="159">
        <v>1</v>
      </c>
      <c r="I1728" s="160"/>
      <c r="L1728" s="156"/>
      <c r="M1728" s="161"/>
      <c r="T1728" s="162"/>
      <c r="AT1728" s="157" t="s">
        <v>202</v>
      </c>
      <c r="AU1728" s="157" t="s">
        <v>93</v>
      </c>
      <c r="AV1728" s="13" t="s">
        <v>93</v>
      </c>
      <c r="AW1728" s="13" t="s">
        <v>42</v>
      </c>
      <c r="AX1728" s="13" t="s">
        <v>82</v>
      </c>
      <c r="AY1728" s="157" t="s">
        <v>192</v>
      </c>
    </row>
    <row r="1729" spans="2:65" s="12" customFormat="1" ht="11.25">
      <c r="B1729" s="149"/>
      <c r="D1729" s="150" t="s">
        <v>202</v>
      </c>
      <c r="E1729" s="151" t="s">
        <v>44</v>
      </c>
      <c r="F1729" s="152" t="s">
        <v>1125</v>
      </c>
      <c r="H1729" s="151" t="s">
        <v>44</v>
      </c>
      <c r="I1729" s="153"/>
      <c r="L1729" s="149"/>
      <c r="M1729" s="154"/>
      <c r="T1729" s="155"/>
      <c r="AT1729" s="151" t="s">
        <v>202</v>
      </c>
      <c r="AU1729" s="151" t="s">
        <v>93</v>
      </c>
      <c r="AV1729" s="12" t="s">
        <v>90</v>
      </c>
      <c r="AW1729" s="12" t="s">
        <v>42</v>
      </c>
      <c r="AX1729" s="12" t="s">
        <v>82</v>
      </c>
      <c r="AY1729" s="151" t="s">
        <v>192</v>
      </c>
    </row>
    <row r="1730" spans="2:65" s="13" customFormat="1" ht="11.25">
      <c r="B1730" s="156"/>
      <c r="D1730" s="150" t="s">
        <v>202</v>
      </c>
      <c r="E1730" s="157" t="s">
        <v>44</v>
      </c>
      <c r="F1730" s="158" t="s">
        <v>90</v>
      </c>
      <c r="H1730" s="159">
        <v>1</v>
      </c>
      <c r="I1730" s="160"/>
      <c r="L1730" s="156"/>
      <c r="M1730" s="161"/>
      <c r="T1730" s="162"/>
      <c r="AT1730" s="157" t="s">
        <v>202</v>
      </c>
      <c r="AU1730" s="157" t="s">
        <v>93</v>
      </c>
      <c r="AV1730" s="13" t="s">
        <v>93</v>
      </c>
      <c r="AW1730" s="13" t="s">
        <v>42</v>
      </c>
      <c r="AX1730" s="13" t="s">
        <v>82</v>
      </c>
      <c r="AY1730" s="157" t="s">
        <v>192</v>
      </c>
    </row>
    <row r="1731" spans="2:65" s="12" customFormat="1" ht="11.25">
      <c r="B1731" s="149"/>
      <c r="D1731" s="150" t="s">
        <v>202</v>
      </c>
      <c r="E1731" s="151" t="s">
        <v>44</v>
      </c>
      <c r="F1731" s="152" t="s">
        <v>2532</v>
      </c>
      <c r="H1731" s="151" t="s">
        <v>44</v>
      </c>
      <c r="I1731" s="153"/>
      <c r="L1731" s="149"/>
      <c r="M1731" s="154"/>
      <c r="T1731" s="155"/>
      <c r="AT1731" s="151" t="s">
        <v>202</v>
      </c>
      <c r="AU1731" s="151" t="s">
        <v>93</v>
      </c>
      <c r="AV1731" s="12" t="s">
        <v>90</v>
      </c>
      <c r="AW1731" s="12" t="s">
        <v>42</v>
      </c>
      <c r="AX1731" s="12" t="s">
        <v>82</v>
      </c>
      <c r="AY1731" s="151" t="s">
        <v>192</v>
      </c>
    </row>
    <row r="1732" spans="2:65" s="13" customFormat="1" ht="11.25">
      <c r="B1732" s="156"/>
      <c r="D1732" s="150" t="s">
        <v>202</v>
      </c>
      <c r="E1732" s="157" t="s">
        <v>44</v>
      </c>
      <c r="F1732" s="158" t="s">
        <v>90</v>
      </c>
      <c r="H1732" s="159">
        <v>1</v>
      </c>
      <c r="I1732" s="160"/>
      <c r="L1732" s="156"/>
      <c r="M1732" s="161"/>
      <c r="T1732" s="162"/>
      <c r="AT1732" s="157" t="s">
        <v>202</v>
      </c>
      <c r="AU1732" s="157" t="s">
        <v>93</v>
      </c>
      <c r="AV1732" s="13" t="s">
        <v>93</v>
      </c>
      <c r="AW1732" s="13" t="s">
        <v>42</v>
      </c>
      <c r="AX1732" s="13" t="s">
        <v>82</v>
      </c>
      <c r="AY1732" s="157" t="s">
        <v>192</v>
      </c>
    </row>
    <row r="1733" spans="2:65" s="12" customFormat="1" ht="11.25">
      <c r="B1733" s="149"/>
      <c r="D1733" s="150" t="s">
        <v>202</v>
      </c>
      <c r="E1733" s="151" t="s">
        <v>44</v>
      </c>
      <c r="F1733" s="152" t="s">
        <v>2533</v>
      </c>
      <c r="H1733" s="151" t="s">
        <v>44</v>
      </c>
      <c r="I1733" s="153"/>
      <c r="L1733" s="149"/>
      <c r="M1733" s="154"/>
      <c r="T1733" s="155"/>
      <c r="AT1733" s="151" t="s">
        <v>202</v>
      </c>
      <c r="AU1733" s="151" t="s">
        <v>93</v>
      </c>
      <c r="AV1733" s="12" t="s">
        <v>90</v>
      </c>
      <c r="AW1733" s="12" t="s">
        <v>42</v>
      </c>
      <c r="AX1733" s="12" t="s">
        <v>82</v>
      </c>
      <c r="AY1733" s="151" t="s">
        <v>192</v>
      </c>
    </row>
    <row r="1734" spans="2:65" s="13" customFormat="1" ht="11.25">
      <c r="B1734" s="156"/>
      <c r="D1734" s="150" t="s">
        <v>202</v>
      </c>
      <c r="E1734" s="157" t="s">
        <v>44</v>
      </c>
      <c r="F1734" s="158" t="s">
        <v>90</v>
      </c>
      <c r="H1734" s="159">
        <v>1</v>
      </c>
      <c r="I1734" s="160"/>
      <c r="L1734" s="156"/>
      <c r="M1734" s="161"/>
      <c r="T1734" s="162"/>
      <c r="AT1734" s="157" t="s">
        <v>202</v>
      </c>
      <c r="AU1734" s="157" t="s">
        <v>93</v>
      </c>
      <c r="AV1734" s="13" t="s">
        <v>93</v>
      </c>
      <c r="AW1734" s="13" t="s">
        <v>42</v>
      </c>
      <c r="AX1734" s="13" t="s">
        <v>82</v>
      </c>
      <c r="AY1734" s="157" t="s">
        <v>192</v>
      </c>
    </row>
    <row r="1735" spans="2:65" s="12" customFormat="1" ht="11.25">
      <c r="B1735" s="149"/>
      <c r="D1735" s="150" t="s">
        <v>202</v>
      </c>
      <c r="E1735" s="151" t="s">
        <v>44</v>
      </c>
      <c r="F1735" s="152" t="s">
        <v>2534</v>
      </c>
      <c r="H1735" s="151" t="s">
        <v>44</v>
      </c>
      <c r="I1735" s="153"/>
      <c r="L1735" s="149"/>
      <c r="M1735" s="154"/>
      <c r="T1735" s="155"/>
      <c r="AT1735" s="151" t="s">
        <v>202</v>
      </c>
      <c r="AU1735" s="151" t="s">
        <v>93</v>
      </c>
      <c r="AV1735" s="12" t="s">
        <v>90</v>
      </c>
      <c r="AW1735" s="12" t="s">
        <v>42</v>
      </c>
      <c r="AX1735" s="12" t="s">
        <v>82</v>
      </c>
      <c r="AY1735" s="151" t="s">
        <v>192</v>
      </c>
    </row>
    <row r="1736" spans="2:65" s="13" customFormat="1" ht="11.25">
      <c r="B1736" s="156"/>
      <c r="D1736" s="150" t="s">
        <v>202</v>
      </c>
      <c r="E1736" s="157" t="s">
        <v>44</v>
      </c>
      <c r="F1736" s="158" t="s">
        <v>90</v>
      </c>
      <c r="H1736" s="159">
        <v>1</v>
      </c>
      <c r="I1736" s="160"/>
      <c r="L1736" s="156"/>
      <c r="M1736" s="161"/>
      <c r="T1736" s="162"/>
      <c r="AT1736" s="157" t="s">
        <v>202</v>
      </c>
      <c r="AU1736" s="157" t="s">
        <v>93</v>
      </c>
      <c r="AV1736" s="13" t="s">
        <v>93</v>
      </c>
      <c r="AW1736" s="13" t="s">
        <v>42</v>
      </c>
      <c r="AX1736" s="13" t="s">
        <v>82</v>
      </c>
      <c r="AY1736" s="157" t="s">
        <v>192</v>
      </c>
    </row>
    <row r="1737" spans="2:65" s="14" customFormat="1" ht="11.25">
      <c r="B1737" s="163"/>
      <c r="D1737" s="150" t="s">
        <v>202</v>
      </c>
      <c r="E1737" s="164" t="s">
        <v>44</v>
      </c>
      <c r="F1737" s="165" t="s">
        <v>205</v>
      </c>
      <c r="H1737" s="166">
        <v>13</v>
      </c>
      <c r="I1737" s="167"/>
      <c r="L1737" s="163"/>
      <c r="M1737" s="168"/>
      <c r="T1737" s="169"/>
      <c r="AT1737" s="164" t="s">
        <v>202</v>
      </c>
      <c r="AU1737" s="164" t="s">
        <v>93</v>
      </c>
      <c r="AV1737" s="14" t="s">
        <v>199</v>
      </c>
      <c r="AW1737" s="14" t="s">
        <v>42</v>
      </c>
      <c r="AX1737" s="14" t="s">
        <v>90</v>
      </c>
      <c r="AY1737" s="164" t="s">
        <v>192</v>
      </c>
    </row>
    <row r="1738" spans="2:65" s="1" customFormat="1" ht="24.2" customHeight="1">
      <c r="B1738" s="33"/>
      <c r="C1738" s="132" t="s">
        <v>1793</v>
      </c>
      <c r="D1738" s="132" t="s">
        <v>194</v>
      </c>
      <c r="E1738" s="133" t="s">
        <v>2828</v>
      </c>
      <c r="F1738" s="134" t="s">
        <v>2829</v>
      </c>
      <c r="G1738" s="135" t="s">
        <v>747</v>
      </c>
      <c r="H1738" s="136">
        <v>1</v>
      </c>
      <c r="I1738" s="137"/>
      <c r="J1738" s="138">
        <f>ROUND(I1738*H1738,2)</f>
        <v>0</v>
      </c>
      <c r="K1738" s="134" t="s">
        <v>198</v>
      </c>
      <c r="L1738" s="33"/>
      <c r="M1738" s="139" t="s">
        <v>44</v>
      </c>
      <c r="N1738" s="140" t="s">
        <v>53</v>
      </c>
      <c r="P1738" s="141">
        <f>O1738*H1738</f>
        <v>0</v>
      </c>
      <c r="Q1738" s="141">
        <v>0</v>
      </c>
      <c r="R1738" s="141">
        <f>Q1738*H1738</f>
        <v>0</v>
      </c>
      <c r="S1738" s="141">
        <v>0</v>
      </c>
      <c r="T1738" s="142">
        <f>S1738*H1738</f>
        <v>0</v>
      </c>
      <c r="AR1738" s="143" t="s">
        <v>90</v>
      </c>
      <c r="AT1738" s="143" t="s">
        <v>194</v>
      </c>
      <c r="AU1738" s="143" t="s">
        <v>93</v>
      </c>
      <c r="AY1738" s="17" t="s">
        <v>192</v>
      </c>
      <c r="BE1738" s="144">
        <f>IF(N1738="základní",J1738,0)</f>
        <v>0</v>
      </c>
      <c r="BF1738" s="144">
        <f>IF(N1738="snížená",J1738,0)</f>
        <v>0</v>
      </c>
      <c r="BG1738" s="144">
        <f>IF(N1738="zákl. přenesená",J1738,0)</f>
        <v>0</v>
      </c>
      <c r="BH1738" s="144">
        <f>IF(N1738="sníž. přenesená",J1738,0)</f>
        <v>0</v>
      </c>
      <c r="BI1738" s="144">
        <f>IF(N1738="nulová",J1738,0)</f>
        <v>0</v>
      </c>
      <c r="BJ1738" s="17" t="s">
        <v>90</v>
      </c>
      <c r="BK1738" s="144">
        <f>ROUND(I1738*H1738,2)</f>
        <v>0</v>
      </c>
      <c r="BL1738" s="17" t="s">
        <v>90</v>
      </c>
      <c r="BM1738" s="143" t="s">
        <v>2830</v>
      </c>
    </row>
    <row r="1739" spans="2:65" s="1" customFormat="1" ht="11.25">
      <c r="B1739" s="33"/>
      <c r="D1739" s="145" t="s">
        <v>200</v>
      </c>
      <c r="F1739" s="146" t="s">
        <v>2831</v>
      </c>
      <c r="I1739" s="147"/>
      <c r="L1739" s="33"/>
      <c r="M1739" s="148"/>
      <c r="T1739" s="54"/>
      <c r="AT1739" s="17" t="s">
        <v>200</v>
      </c>
      <c r="AU1739" s="17" t="s">
        <v>93</v>
      </c>
    </row>
    <row r="1740" spans="2:65" s="12" customFormat="1" ht="11.25">
      <c r="B1740" s="149"/>
      <c r="D1740" s="150" t="s">
        <v>202</v>
      </c>
      <c r="E1740" s="151" t="s">
        <v>44</v>
      </c>
      <c r="F1740" s="152" t="s">
        <v>2252</v>
      </c>
      <c r="H1740" s="151" t="s">
        <v>44</v>
      </c>
      <c r="I1740" s="153"/>
      <c r="L1740" s="149"/>
      <c r="M1740" s="154"/>
      <c r="T1740" s="155"/>
      <c r="AT1740" s="151" t="s">
        <v>202</v>
      </c>
      <c r="AU1740" s="151" t="s">
        <v>93</v>
      </c>
      <c r="AV1740" s="12" t="s">
        <v>90</v>
      </c>
      <c r="AW1740" s="12" t="s">
        <v>42</v>
      </c>
      <c r="AX1740" s="12" t="s">
        <v>82</v>
      </c>
      <c r="AY1740" s="151" t="s">
        <v>192</v>
      </c>
    </row>
    <row r="1741" spans="2:65" s="12" customFormat="1" ht="11.25">
      <c r="B1741" s="149"/>
      <c r="D1741" s="150" t="s">
        <v>202</v>
      </c>
      <c r="E1741" s="151" t="s">
        <v>44</v>
      </c>
      <c r="F1741" s="152" t="s">
        <v>1110</v>
      </c>
      <c r="H1741" s="151" t="s">
        <v>44</v>
      </c>
      <c r="I1741" s="153"/>
      <c r="L1741" s="149"/>
      <c r="M1741" s="154"/>
      <c r="T1741" s="155"/>
      <c r="AT1741" s="151" t="s">
        <v>202</v>
      </c>
      <c r="AU1741" s="151" t="s">
        <v>93</v>
      </c>
      <c r="AV1741" s="12" t="s">
        <v>90</v>
      </c>
      <c r="AW1741" s="12" t="s">
        <v>42</v>
      </c>
      <c r="AX1741" s="12" t="s">
        <v>82</v>
      </c>
      <c r="AY1741" s="151" t="s">
        <v>192</v>
      </c>
    </row>
    <row r="1742" spans="2:65" s="13" customFormat="1" ht="11.25">
      <c r="B1742" s="156"/>
      <c r="D1742" s="150" t="s">
        <v>202</v>
      </c>
      <c r="E1742" s="157" t="s">
        <v>44</v>
      </c>
      <c r="F1742" s="158" t="s">
        <v>90</v>
      </c>
      <c r="H1742" s="159">
        <v>1</v>
      </c>
      <c r="I1742" s="160"/>
      <c r="L1742" s="156"/>
      <c r="M1742" s="161"/>
      <c r="T1742" s="162"/>
      <c r="AT1742" s="157" t="s">
        <v>202</v>
      </c>
      <c r="AU1742" s="157" t="s">
        <v>93</v>
      </c>
      <c r="AV1742" s="13" t="s">
        <v>93</v>
      </c>
      <c r="AW1742" s="13" t="s">
        <v>42</v>
      </c>
      <c r="AX1742" s="13" t="s">
        <v>90</v>
      </c>
      <c r="AY1742" s="157" t="s">
        <v>192</v>
      </c>
    </row>
    <row r="1743" spans="2:65" s="1" customFormat="1" ht="16.5" customHeight="1">
      <c r="B1743" s="33"/>
      <c r="C1743" s="170" t="s">
        <v>1798</v>
      </c>
      <c r="D1743" s="170" t="s">
        <v>245</v>
      </c>
      <c r="E1743" s="171" t="s">
        <v>1556</v>
      </c>
      <c r="F1743" s="172" t="s">
        <v>1557</v>
      </c>
      <c r="G1743" s="173" t="s">
        <v>747</v>
      </c>
      <c r="H1743" s="174">
        <v>1</v>
      </c>
      <c r="I1743" s="175"/>
      <c r="J1743" s="176">
        <f>ROUND(I1743*H1743,2)</f>
        <v>0</v>
      </c>
      <c r="K1743" s="172" t="s">
        <v>259</v>
      </c>
      <c r="L1743" s="177"/>
      <c r="M1743" s="178" t="s">
        <v>44</v>
      </c>
      <c r="N1743" s="179" t="s">
        <v>53</v>
      </c>
      <c r="P1743" s="141">
        <f>O1743*H1743</f>
        <v>0</v>
      </c>
      <c r="Q1743" s="141">
        <v>0</v>
      </c>
      <c r="R1743" s="141">
        <f>Q1743*H1743</f>
        <v>0</v>
      </c>
      <c r="S1743" s="141">
        <v>0</v>
      </c>
      <c r="T1743" s="142">
        <f>S1743*H1743</f>
        <v>0</v>
      </c>
      <c r="AR1743" s="143" t="s">
        <v>93</v>
      </c>
      <c r="AT1743" s="143" t="s">
        <v>245</v>
      </c>
      <c r="AU1743" s="143" t="s">
        <v>93</v>
      </c>
      <c r="AY1743" s="17" t="s">
        <v>192</v>
      </c>
      <c r="BE1743" s="144">
        <f>IF(N1743="základní",J1743,0)</f>
        <v>0</v>
      </c>
      <c r="BF1743" s="144">
        <f>IF(N1743="snížená",J1743,0)</f>
        <v>0</v>
      </c>
      <c r="BG1743" s="144">
        <f>IF(N1743="zákl. přenesená",J1743,0)</f>
        <v>0</v>
      </c>
      <c r="BH1743" s="144">
        <f>IF(N1743="sníž. přenesená",J1743,0)</f>
        <v>0</v>
      </c>
      <c r="BI1743" s="144">
        <f>IF(N1743="nulová",J1743,0)</f>
        <v>0</v>
      </c>
      <c r="BJ1743" s="17" t="s">
        <v>90</v>
      </c>
      <c r="BK1743" s="144">
        <f>ROUND(I1743*H1743,2)</f>
        <v>0</v>
      </c>
      <c r="BL1743" s="17" t="s">
        <v>90</v>
      </c>
      <c r="BM1743" s="143" t="s">
        <v>2832</v>
      </c>
    </row>
    <row r="1744" spans="2:65" s="12" customFormat="1" ht="11.25">
      <c r="B1744" s="149"/>
      <c r="D1744" s="150" t="s">
        <v>202</v>
      </c>
      <c r="E1744" s="151" t="s">
        <v>44</v>
      </c>
      <c r="F1744" s="152" t="s">
        <v>2252</v>
      </c>
      <c r="H1744" s="151" t="s">
        <v>44</v>
      </c>
      <c r="I1744" s="153"/>
      <c r="L1744" s="149"/>
      <c r="M1744" s="154"/>
      <c r="T1744" s="155"/>
      <c r="AT1744" s="151" t="s">
        <v>202</v>
      </c>
      <c r="AU1744" s="151" t="s">
        <v>93</v>
      </c>
      <c r="AV1744" s="12" t="s">
        <v>90</v>
      </c>
      <c r="AW1744" s="12" t="s">
        <v>42</v>
      </c>
      <c r="AX1744" s="12" t="s">
        <v>82</v>
      </c>
      <c r="AY1744" s="151" t="s">
        <v>192</v>
      </c>
    </row>
    <row r="1745" spans="2:65" s="12" customFormat="1" ht="11.25">
      <c r="B1745" s="149"/>
      <c r="D1745" s="150" t="s">
        <v>202</v>
      </c>
      <c r="E1745" s="151" t="s">
        <v>44</v>
      </c>
      <c r="F1745" s="152" t="s">
        <v>1110</v>
      </c>
      <c r="H1745" s="151" t="s">
        <v>44</v>
      </c>
      <c r="I1745" s="153"/>
      <c r="L1745" s="149"/>
      <c r="M1745" s="154"/>
      <c r="T1745" s="155"/>
      <c r="AT1745" s="151" t="s">
        <v>202</v>
      </c>
      <c r="AU1745" s="151" t="s">
        <v>93</v>
      </c>
      <c r="AV1745" s="12" t="s">
        <v>90</v>
      </c>
      <c r="AW1745" s="12" t="s">
        <v>42</v>
      </c>
      <c r="AX1745" s="12" t="s">
        <v>82</v>
      </c>
      <c r="AY1745" s="151" t="s">
        <v>192</v>
      </c>
    </row>
    <row r="1746" spans="2:65" s="13" customFormat="1" ht="11.25">
      <c r="B1746" s="156"/>
      <c r="D1746" s="150" t="s">
        <v>202</v>
      </c>
      <c r="E1746" s="157" t="s">
        <v>44</v>
      </c>
      <c r="F1746" s="158" t="s">
        <v>90</v>
      </c>
      <c r="H1746" s="159">
        <v>1</v>
      </c>
      <c r="I1746" s="160"/>
      <c r="L1746" s="156"/>
      <c r="M1746" s="161"/>
      <c r="T1746" s="162"/>
      <c r="AT1746" s="157" t="s">
        <v>202</v>
      </c>
      <c r="AU1746" s="157" t="s">
        <v>93</v>
      </c>
      <c r="AV1746" s="13" t="s">
        <v>93</v>
      </c>
      <c r="AW1746" s="13" t="s">
        <v>42</v>
      </c>
      <c r="AX1746" s="13" t="s">
        <v>90</v>
      </c>
      <c r="AY1746" s="157" t="s">
        <v>192</v>
      </c>
    </row>
    <row r="1747" spans="2:65" s="1" customFormat="1" ht="24.2" customHeight="1">
      <c r="B1747" s="33"/>
      <c r="C1747" s="132" t="s">
        <v>1804</v>
      </c>
      <c r="D1747" s="132" t="s">
        <v>194</v>
      </c>
      <c r="E1747" s="133" t="s">
        <v>1724</v>
      </c>
      <c r="F1747" s="134" t="s">
        <v>1725</v>
      </c>
      <c r="G1747" s="135" t="s">
        <v>747</v>
      </c>
      <c r="H1747" s="136">
        <v>6</v>
      </c>
      <c r="I1747" s="137"/>
      <c r="J1747" s="138">
        <f>ROUND(I1747*H1747,2)</f>
        <v>0</v>
      </c>
      <c r="K1747" s="134" t="s">
        <v>198</v>
      </c>
      <c r="L1747" s="33"/>
      <c r="M1747" s="139" t="s">
        <v>44</v>
      </c>
      <c r="N1747" s="140" t="s">
        <v>53</v>
      </c>
      <c r="P1747" s="141">
        <f>O1747*H1747</f>
        <v>0</v>
      </c>
      <c r="Q1747" s="141">
        <v>0</v>
      </c>
      <c r="R1747" s="141">
        <f>Q1747*H1747</f>
        <v>0</v>
      </c>
      <c r="S1747" s="141">
        <v>0</v>
      </c>
      <c r="T1747" s="142">
        <f>S1747*H1747</f>
        <v>0</v>
      </c>
      <c r="AR1747" s="143" t="s">
        <v>90</v>
      </c>
      <c r="AT1747" s="143" t="s">
        <v>194</v>
      </c>
      <c r="AU1747" s="143" t="s">
        <v>93</v>
      </c>
      <c r="AY1747" s="17" t="s">
        <v>192</v>
      </c>
      <c r="BE1747" s="144">
        <f>IF(N1747="základní",J1747,0)</f>
        <v>0</v>
      </c>
      <c r="BF1747" s="144">
        <f>IF(N1747="snížená",J1747,0)</f>
        <v>0</v>
      </c>
      <c r="BG1747" s="144">
        <f>IF(N1747="zákl. přenesená",J1747,0)</f>
        <v>0</v>
      </c>
      <c r="BH1747" s="144">
        <f>IF(N1747="sníž. přenesená",J1747,0)</f>
        <v>0</v>
      </c>
      <c r="BI1747" s="144">
        <f>IF(N1747="nulová",J1747,0)</f>
        <v>0</v>
      </c>
      <c r="BJ1747" s="17" t="s">
        <v>90</v>
      </c>
      <c r="BK1747" s="144">
        <f>ROUND(I1747*H1747,2)</f>
        <v>0</v>
      </c>
      <c r="BL1747" s="17" t="s">
        <v>90</v>
      </c>
      <c r="BM1747" s="143" t="s">
        <v>2833</v>
      </c>
    </row>
    <row r="1748" spans="2:65" s="1" customFormat="1" ht="11.25">
      <c r="B1748" s="33"/>
      <c r="D1748" s="145" t="s">
        <v>200</v>
      </c>
      <c r="F1748" s="146" t="s">
        <v>1727</v>
      </c>
      <c r="I1748" s="147"/>
      <c r="L1748" s="33"/>
      <c r="M1748" s="148"/>
      <c r="T1748" s="54"/>
      <c r="AT1748" s="17" t="s">
        <v>200</v>
      </c>
      <c r="AU1748" s="17" t="s">
        <v>93</v>
      </c>
    </row>
    <row r="1749" spans="2:65" s="12" customFormat="1" ht="11.25">
      <c r="B1749" s="149"/>
      <c r="D1749" s="150" t="s">
        <v>202</v>
      </c>
      <c r="E1749" s="151" t="s">
        <v>44</v>
      </c>
      <c r="F1749" s="152" t="s">
        <v>2252</v>
      </c>
      <c r="H1749" s="151" t="s">
        <v>44</v>
      </c>
      <c r="I1749" s="153"/>
      <c r="L1749" s="149"/>
      <c r="M1749" s="154"/>
      <c r="T1749" s="155"/>
      <c r="AT1749" s="151" t="s">
        <v>202</v>
      </c>
      <c r="AU1749" s="151" t="s">
        <v>93</v>
      </c>
      <c r="AV1749" s="12" t="s">
        <v>90</v>
      </c>
      <c r="AW1749" s="12" t="s">
        <v>42</v>
      </c>
      <c r="AX1749" s="12" t="s">
        <v>82</v>
      </c>
      <c r="AY1749" s="151" t="s">
        <v>192</v>
      </c>
    </row>
    <row r="1750" spans="2:65" s="12" customFormat="1" ht="11.25">
      <c r="B1750" s="149"/>
      <c r="D1750" s="150" t="s">
        <v>202</v>
      </c>
      <c r="E1750" s="151" t="s">
        <v>44</v>
      </c>
      <c r="F1750" s="152" t="s">
        <v>1110</v>
      </c>
      <c r="H1750" s="151" t="s">
        <v>44</v>
      </c>
      <c r="I1750" s="153"/>
      <c r="L1750" s="149"/>
      <c r="M1750" s="154"/>
      <c r="T1750" s="155"/>
      <c r="AT1750" s="151" t="s">
        <v>202</v>
      </c>
      <c r="AU1750" s="151" t="s">
        <v>93</v>
      </c>
      <c r="AV1750" s="12" t="s">
        <v>90</v>
      </c>
      <c r="AW1750" s="12" t="s">
        <v>42</v>
      </c>
      <c r="AX1750" s="12" t="s">
        <v>82</v>
      </c>
      <c r="AY1750" s="151" t="s">
        <v>192</v>
      </c>
    </row>
    <row r="1751" spans="2:65" s="13" customFormat="1" ht="11.25">
      <c r="B1751" s="156"/>
      <c r="D1751" s="150" t="s">
        <v>202</v>
      </c>
      <c r="E1751" s="157" t="s">
        <v>44</v>
      </c>
      <c r="F1751" s="158" t="s">
        <v>90</v>
      </c>
      <c r="H1751" s="159">
        <v>1</v>
      </c>
      <c r="I1751" s="160"/>
      <c r="L1751" s="156"/>
      <c r="M1751" s="161"/>
      <c r="T1751" s="162"/>
      <c r="AT1751" s="157" t="s">
        <v>202</v>
      </c>
      <c r="AU1751" s="157" t="s">
        <v>93</v>
      </c>
      <c r="AV1751" s="13" t="s">
        <v>93</v>
      </c>
      <c r="AW1751" s="13" t="s">
        <v>42</v>
      </c>
      <c r="AX1751" s="13" t="s">
        <v>82</v>
      </c>
      <c r="AY1751" s="157" t="s">
        <v>192</v>
      </c>
    </row>
    <row r="1752" spans="2:65" s="12" customFormat="1" ht="11.25">
      <c r="B1752" s="149"/>
      <c r="D1752" s="150" t="s">
        <v>202</v>
      </c>
      <c r="E1752" s="151" t="s">
        <v>44</v>
      </c>
      <c r="F1752" s="152" t="s">
        <v>1112</v>
      </c>
      <c r="H1752" s="151" t="s">
        <v>44</v>
      </c>
      <c r="I1752" s="153"/>
      <c r="L1752" s="149"/>
      <c r="M1752" s="154"/>
      <c r="T1752" s="155"/>
      <c r="AT1752" s="151" t="s">
        <v>202</v>
      </c>
      <c r="AU1752" s="151" t="s">
        <v>93</v>
      </c>
      <c r="AV1752" s="12" t="s">
        <v>90</v>
      </c>
      <c r="AW1752" s="12" t="s">
        <v>42</v>
      </c>
      <c r="AX1752" s="12" t="s">
        <v>82</v>
      </c>
      <c r="AY1752" s="151" t="s">
        <v>192</v>
      </c>
    </row>
    <row r="1753" spans="2:65" s="13" customFormat="1" ht="11.25">
      <c r="B1753" s="156"/>
      <c r="D1753" s="150" t="s">
        <v>202</v>
      </c>
      <c r="E1753" s="157" t="s">
        <v>44</v>
      </c>
      <c r="F1753" s="158" t="s">
        <v>90</v>
      </c>
      <c r="H1753" s="159">
        <v>1</v>
      </c>
      <c r="I1753" s="160"/>
      <c r="L1753" s="156"/>
      <c r="M1753" s="161"/>
      <c r="T1753" s="162"/>
      <c r="AT1753" s="157" t="s">
        <v>202</v>
      </c>
      <c r="AU1753" s="157" t="s">
        <v>93</v>
      </c>
      <c r="AV1753" s="13" t="s">
        <v>93</v>
      </c>
      <c r="AW1753" s="13" t="s">
        <v>42</v>
      </c>
      <c r="AX1753" s="13" t="s">
        <v>82</v>
      </c>
      <c r="AY1753" s="157" t="s">
        <v>192</v>
      </c>
    </row>
    <row r="1754" spans="2:65" s="12" customFormat="1" ht="11.25">
      <c r="B1754" s="149"/>
      <c r="D1754" s="150" t="s">
        <v>202</v>
      </c>
      <c r="E1754" s="151" t="s">
        <v>44</v>
      </c>
      <c r="F1754" s="152" t="s">
        <v>1116</v>
      </c>
      <c r="H1754" s="151" t="s">
        <v>44</v>
      </c>
      <c r="I1754" s="153"/>
      <c r="L1754" s="149"/>
      <c r="M1754" s="154"/>
      <c r="T1754" s="155"/>
      <c r="AT1754" s="151" t="s">
        <v>202</v>
      </c>
      <c r="AU1754" s="151" t="s">
        <v>93</v>
      </c>
      <c r="AV1754" s="12" t="s">
        <v>90</v>
      </c>
      <c r="AW1754" s="12" t="s">
        <v>42</v>
      </c>
      <c r="AX1754" s="12" t="s">
        <v>82</v>
      </c>
      <c r="AY1754" s="151" t="s">
        <v>192</v>
      </c>
    </row>
    <row r="1755" spans="2:65" s="13" customFormat="1" ht="11.25">
      <c r="B1755" s="156"/>
      <c r="D1755" s="150" t="s">
        <v>202</v>
      </c>
      <c r="E1755" s="157" t="s">
        <v>44</v>
      </c>
      <c r="F1755" s="158" t="s">
        <v>90</v>
      </c>
      <c r="H1755" s="159">
        <v>1</v>
      </c>
      <c r="I1755" s="160"/>
      <c r="L1755" s="156"/>
      <c r="M1755" s="161"/>
      <c r="T1755" s="162"/>
      <c r="AT1755" s="157" t="s">
        <v>202</v>
      </c>
      <c r="AU1755" s="157" t="s">
        <v>93</v>
      </c>
      <c r="AV1755" s="13" t="s">
        <v>93</v>
      </c>
      <c r="AW1755" s="13" t="s">
        <v>42</v>
      </c>
      <c r="AX1755" s="13" t="s">
        <v>82</v>
      </c>
      <c r="AY1755" s="157" t="s">
        <v>192</v>
      </c>
    </row>
    <row r="1756" spans="2:65" s="12" customFormat="1" ht="11.25">
      <c r="B1756" s="149"/>
      <c r="D1756" s="150" t="s">
        <v>202</v>
      </c>
      <c r="E1756" s="151" t="s">
        <v>44</v>
      </c>
      <c r="F1756" s="152" t="s">
        <v>1122</v>
      </c>
      <c r="H1756" s="151" t="s">
        <v>44</v>
      </c>
      <c r="I1756" s="153"/>
      <c r="L1756" s="149"/>
      <c r="M1756" s="154"/>
      <c r="T1756" s="155"/>
      <c r="AT1756" s="151" t="s">
        <v>202</v>
      </c>
      <c r="AU1756" s="151" t="s">
        <v>93</v>
      </c>
      <c r="AV1756" s="12" t="s">
        <v>90</v>
      </c>
      <c r="AW1756" s="12" t="s">
        <v>42</v>
      </c>
      <c r="AX1756" s="12" t="s">
        <v>82</v>
      </c>
      <c r="AY1756" s="151" t="s">
        <v>192</v>
      </c>
    </row>
    <row r="1757" spans="2:65" s="13" customFormat="1" ht="11.25">
      <c r="B1757" s="156"/>
      <c r="D1757" s="150" t="s">
        <v>202</v>
      </c>
      <c r="E1757" s="157" t="s">
        <v>44</v>
      </c>
      <c r="F1757" s="158" t="s">
        <v>90</v>
      </c>
      <c r="H1757" s="159">
        <v>1</v>
      </c>
      <c r="I1757" s="160"/>
      <c r="L1757" s="156"/>
      <c r="M1757" s="161"/>
      <c r="T1757" s="162"/>
      <c r="AT1757" s="157" t="s">
        <v>202</v>
      </c>
      <c r="AU1757" s="157" t="s">
        <v>93</v>
      </c>
      <c r="AV1757" s="13" t="s">
        <v>93</v>
      </c>
      <c r="AW1757" s="13" t="s">
        <v>42</v>
      </c>
      <c r="AX1757" s="13" t="s">
        <v>82</v>
      </c>
      <c r="AY1757" s="157" t="s">
        <v>192</v>
      </c>
    </row>
    <row r="1758" spans="2:65" s="12" customFormat="1" ht="11.25">
      <c r="B1758" s="149"/>
      <c r="D1758" s="150" t="s">
        <v>202</v>
      </c>
      <c r="E1758" s="151" t="s">
        <v>44</v>
      </c>
      <c r="F1758" s="152" t="s">
        <v>2533</v>
      </c>
      <c r="H1758" s="151" t="s">
        <v>44</v>
      </c>
      <c r="I1758" s="153"/>
      <c r="L1758" s="149"/>
      <c r="M1758" s="154"/>
      <c r="T1758" s="155"/>
      <c r="AT1758" s="151" t="s">
        <v>202</v>
      </c>
      <c r="AU1758" s="151" t="s">
        <v>93</v>
      </c>
      <c r="AV1758" s="12" t="s">
        <v>90</v>
      </c>
      <c r="AW1758" s="12" t="s">
        <v>42</v>
      </c>
      <c r="AX1758" s="12" t="s">
        <v>82</v>
      </c>
      <c r="AY1758" s="151" t="s">
        <v>192</v>
      </c>
    </row>
    <row r="1759" spans="2:65" s="13" customFormat="1" ht="11.25">
      <c r="B1759" s="156"/>
      <c r="D1759" s="150" t="s">
        <v>202</v>
      </c>
      <c r="E1759" s="157" t="s">
        <v>44</v>
      </c>
      <c r="F1759" s="158" t="s">
        <v>90</v>
      </c>
      <c r="H1759" s="159">
        <v>1</v>
      </c>
      <c r="I1759" s="160"/>
      <c r="L1759" s="156"/>
      <c r="M1759" s="161"/>
      <c r="T1759" s="162"/>
      <c r="AT1759" s="157" t="s">
        <v>202</v>
      </c>
      <c r="AU1759" s="157" t="s">
        <v>93</v>
      </c>
      <c r="AV1759" s="13" t="s">
        <v>93</v>
      </c>
      <c r="AW1759" s="13" t="s">
        <v>42</v>
      </c>
      <c r="AX1759" s="13" t="s">
        <v>82</v>
      </c>
      <c r="AY1759" s="157" t="s">
        <v>192</v>
      </c>
    </row>
    <row r="1760" spans="2:65" s="12" customFormat="1" ht="11.25">
      <c r="B1760" s="149"/>
      <c r="D1760" s="150" t="s">
        <v>202</v>
      </c>
      <c r="E1760" s="151" t="s">
        <v>44</v>
      </c>
      <c r="F1760" s="152" t="s">
        <v>2534</v>
      </c>
      <c r="H1760" s="151" t="s">
        <v>44</v>
      </c>
      <c r="I1760" s="153"/>
      <c r="L1760" s="149"/>
      <c r="M1760" s="154"/>
      <c r="T1760" s="155"/>
      <c r="AT1760" s="151" t="s">
        <v>202</v>
      </c>
      <c r="AU1760" s="151" t="s">
        <v>93</v>
      </c>
      <c r="AV1760" s="12" t="s">
        <v>90</v>
      </c>
      <c r="AW1760" s="12" t="s">
        <v>42</v>
      </c>
      <c r="AX1760" s="12" t="s">
        <v>82</v>
      </c>
      <c r="AY1760" s="151" t="s">
        <v>192</v>
      </c>
    </row>
    <row r="1761" spans="2:65" s="13" customFormat="1" ht="11.25">
      <c r="B1761" s="156"/>
      <c r="D1761" s="150" t="s">
        <v>202</v>
      </c>
      <c r="E1761" s="157" t="s">
        <v>44</v>
      </c>
      <c r="F1761" s="158" t="s">
        <v>90</v>
      </c>
      <c r="H1761" s="159">
        <v>1</v>
      </c>
      <c r="I1761" s="160"/>
      <c r="L1761" s="156"/>
      <c r="M1761" s="161"/>
      <c r="T1761" s="162"/>
      <c r="AT1761" s="157" t="s">
        <v>202</v>
      </c>
      <c r="AU1761" s="157" t="s">
        <v>93</v>
      </c>
      <c r="AV1761" s="13" t="s">
        <v>93</v>
      </c>
      <c r="AW1761" s="13" t="s">
        <v>42</v>
      </c>
      <c r="AX1761" s="13" t="s">
        <v>82</v>
      </c>
      <c r="AY1761" s="157" t="s">
        <v>192</v>
      </c>
    </row>
    <row r="1762" spans="2:65" s="14" customFormat="1" ht="11.25">
      <c r="B1762" s="163"/>
      <c r="D1762" s="150" t="s">
        <v>202</v>
      </c>
      <c r="E1762" s="164" t="s">
        <v>44</v>
      </c>
      <c r="F1762" s="165" t="s">
        <v>205</v>
      </c>
      <c r="H1762" s="166">
        <v>6</v>
      </c>
      <c r="I1762" s="167"/>
      <c r="L1762" s="163"/>
      <c r="M1762" s="168"/>
      <c r="T1762" s="169"/>
      <c r="AT1762" s="164" t="s">
        <v>202</v>
      </c>
      <c r="AU1762" s="164" t="s">
        <v>93</v>
      </c>
      <c r="AV1762" s="14" t="s">
        <v>199</v>
      </c>
      <c r="AW1762" s="14" t="s">
        <v>42</v>
      </c>
      <c r="AX1762" s="14" t="s">
        <v>90</v>
      </c>
      <c r="AY1762" s="164" t="s">
        <v>192</v>
      </c>
    </row>
    <row r="1763" spans="2:65" s="1" customFormat="1" ht="16.5" customHeight="1">
      <c r="B1763" s="33"/>
      <c r="C1763" s="170" t="s">
        <v>1810</v>
      </c>
      <c r="D1763" s="170" t="s">
        <v>245</v>
      </c>
      <c r="E1763" s="171" t="s">
        <v>1729</v>
      </c>
      <c r="F1763" s="172" t="s">
        <v>1730</v>
      </c>
      <c r="G1763" s="173" t="s">
        <v>747</v>
      </c>
      <c r="H1763" s="174">
        <v>6</v>
      </c>
      <c r="I1763" s="175"/>
      <c r="J1763" s="176">
        <f>ROUND(I1763*H1763,2)</f>
        <v>0</v>
      </c>
      <c r="K1763" s="172" t="s">
        <v>259</v>
      </c>
      <c r="L1763" s="177"/>
      <c r="M1763" s="178" t="s">
        <v>44</v>
      </c>
      <c r="N1763" s="179" t="s">
        <v>53</v>
      </c>
      <c r="P1763" s="141">
        <f>O1763*H1763</f>
        <v>0</v>
      </c>
      <c r="Q1763" s="141">
        <v>0</v>
      </c>
      <c r="R1763" s="141">
        <f>Q1763*H1763</f>
        <v>0</v>
      </c>
      <c r="S1763" s="141">
        <v>0</v>
      </c>
      <c r="T1763" s="142">
        <f>S1763*H1763</f>
        <v>0</v>
      </c>
      <c r="AR1763" s="143" t="s">
        <v>93</v>
      </c>
      <c r="AT1763" s="143" t="s">
        <v>245</v>
      </c>
      <c r="AU1763" s="143" t="s">
        <v>93</v>
      </c>
      <c r="AY1763" s="17" t="s">
        <v>192</v>
      </c>
      <c r="BE1763" s="144">
        <f>IF(N1763="základní",J1763,0)</f>
        <v>0</v>
      </c>
      <c r="BF1763" s="144">
        <f>IF(N1763="snížená",J1763,0)</f>
        <v>0</v>
      </c>
      <c r="BG1763" s="144">
        <f>IF(N1763="zákl. přenesená",J1763,0)</f>
        <v>0</v>
      </c>
      <c r="BH1763" s="144">
        <f>IF(N1763="sníž. přenesená",J1763,0)</f>
        <v>0</v>
      </c>
      <c r="BI1763" s="144">
        <f>IF(N1763="nulová",J1763,0)</f>
        <v>0</v>
      </c>
      <c r="BJ1763" s="17" t="s">
        <v>90</v>
      </c>
      <c r="BK1763" s="144">
        <f>ROUND(I1763*H1763,2)</f>
        <v>0</v>
      </c>
      <c r="BL1763" s="17" t="s">
        <v>90</v>
      </c>
      <c r="BM1763" s="143" t="s">
        <v>2834</v>
      </c>
    </row>
    <row r="1764" spans="2:65" s="12" customFormat="1" ht="11.25">
      <c r="B1764" s="149"/>
      <c r="D1764" s="150" t="s">
        <v>202</v>
      </c>
      <c r="E1764" s="151" t="s">
        <v>44</v>
      </c>
      <c r="F1764" s="152" t="s">
        <v>2252</v>
      </c>
      <c r="H1764" s="151" t="s">
        <v>44</v>
      </c>
      <c r="I1764" s="153"/>
      <c r="L1764" s="149"/>
      <c r="M1764" s="154"/>
      <c r="T1764" s="155"/>
      <c r="AT1764" s="151" t="s">
        <v>202</v>
      </c>
      <c r="AU1764" s="151" t="s">
        <v>93</v>
      </c>
      <c r="AV1764" s="12" t="s">
        <v>90</v>
      </c>
      <c r="AW1764" s="12" t="s">
        <v>42</v>
      </c>
      <c r="AX1764" s="12" t="s">
        <v>82</v>
      </c>
      <c r="AY1764" s="151" t="s">
        <v>192</v>
      </c>
    </row>
    <row r="1765" spans="2:65" s="12" customFormat="1" ht="11.25">
      <c r="B1765" s="149"/>
      <c r="D1765" s="150" t="s">
        <v>202</v>
      </c>
      <c r="E1765" s="151" t="s">
        <v>44</v>
      </c>
      <c r="F1765" s="152" t="s">
        <v>1110</v>
      </c>
      <c r="H1765" s="151" t="s">
        <v>44</v>
      </c>
      <c r="I1765" s="153"/>
      <c r="L1765" s="149"/>
      <c r="M1765" s="154"/>
      <c r="T1765" s="155"/>
      <c r="AT1765" s="151" t="s">
        <v>202</v>
      </c>
      <c r="AU1765" s="151" t="s">
        <v>93</v>
      </c>
      <c r="AV1765" s="12" t="s">
        <v>90</v>
      </c>
      <c r="AW1765" s="12" t="s">
        <v>42</v>
      </c>
      <c r="AX1765" s="12" t="s">
        <v>82</v>
      </c>
      <c r="AY1765" s="151" t="s">
        <v>192</v>
      </c>
    </row>
    <row r="1766" spans="2:65" s="13" customFormat="1" ht="11.25">
      <c r="B1766" s="156"/>
      <c r="D1766" s="150" t="s">
        <v>202</v>
      </c>
      <c r="E1766" s="157" t="s">
        <v>44</v>
      </c>
      <c r="F1766" s="158" t="s">
        <v>90</v>
      </c>
      <c r="H1766" s="159">
        <v>1</v>
      </c>
      <c r="I1766" s="160"/>
      <c r="L1766" s="156"/>
      <c r="M1766" s="161"/>
      <c r="T1766" s="162"/>
      <c r="AT1766" s="157" t="s">
        <v>202</v>
      </c>
      <c r="AU1766" s="157" t="s">
        <v>93</v>
      </c>
      <c r="AV1766" s="13" t="s">
        <v>93</v>
      </c>
      <c r="AW1766" s="13" t="s">
        <v>42</v>
      </c>
      <c r="AX1766" s="13" t="s">
        <v>82</v>
      </c>
      <c r="AY1766" s="157" t="s">
        <v>192</v>
      </c>
    </row>
    <row r="1767" spans="2:65" s="12" customFormat="1" ht="11.25">
      <c r="B1767" s="149"/>
      <c r="D1767" s="150" t="s">
        <v>202</v>
      </c>
      <c r="E1767" s="151" t="s">
        <v>44</v>
      </c>
      <c r="F1767" s="152" t="s">
        <v>1112</v>
      </c>
      <c r="H1767" s="151" t="s">
        <v>44</v>
      </c>
      <c r="I1767" s="153"/>
      <c r="L1767" s="149"/>
      <c r="M1767" s="154"/>
      <c r="T1767" s="155"/>
      <c r="AT1767" s="151" t="s">
        <v>202</v>
      </c>
      <c r="AU1767" s="151" t="s">
        <v>93</v>
      </c>
      <c r="AV1767" s="12" t="s">
        <v>90</v>
      </c>
      <c r="AW1767" s="12" t="s">
        <v>42</v>
      </c>
      <c r="AX1767" s="12" t="s">
        <v>82</v>
      </c>
      <c r="AY1767" s="151" t="s">
        <v>192</v>
      </c>
    </row>
    <row r="1768" spans="2:65" s="13" customFormat="1" ht="11.25">
      <c r="B1768" s="156"/>
      <c r="D1768" s="150" t="s">
        <v>202</v>
      </c>
      <c r="E1768" s="157" t="s">
        <v>44</v>
      </c>
      <c r="F1768" s="158" t="s">
        <v>90</v>
      </c>
      <c r="H1768" s="159">
        <v>1</v>
      </c>
      <c r="I1768" s="160"/>
      <c r="L1768" s="156"/>
      <c r="M1768" s="161"/>
      <c r="T1768" s="162"/>
      <c r="AT1768" s="157" t="s">
        <v>202</v>
      </c>
      <c r="AU1768" s="157" t="s">
        <v>93</v>
      </c>
      <c r="AV1768" s="13" t="s">
        <v>93</v>
      </c>
      <c r="AW1768" s="13" t="s">
        <v>42</v>
      </c>
      <c r="AX1768" s="13" t="s">
        <v>82</v>
      </c>
      <c r="AY1768" s="157" t="s">
        <v>192</v>
      </c>
    </row>
    <row r="1769" spans="2:65" s="12" customFormat="1" ht="11.25">
      <c r="B1769" s="149"/>
      <c r="D1769" s="150" t="s">
        <v>202</v>
      </c>
      <c r="E1769" s="151" t="s">
        <v>44</v>
      </c>
      <c r="F1769" s="152" t="s">
        <v>1116</v>
      </c>
      <c r="H1769" s="151" t="s">
        <v>44</v>
      </c>
      <c r="I1769" s="153"/>
      <c r="L1769" s="149"/>
      <c r="M1769" s="154"/>
      <c r="T1769" s="155"/>
      <c r="AT1769" s="151" t="s">
        <v>202</v>
      </c>
      <c r="AU1769" s="151" t="s">
        <v>93</v>
      </c>
      <c r="AV1769" s="12" t="s">
        <v>90</v>
      </c>
      <c r="AW1769" s="12" t="s">
        <v>42</v>
      </c>
      <c r="AX1769" s="12" t="s">
        <v>82</v>
      </c>
      <c r="AY1769" s="151" t="s">
        <v>192</v>
      </c>
    </row>
    <row r="1770" spans="2:65" s="13" customFormat="1" ht="11.25">
      <c r="B1770" s="156"/>
      <c r="D1770" s="150" t="s">
        <v>202</v>
      </c>
      <c r="E1770" s="157" t="s">
        <v>44</v>
      </c>
      <c r="F1770" s="158" t="s">
        <v>90</v>
      </c>
      <c r="H1770" s="159">
        <v>1</v>
      </c>
      <c r="I1770" s="160"/>
      <c r="L1770" s="156"/>
      <c r="M1770" s="161"/>
      <c r="T1770" s="162"/>
      <c r="AT1770" s="157" t="s">
        <v>202</v>
      </c>
      <c r="AU1770" s="157" t="s">
        <v>93</v>
      </c>
      <c r="AV1770" s="13" t="s">
        <v>93</v>
      </c>
      <c r="AW1770" s="13" t="s">
        <v>42</v>
      </c>
      <c r="AX1770" s="13" t="s">
        <v>82</v>
      </c>
      <c r="AY1770" s="157" t="s">
        <v>192</v>
      </c>
    </row>
    <row r="1771" spans="2:65" s="12" customFormat="1" ht="11.25">
      <c r="B1771" s="149"/>
      <c r="D1771" s="150" t="s">
        <v>202</v>
      </c>
      <c r="E1771" s="151" t="s">
        <v>44</v>
      </c>
      <c r="F1771" s="152" t="s">
        <v>1122</v>
      </c>
      <c r="H1771" s="151" t="s">
        <v>44</v>
      </c>
      <c r="I1771" s="153"/>
      <c r="L1771" s="149"/>
      <c r="M1771" s="154"/>
      <c r="T1771" s="155"/>
      <c r="AT1771" s="151" t="s">
        <v>202</v>
      </c>
      <c r="AU1771" s="151" t="s">
        <v>93</v>
      </c>
      <c r="AV1771" s="12" t="s">
        <v>90</v>
      </c>
      <c r="AW1771" s="12" t="s">
        <v>42</v>
      </c>
      <c r="AX1771" s="12" t="s">
        <v>82</v>
      </c>
      <c r="AY1771" s="151" t="s">
        <v>192</v>
      </c>
    </row>
    <row r="1772" spans="2:65" s="13" customFormat="1" ht="11.25">
      <c r="B1772" s="156"/>
      <c r="D1772" s="150" t="s">
        <v>202</v>
      </c>
      <c r="E1772" s="157" t="s">
        <v>44</v>
      </c>
      <c r="F1772" s="158" t="s">
        <v>90</v>
      </c>
      <c r="H1772" s="159">
        <v>1</v>
      </c>
      <c r="I1772" s="160"/>
      <c r="L1772" s="156"/>
      <c r="M1772" s="161"/>
      <c r="T1772" s="162"/>
      <c r="AT1772" s="157" t="s">
        <v>202</v>
      </c>
      <c r="AU1772" s="157" t="s">
        <v>93</v>
      </c>
      <c r="AV1772" s="13" t="s">
        <v>93</v>
      </c>
      <c r="AW1772" s="13" t="s">
        <v>42</v>
      </c>
      <c r="AX1772" s="13" t="s">
        <v>82</v>
      </c>
      <c r="AY1772" s="157" t="s">
        <v>192</v>
      </c>
    </row>
    <row r="1773" spans="2:65" s="12" customFormat="1" ht="11.25">
      <c r="B1773" s="149"/>
      <c r="D1773" s="150" t="s">
        <v>202</v>
      </c>
      <c r="E1773" s="151" t="s">
        <v>44</v>
      </c>
      <c r="F1773" s="152" t="s">
        <v>2533</v>
      </c>
      <c r="H1773" s="151" t="s">
        <v>44</v>
      </c>
      <c r="I1773" s="153"/>
      <c r="L1773" s="149"/>
      <c r="M1773" s="154"/>
      <c r="T1773" s="155"/>
      <c r="AT1773" s="151" t="s">
        <v>202</v>
      </c>
      <c r="AU1773" s="151" t="s">
        <v>93</v>
      </c>
      <c r="AV1773" s="12" t="s">
        <v>90</v>
      </c>
      <c r="AW1773" s="12" t="s">
        <v>42</v>
      </c>
      <c r="AX1773" s="12" t="s">
        <v>82</v>
      </c>
      <c r="AY1773" s="151" t="s">
        <v>192</v>
      </c>
    </row>
    <row r="1774" spans="2:65" s="13" customFormat="1" ht="11.25">
      <c r="B1774" s="156"/>
      <c r="D1774" s="150" t="s">
        <v>202</v>
      </c>
      <c r="E1774" s="157" t="s">
        <v>44</v>
      </c>
      <c r="F1774" s="158" t="s">
        <v>90</v>
      </c>
      <c r="H1774" s="159">
        <v>1</v>
      </c>
      <c r="I1774" s="160"/>
      <c r="L1774" s="156"/>
      <c r="M1774" s="161"/>
      <c r="T1774" s="162"/>
      <c r="AT1774" s="157" t="s">
        <v>202</v>
      </c>
      <c r="AU1774" s="157" t="s">
        <v>93</v>
      </c>
      <c r="AV1774" s="13" t="s">
        <v>93</v>
      </c>
      <c r="AW1774" s="13" t="s">
        <v>42</v>
      </c>
      <c r="AX1774" s="13" t="s">
        <v>82</v>
      </c>
      <c r="AY1774" s="157" t="s">
        <v>192</v>
      </c>
    </row>
    <row r="1775" spans="2:65" s="12" customFormat="1" ht="11.25">
      <c r="B1775" s="149"/>
      <c r="D1775" s="150" t="s">
        <v>202</v>
      </c>
      <c r="E1775" s="151" t="s">
        <v>44</v>
      </c>
      <c r="F1775" s="152" t="s">
        <v>2534</v>
      </c>
      <c r="H1775" s="151" t="s">
        <v>44</v>
      </c>
      <c r="I1775" s="153"/>
      <c r="L1775" s="149"/>
      <c r="M1775" s="154"/>
      <c r="T1775" s="155"/>
      <c r="AT1775" s="151" t="s">
        <v>202</v>
      </c>
      <c r="AU1775" s="151" t="s">
        <v>93</v>
      </c>
      <c r="AV1775" s="12" t="s">
        <v>90</v>
      </c>
      <c r="AW1775" s="12" t="s">
        <v>42</v>
      </c>
      <c r="AX1775" s="12" t="s">
        <v>82</v>
      </c>
      <c r="AY1775" s="151" t="s">
        <v>192</v>
      </c>
    </row>
    <row r="1776" spans="2:65" s="13" customFormat="1" ht="11.25">
      <c r="B1776" s="156"/>
      <c r="D1776" s="150" t="s">
        <v>202</v>
      </c>
      <c r="E1776" s="157" t="s">
        <v>44</v>
      </c>
      <c r="F1776" s="158" t="s">
        <v>90</v>
      </c>
      <c r="H1776" s="159">
        <v>1</v>
      </c>
      <c r="I1776" s="160"/>
      <c r="L1776" s="156"/>
      <c r="M1776" s="161"/>
      <c r="T1776" s="162"/>
      <c r="AT1776" s="157" t="s">
        <v>202</v>
      </c>
      <c r="AU1776" s="157" t="s">
        <v>93</v>
      </c>
      <c r="AV1776" s="13" t="s">
        <v>93</v>
      </c>
      <c r="AW1776" s="13" t="s">
        <v>42</v>
      </c>
      <c r="AX1776" s="13" t="s">
        <v>82</v>
      </c>
      <c r="AY1776" s="157" t="s">
        <v>192</v>
      </c>
    </row>
    <row r="1777" spans="2:65" s="14" customFormat="1" ht="11.25">
      <c r="B1777" s="163"/>
      <c r="D1777" s="150" t="s">
        <v>202</v>
      </c>
      <c r="E1777" s="164" t="s">
        <v>44</v>
      </c>
      <c r="F1777" s="165" t="s">
        <v>205</v>
      </c>
      <c r="H1777" s="166">
        <v>6</v>
      </c>
      <c r="I1777" s="167"/>
      <c r="L1777" s="163"/>
      <c r="M1777" s="168"/>
      <c r="T1777" s="169"/>
      <c r="AT1777" s="164" t="s">
        <v>202</v>
      </c>
      <c r="AU1777" s="164" t="s">
        <v>93</v>
      </c>
      <c r="AV1777" s="14" t="s">
        <v>199</v>
      </c>
      <c r="AW1777" s="14" t="s">
        <v>42</v>
      </c>
      <c r="AX1777" s="14" t="s">
        <v>90</v>
      </c>
      <c r="AY1777" s="164" t="s">
        <v>192</v>
      </c>
    </row>
    <row r="1778" spans="2:65" s="1" customFormat="1" ht="44.25" customHeight="1">
      <c r="B1778" s="33"/>
      <c r="C1778" s="132" t="s">
        <v>1816</v>
      </c>
      <c r="D1778" s="132" t="s">
        <v>194</v>
      </c>
      <c r="E1778" s="133" t="s">
        <v>2835</v>
      </c>
      <c r="F1778" s="134" t="s">
        <v>2836</v>
      </c>
      <c r="G1778" s="135" t="s">
        <v>747</v>
      </c>
      <c r="H1778" s="136">
        <v>2</v>
      </c>
      <c r="I1778" s="137"/>
      <c r="J1778" s="138">
        <f>ROUND(I1778*H1778,2)</f>
        <v>0</v>
      </c>
      <c r="K1778" s="134" t="s">
        <v>198</v>
      </c>
      <c r="L1778" s="33"/>
      <c r="M1778" s="139" t="s">
        <v>44</v>
      </c>
      <c r="N1778" s="140" t="s">
        <v>53</v>
      </c>
      <c r="P1778" s="141">
        <f>O1778*H1778</f>
        <v>0</v>
      </c>
      <c r="Q1778" s="141">
        <v>6.6E-4</v>
      </c>
      <c r="R1778" s="141">
        <f>Q1778*H1778</f>
        <v>1.32E-3</v>
      </c>
      <c r="S1778" s="141">
        <v>0</v>
      </c>
      <c r="T1778" s="142">
        <f>S1778*H1778</f>
        <v>0</v>
      </c>
      <c r="AR1778" s="143" t="s">
        <v>90</v>
      </c>
      <c r="AT1778" s="143" t="s">
        <v>194</v>
      </c>
      <c r="AU1778" s="143" t="s">
        <v>93</v>
      </c>
      <c r="AY1778" s="17" t="s">
        <v>192</v>
      </c>
      <c r="BE1778" s="144">
        <f>IF(N1778="základní",J1778,0)</f>
        <v>0</v>
      </c>
      <c r="BF1778" s="144">
        <f>IF(N1778="snížená",J1778,0)</f>
        <v>0</v>
      </c>
      <c r="BG1778" s="144">
        <f>IF(N1778="zákl. přenesená",J1778,0)</f>
        <v>0</v>
      </c>
      <c r="BH1778" s="144">
        <f>IF(N1778="sníž. přenesená",J1778,0)</f>
        <v>0</v>
      </c>
      <c r="BI1778" s="144">
        <f>IF(N1778="nulová",J1778,0)</f>
        <v>0</v>
      </c>
      <c r="BJ1778" s="17" t="s">
        <v>90</v>
      </c>
      <c r="BK1778" s="144">
        <f>ROUND(I1778*H1778,2)</f>
        <v>0</v>
      </c>
      <c r="BL1778" s="17" t="s">
        <v>90</v>
      </c>
      <c r="BM1778" s="143" t="s">
        <v>2837</v>
      </c>
    </row>
    <row r="1779" spans="2:65" s="1" customFormat="1" ht="11.25">
      <c r="B1779" s="33"/>
      <c r="D1779" s="145" t="s">
        <v>200</v>
      </c>
      <c r="F1779" s="146" t="s">
        <v>2838</v>
      </c>
      <c r="I1779" s="147"/>
      <c r="L1779" s="33"/>
      <c r="M1779" s="148"/>
      <c r="T1779" s="54"/>
      <c r="AT1779" s="17" t="s">
        <v>200</v>
      </c>
      <c r="AU1779" s="17" t="s">
        <v>93</v>
      </c>
    </row>
    <row r="1780" spans="2:65" s="12" customFormat="1" ht="11.25">
      <c r="B1780" s="149"/>
      <c r="D1780" s="150" t="s">
        <v>202</v>
      </c>
      <c r="E1780" s="151" t="s">
        <v>44</v>
      </c>
      <c r="F1780" s="152" t="s">
        <v>2195</v>
      </c>
      <c r="H1780" s="151" t="s">
        <v>44</v>
      </c>
      <c r="I1780" s="153"/>
      <c r="L1780" s="149"/>
      <c r="M1780" s="154"/>
      <c r="T1780" s="155"/>
      <c r="AT1780" s="151" t="s">
        <v>202</v>
      </c>
      <c r="AU1780" s="151" t="s">
        <v>93</v>
      </c>
      <c r="AV1780" s="12" t="s">
        <v>90</v>
      </c>
      <c r="AW1780" s="12" t="s">
        <v>42</v>
      </c>
      <c r="AX1780" s="12" t="s">
        <v>82</v>
      </c>
      <c r="AY1780" s="151" t="s">
        <v>192</v>
      </c>
    </row>
    <row r="1781" spans="2:65" s="12" customFormat="1" ht="11.25">
      <c r="B1781" s="149"/>
      <c r="D1781" s="150" t="s">
        <v>202</v>
      </c>
      <c r="E1781" s="151" t="s">
        <v>44</v>
      </c>
      <c r="F1781" s="152" t="s">
        <v>2468</v>
      </c>
      <c r="H1781" s="151" t="s">
        <v>44</v>
      </c>
      <c r="I1781" s="153"/>
      <c r="L1781" s="149"/>
      <c r="M1781" s="154"/>
      <c r="T1781" s="155"/>
      <c r="AT1781" s="151" t="s">
        <v>202</v>
      </c>
      <c r="AU1781" s="151" t="s">
        <v>93</v>
      </c>
      <c r="AV1781" s="12" t="s">
        <v>90</v>
      </c>
      <c r="AW1781" s="12" t="s">
        <v>42</v>
      </c>
      <c r="AX1781" s="12" t="s">
        <v>82</v>
      </c>
      <c r="AY1781" s="151" t="s">
        <v>192</v>
      </c>
    </row>
    <row r="1782" spans="2:65" s="12" customFormat="1" ht="22.5">
      <c r="B1782" s="149"/>
      <c r="D1782" s="150" t="s">
        <v>202</v>
      </c>
      <c r="E1782" s="151" t="s">
        <v>44</v>
      </c>
      <c r="F1782" s="152" t="s">
        <v>2839</v>
      </c>
      <c r="H1782" s="151" t="s">
        <v>44</v>
      </c>
      <c r="I1782" s="153"/>
      <c r="L1782" s="149"/>
      <c r="M1782" s="154"/>
      <c r="T1782" s="155"/>
      <c r="AT1782" s="151" t="s">
        <v>202</v>
      </c>
      <c r="AU1782" s="151" t="s">
        <v>93</v>
      </c>
      <c r="AV1782" s="12" t="s">
        <v>90</v>
      </c>
      <c r="AW1782" s="12" t="s">
        <v>42</v>
      </c>
      <c r="AX1782" s="12" t="s">
        <v>82</v>
      </c>
      <c r="AY1782" s="151" t="s">
        <v>192</v>
      </c>
    </row>
    <row r="1783" spans="2:65" s="13" customFormat="1" ht="11.25">
      <c r="B1783" s="156"/>
      <c r="D1783" s="150" t="s">
        <v>202</v>
      </c>
      <c r="E1783" s="157" t="s">
        <v>44</v>
      </c>
      <c r="F1783" s="158" t="s">
        <v>93</v>
      </c>
      <c r="H1783" s="159">
        <v>2</v>
      </c>
      <c r="I1783" s="160"/>
      <c r="L1783" s="156"/>
      <c r="M1783" s="161"/>
      <c r="T1783" s="162"/>
      <c r="AT1783" s="157" t="s">
        <v>202</v>
      </c>
      <c r="AU1783" s="157" t="s">
        <v>93</v>
      </c>
      <c r="AV1783" s="13" t="s">
        <v>93</v>
      </c>
      <c r="AW1783" s="13" t="s">
        <v>42</v>
      </c>
      <c r="AX1783" s="13" t="s">
        <v>90</v>
      </c>
      <c r="AY1783" s="157" t="s">
        <v>192</v>
      </c>
    </row>
    <row r="1784" spans="2:65" s="1" customFormat="1" ht="24.2" customHeight="1">
      <c r="B1784" s="33"/>
      <c r="C1784" s="132" t="s">
        <v>1821</v>
      </c>
      <c r="D1784" s="132" t="s">
        <v>194</v>
      </c>
      <c r="E1784" s="133" t="s">
        <v>1733</v>
      </c>
      <c r="F1784" s="134" t="s">
        <v>1734</v>
      </c>
      <c r="G1784" s="135" t="s">
        <v>747</v>
      </c>
      <c r="H1784" s="136">
        <v>7</v>
      </c>
      <c r="I1784" s="137"/>
      <c r="J1784" s="138">
        <f>ROUND(I1784*H1784,2)</f>
        <v>0</v>
      </c>
      <c r="K1784" s="134" t="s">
        <v>198</v>
      </c>
      <c r="L1784" s="33"/>
      <c r="M1784" s="139" t="s">
        <v>44</v>
      </c>
      <c r="N1784" s="140" t="s">
        <v>53</v>
      </c>
      <c r="P1784" s="141">
        <f>O1784*H1784</f>
        <v>0</v>
      </c>
      <c r="Q1784" s="141">
        <v>1.32E-3</v>
      </c>
      <c r="R1784" s="141">
        <f>Q1784*H1784</f>
        <v>9.2399999999999999E-3</v>
      </c>
      <c r="S1784" s="141">
        <v>0</v>
      </c>
      <c r="T1784" s="142">
        <f>S1784*H1784</f>
        <v>0</v>
      </c>
      <c r="AR1784" s="143" t="s">
        <v>90</v>
      </c>
      <c r="AT1784" s="143" t="s">
        <v>194</v>
      </c>
      <c r="AU1784" s="143" t="s">
        <v>93</v>
      </c>
      <c r="AY1784" s="17" t="s">
        <v>192</v>
      </c>
      <c r="BE1784" s="144">
        <f>IF(N1784="základní",J1784,0)</f>
        <v>0</v>
      </c>
      <c r="BF1784" s="144">
        <f>IF(N1784="snížená",J1784,0)</f>
        <v>0</v>
      </c>
      <c r="BG1784" s="144">
        <f>IF(N1784="zákl. přenesená",J1784,0)</f>
        <v>0</v>
      </c>
      <c r="BH1784" s="144">
        <f>IF(N1784="sníž. přenesená",J1784,0)</f>
        <v>0</v>
      </c>
      <c r="BI1784" s="144">
        <f>IF(N1784="nulová",J1784,0)</f>
        <v>0</v>
      </c>
      <c r="BJ1784" s="17" t="s">
        <v>90</v>
      </c>
      <c r="BK1784" s="144">
        <f>ROUND(I1784*H1784,2)</f>
        <v>0</v>
      </c>
      <c r="BL1784" s="17" t="s">
        <v>90</v>
      </c>
      <c r="BM1784" s="143" t="s">
        <v>2840</v>
      </c>
    </row>
    <row r="1785" spans="2:65" s="1" customFormat="1" ht="11.25">
      <c r="B1785" s="33"/>
      <c r="D1785" s="145" t="s">
        <v>200</v>
      </c>
      <c r="F1785" s="146" t="s">
        <v>1736</v>
      </c>
      <c r="I1785" s="147"/>
      <c r="L1785" s="33"/>
      <c r="M1785" s="148"/>
      <c r="T1785" s="54"/>
      <c r="AT1785" s="17" t="s">
        <v>200</v>
      </c>
      <c r="AU1785" s="17" t="s">
        <v>93</v>
      </c>
    </row>
    <row r="1786" spans="2:65" s="12" customFormat="1" ht="11.25">
      <c r="B1786" s="149"/>
      <c r="D1786" s="150" t="s">
        <v>202</v>
      </c>
      <c r="E1786" s="151" t="s">
        <v>44</v>
      </c>
      <c r="F1786" s="152" t="s">
        <v>2195</v>
      </c>
      <c r="H1786" s="151" t="s">
        <v>44</v>
      </c>
      <c r="I1786" s="153"/>
      <c r="L1786" s="149"/>
      <c r="M1786" s="154"/>
      <c r="T1786" s="155"/>
      <c r="AT1786" s="151" t="s">
        <v>202</v>
      </c>
      <c r="AU1786" s="151" t="s">
        <v>93</v>
      </c>
      <c r="AV1786" s="12" t="s">
        <v>90</v>
      </c>
      <c r="AW1786" s="12" t="s">
        <v>42</v>
      </c>
      <c r="AX1786" s="12" t="s">
        <v>82</v>
      </c>
      <c r="AY1786" s="151" t="s">
        <v>192</v>
      </c>
    </row>
    <row r="1787" spans="2:65" s="12" customFormat="1" ht="11.25">
      <c r="B1787" s="149"/>
      <c r="D1787" s="150" t="s">
        <v>202</v>
      </c>
      <c r="E1787" s="151" t="s">
        <v>44</v>
      </c>
      <c r="F1787" s="152" t="s">
        <v>2468</v>
      </c>
      <c r="H1787" s="151" t="s">
        <v>44</v>
      </c>
      <c r="I1787" s="153"/>
      <c r="L1787" s="149"/>
      <c r="M1787" s="154"/>
      <c r="T1787" s="155"/>
      <c r="AT1787" s="151" t="s">
        <v>202</v>
      </c>
      <c r="AU1787" s="151" t="s">
        <v>93</v>
      </c>
      <c r="AV1787" s="12" t="s">
        <v>90</v>
      </c>
      <c r="AW1787" s="12" t="s">
        <v>42</v>
      </c>
      <c r="AX1787" s="12" t="s">
        <v>82</v>
      </c>
      <c r="AY1787" s="151" t="s">
        <v>192</v>
      </c>
    </row>
    <row r="1788" spans="2:65" s="12" customFormat="1" ht="22.5">
      <c r="B1788" s="149"/>
      <c r="D1788" s="150" t="s">
        <v>202</v>
      </c>
      <c r="E1788" s="151" t="s">
        <v>44</v>
      </c>
      <c r="F1788" s="152" t="s">
        <v>2841</v>
      </c>
      <c r="H1788" s="151" t="s">
        <v>44</v>
      </c>
      <c r="I1788" s="153"/>
      <c r="L1788" s="149"/>
      <c r="M1788" s="154"/>
      <c r="T1788" s="155"/>
      <c r="AT1788" s="151" t="s">
        <v>202</v>
      </c>
      <c r="AU1788" s="151" t="s">
        <v>93</v>
      </c>
      <c r="AV1788" s="12" t="s">
        <v>90</v>
      </c>
      <c r="AW1788" s="12" t="s">
        <v>42</v>
      </c>
      <c r="AX1788" s="12" t="s">
        <v>82</v>
      </c>
      <c r="AY1788" s="151" t="s">
        <v>192</v>
      </c>
    </row>
    <row r="1789" spans="2:65" s="13" customFormat="1" ht="11.25">
      <c r="B1789" s="156"/>
      <c r="D1789" s="150" t="s">
        <v>202</v>
      </c>
      <c r="E1789" s="157" t="s">
        <v>44</v>
      </c>
      <c r="F1789" s="158" t="s">
        <v>93</v>
      </c>
      <c r="H1789" s="159">
        <v>2</v>
      </c>
      <c r="I1789" s="160"/>
      <c r="L1789" s="156"/>
      <c r="M1789" s="161"/>
      <c r="T1789" s="162"/>
      <c r="AT1789" s="157" t="s">
        <v>202</v>
      </c>
      <c r="AU1789" s="157" t="s">
        <v>93</v>
      </c>
      <c r="AV1789" s="13" t="s">
        <v>93</v>
      </c>
      <c r="AW1789" s="13" t="s">
        <v>42</v>
      </c>
      <c r="AX1789" s="13" t="s">
        <v>82</v>
      </c>
      <c r="AY1789" s="157" t="s">
        <v>192</v>
      </c>
    </row>
    <row r="1790" spans="2:65" s="12" customFormat="1" ht="22.5">
      <c r="B1790" s="149"/>
      <c r="D1790" s="150" t="s">
        <v>202</v>
      </c>
      <c r="E1790" s="151" t="s">
        <v>44</v>
      </c>
      <c r="F1790" s="152" t="s">
        <v>2842</v>
      </c>
      <c r="H1790" s="151" t="s">
        <v>44</v>
      </c>
      <c r="I1790" s="153"/>
      <c r="L1790" s="149"/>
      <c r="M1790" s="154"/>
      <c r="T1790" s="155"/>
      <c r="AT1790" s="151" t="s">
        <v>202</v>
      </c>
      <c r="AU1790" s="151" t="s">
        <v>93</v>
      </c>
      <c r="AV1790" s="12" t="s">
        <v>90</v>
      </c>
      <c r="AW1790" s="12" t="s">
        <v>42</v>
      </c>
      <c r="AX1790" s="12" t="s">
        <v>82</v>
      </c>
      <c r="AY1790" s="151" t="s">
        <v>192</v>
      </c>
    </row>
    <row r="1791" spans="2:65" s="13" customFormat="1" ht="11.25">
      <c r="B1791" s="156"/>
      <c r="D1791" s="150" t="s">
        <v>202</v>
      </c>
      <c r="E1791" s="157" t="s">
        <v>44</v>
      </c>
      <c r="F1791" s="158" t="s">
        <v>222</v>
      </c>
      <c r="H1791" s="159">
        <v>5</v>
      </c>
      <c r="I1791" s="160"/>
      <c r="L1791" s="156"/>
      <c r="M1791" s="161"/>
      <c r="T1791" s="162"/>
      <c r="AT1791" s="157" t="s">
        <v>202</v>
      </c>
      <c r="AU1791" s="157" t="s">
        <v>93</v>
      </c>
      <c r="AV1791" s="13" t="s">
        <v>93</v>
      </c>
      <c r="AW1791" s="13" t="s">
        <v>42</v>
      </c>
      <c r="AX1791" s="13" t="s">
        <v>82</v>
      </c>
      <c r="AY1791" s="157" t="s">
        <v>192</v>
      </c>
    </row>
    <row r="1792" spans="2:65" s="14" customFormat="1" ht="11.25">
      <c r="B1792" s="163"/>
      <c r="D1792" s="150" t="s">
        <v>202</v>
      </c>
      <c r="E1792" s="164" t="s">
        <v>44</v>
      </c>
      <c r="F1792" s="165" t="s">
        <v>205</v>
      </c>
      <c r="H1792" s="166">
        <v>7</v>
      </c>
      <c r="I1792" s="167"/>
      <c r="L1792" s="163"/>
      <c r="M1792" s="168"/>
      <c r="T1792" s="169"/>
      <c r="AT1792" s="164" t="s">
        <v>202</v>
      </c>
      <c r="AU1792" s="164" t="s">
        <v>93</v>
      </c>
      <c r="AV1792" s="14" t="s">
        <v>199</v>
      </c>
      <c r="AW1792" s="14" t="s">
        <v>42</v>
      </c>
      <c r="AX1792" s="14" t="s">
        <v>90</v>
      </c>
      <c r="AY1792" s="164" t="s">
        <v>192</v>
      </c>
    </row>
    <row r="1793" spans="2:65" s="1" customFormat="1" ht="21.75" customHeight="1">
      <c r="B1793" s="33"/>
      <c r="C1793" s="170" t="s">
        <v>1826</v>
      </c>
      <c r="D1793" s="170" t="s">
        <v>245</v>
      </c>
      <c r="E1793" s="171" t="s">
        <v>1739</v>
      </c>
      <c r="F1793" s="172" t="s">
        <v>1740</v>
      </c>
      <c r="G1793" s="173" t="s">
        <v>747</v>
      </c>
      <c r="H1793" s="174">
        <v>7</v>
      </c>
      <c r="I1793" s="175"/>
      <c r="J1793" s="176">
        <f>ROUND(I1793*H1793,2)</f>
        <v>0</v>
      </c>
      <c r="K1793" s="172" t="s">
        <v>259</v>
      </c>
      <c r="L1793" s="177"/>
      <c r="M1793" s="178" t="s">
        <v>44</v>
      </c>
      <c r="N1793" s="179" t="s">
        <v>53</v>
      </c>
      <c r="P1793" s="141">
        <f>O1793*H1793</f>
        <v>0</v>
      </c>
      <c r="Q1793" s="141">
        <v>0</v>
      </c>
      <c r="R1793" s="141">
        <f>Q1793*H1793</f>
        <v>0</v>
      </c>
      <c r="S1793" s="141">
        <v>0</v>
      </c>
      <c r="T1793" s="142">
        <f>S1793*H1793</f>
        <v>0</v>
      </c>
      <c r="AR1793" s="143" t="s">
        <v>93</v>
      </c>
      <c r="AT1793" s="143" t="s">
        <v>245</v>
      </c>
      <c r="AU1793" s="143" t="s">
        <v>93</v>
      </c>
      <c r="AY1793" s="17" t="s">
        <v>192</v>
      </c>
      <c r="BE1793" s="144">
        <f>IF(N1793="základní",J1793,0)</f>
        <v>0</v>
      </c>
      <c r="BF1793" s="144">
        <f>IF(N1793="snížená",J1793,0)</f>
        <v>0</v>
      </c>
      <c r="BG1793" s="144">
        <f>IF(N1793="zákl. přenesená",J1793,0)</f>
        <v>0</v>
      </c>
      <c r="BH1793" s="144">
        <f>IF(N1793="sníž. přenesená",J1793,0)</f>
        <v>0</v>
      </c>
      <c r="BI1793" s="144">
        <f>IF(N1793="nulová",J1793,0)</f>
        <v>0</v>
      </c>
      <c r="BJ1793" s="17" t="s">
        <v>90</v>
      </c>
      <c r="BK1793" s="144">
        <f>ROUND(I1793*H1793,2)</f>
        <v>0</v>
      </c>
      <c r="BL1793" s="17" t="s">
        <v>90</v>
      </c>
      <c r="BM1793" s="143" t="s">
        <v>2843</v>
      </c>
    </row>
    <row r="1794" spans="2:65" s="12" customFormat="1" ht="11.25">
      <c r="B1794" s="149"/>
      <c r="D1794" s="150" t="s">
        <v>202</v>
      </c>
      <c r="E1794" s="151" t="s">
        <v>44</v>
      </c>
      <c r="F1794" s="152" t="s">
        <v>2195</v>
      </c>
      <c r="H1794" s="151" t="s">
        <v>44</v>
      </c>
      <c r="I1794" s="153"/>
      <c r="L1794" s="149"/>
      <c r="M1794" s="154"/>
      <c r="T1794" s="155"/>
      <c r="AT1794" s="151" t="s">
        <v>202</v>
      </c>
      <c r="AU1794" s="151" t="s">
        <v>93</v>
      </c>
      <c r="AV1794" s="12" t="s">
        <v>90</v>
      </c>
      <c r="AW1794" s="12" t="s">
        <v>42</v>
      </c>
      <c r="AX1794" s="12" t="s">
        <v>82</v>
      </c>
      <c r="AY1794" s="151" t="s">
        <v>192</v>
      </c>
    </row>
    <row r="1795" spans="2:65" s="12" customFormat="1" ht="11.25">
      <c r="B1795" s="149"/>
      <c r="D1795" s="150" t="s">
        <v>202</v>
      </c>
      <c r="E1795" s="151" t="s">
        <v>44</v>
      </c>
      <c r="F1795" s="152" t="s">
        <v>2468</v>
      </c>
      <c r="H1795" s="151" t="s">
        <v>44</v>
      </c>
      <c r="I1795" s="153"/>
      <c r="L1795" s="149"/>
      <c r="M1795" s="154"/>
      <c r="T1795" s="155"/>
      <c r="AT1795" s="151" t="s">
        <v>202</v>
      </c>
      <c r="AU1795" s="151" t="s">
        <v>93</v>
      </c>
      <c r="AV1795" s="12" t="s">
        <v>90</v>
      </c>
      <c r="AW1795" s="12" t="s">
        <v>42</v>
      </c>
      <c r="AX1795" s="12" t="s">
        <v>82</v>
      </c>
      <c r="AY1795" s="151" t="s">
        <v>192</v>
      </c>
    </row>
    <row r="1796" spans="2:65" s="12" customFormat="1" ht="11.25">
      <c r="B1796" s="149"/>
      <c r="D1796" s="150" t="s">
        <v>202</v>
      </c>
      <c r="E1796" s="151" t="s">
        <v>44</v>
      </c>
      <c r="F1796" s="152" t="s">
        <v>1742</v>
      </c>
      <c r="H1796" s="151" t="s">
        <v>44</v>
      </c>
      <c r="I1796" s="153"/>
      <c r="L1796" s="149"/>
      <c r="M1796" s="154"/>
      <c r="T1796" s="155"/>
      <c r="AT1796" s="151" t="s">
        <v>202</v>
      </c>
      <c r="AU1796" s="151" t="s">
        <v>93</v>
      </c>
      <c r="AV1796" s="12" t="s">
        <v>90</v>
      </c>
      <c r="AW1796" s="12" t="s">
        <v>42</v>
      </c>
      <c r="AX1796" s="12" t="s">
        <v>82</v>
      </c>
      <c r="AY1796" s="151" t="s">
        <v>192</v>
      </c>
    </row>
    <row r="1797" spans="2:65" s="13" customFormat="1" ht="11.25">
      <c r="B1797" s="156"/>
      <c r="D1797" s="150" t="s">
        <v>202</v>
      </c>
      <c r="E1797" s="157" t="s">
        <v>44</v>
      </c>
      <c r="F1797" s="158" t="s">
        <v>238</v>
      </c>
      <c r="H1797" s="159">
        <v>7</v>
      </c>
      <c r="I1797" s="160"/>
      <c r="L1797" s="156"/>
      <c r="M1797" s="161"/>
      <c r="T1797" s="162"/>
      <c r="AT1797" s="157" t="s">
        <v>202</v>
      </c>
      <c r="AU1797" s="157" t="s">
        <v>93</v>
      </c>
      <c r="AV1797" s="13" t="s">
        <v>93</v>
      </c>
      <c r="AW1797" s="13" t="s">
        <v>42</v>
      </c>
      <c r="AX1797" s="13" t="s">
        <v>90</v>
      </c>
      <c r="AY1797" s="157" t="s">
        <v>192</v>
      </c>
    </row>
    <row r="1798" spans="2:65" s="1" customFormat="1" ht="33" customHeight="1">
      <c r="B1798" s="33"/>
      <c r="C1798" s="132" t="s">
        <v>1830</v>
      </c>
      <c r="D1798" s="132" t="s">
        <v>194</v>
      </c>
      <c r="E1798" s="133" t="s">
        <v>1744</v>
      </c>
      <c r="F1798" s="134" t="s">
        <v>1745</v>
      </c>
      <c r="G1798" s="135" t="s">
        <v>747</v>
      </c>
      <c r="H1798" s="136">
        <v>1</v>
      </c>
      <c r="I1798" s="137"/>
      <c r="J1798" s="138">
        <f>ROUND(I1798*H1798,2)</f>
        <v>0</v>
      </c>
      <c r="K1798" s="134" t="s">
        <v>198</v>
      </c>
      <c r="L1798" s="33"/>
      <c r="M1798" s="139" t="s">
        <v>44</v>
      </c>
      <c r="N1798" s="140" t="s">
        <v>53</v>
      </c>
      <c r="P1798" s="141">
        <f>O1798*H1798</f>
        <v>0</v>
      </c>
      <c r="Q1798" s="141">
        <v>1.67E-3</v>
      </c>
      <c r="R1798" s="141">
        <f>Q1798*H1798</f>
        <v>1.67E-3</v>
      </c>
      <c r="S1798" s="141">
        <v>0</v>
      </c>
      <c r="T1798" s="142">
        <f>S1798*H1798</f>
        <v>0</v>
      </c>
      <c r="AR1798" s="143" t="s">
        <v>90</v>
      </c>
      <c r="AT1798" s="143" t="s">
        <v>194</v>
      </c>
      <c r="AU1798" s="143" t="s">
        <v>93</v>
      </c>
      <c r="AY1798" s="17" t="s">
        <v>192</v>
      </c>
      <c r="BE1798" s="144">
        <f>IF(N1798="základní",J1798,0)</f>
        <v>0</v>
      </c>
      <c r="BF1798" s="144">
        <f>IF(N1798="snížená",J1798,0)</f>
        <v>0</v>
      </c>
      <c r="BG1798" s="144">
        <f>IF(N1798="zákl. přenesená",J1798,0)</f>
        <v>0</v>
      </c>
      <c r="BH1798" s="144">
        <f>IF(N1798="sníž. přenesená",J1798,0)</f>
        <v>0</v>
      </c>
      <c r="BI1798" s="144">
        <f>IF(N1798="nulová",J1798,0)</f>
        <v>0</v>
      </c>
      <c r="BJ1798" s="17" t="s">
        <v>90</v>
      </c>
      <c r="BK1798" s="144">
        <f>ROUND(I1798*H1798,2)</f>
        <v>0</v>
      </c>
      <c r="BL1798" s="17" t="s">
        <v>90</v>
      </c>
      <c r="BM1798" s="143" t="s">
        <v>2844</v>
      </c>
    </row>
    <row r="1799" spans="2:65" s="1" customFormat="1" ht="11.25">
      <c r="B1799" s="33"/>
      <c r="D1799" s="145" t="s">
        <v>200</v>
      </c>
      <c r="F1799" s="146" t="s">
        <v>1747</v>
      </c>
      <c r="I1799" s="147"/>
      <c r="L1799" s="33"/>
      <c r="M1799" s="148"/>
      <c r="T1799" s="54"/>
      <c r="AT1799" s="17" t="s">
        <v>200</v>
      </c>
      <c r="AU1799" s="17" t="s">
        <v>93</v>
      </c>
    </row>
    <row r="1800" spans="2:65" s="12" customFormat="1" ht="11.25">
      <c r="B1800" s="149"/>
      <c r="D1800" s="150" t="s">
        <v>202</v>
      </c>
      <c r="E1800" s="151" t="s">
        <v>44</v>
      </c>
      <c r="F1800" s="152" t="s">
        <v>2300</v>
      </c>
      <c r="H1800" s="151" t="s">
        <v>44</v>
      </c>
      <c r="I1800" s="153"/>
      <c r="L1800" s="149"/>
      <c r="M1800" s="154"/>
      <c r="T1800" s="155"/>
      <c r="AT1800" s="151" t="s">
        <v>202</v>
      </c>
      <c r="AU1800" s="151" t="s">
        <v>93</v>
      </c>
      <c r="AV1800" s="12" t="s">
        <v>90</v>
      </c>
      <c r="AW1800" s="12" t="s">
        <v>42</v>
      </c>
      <c r="AX1800" s="12" t="s">
        <v>82</v>
      </c>
      <c r="AY1800" s="151" t="s">
        <v>192</v>
      </c>
    </row>
    <row r="1801" spans="2:65" s="12" customFormat="1" ht="11.25">
      <c r="B1801" s="149"/>
      <c r="D1801" s="150" t="s">
        <v>202</v>
      </c>
      <c r="E1801" s="151" t="s">
        <v>44</v>
      </c>
      <c r="F1801" s="152" t="s">
        <v>2195</v>
      </c>
      <c r="H1801" s="151" t="s">
        <v>44</v>
      </c>
      <c r="I1801" s="153"/>
      <c r="L1801" s="149"/>
      <c r="M1801" s="154"/>
      <c r="T1801" s="155"/>
      <c r="AT1801" s="151" t="s">
        <v>202</v>
      </c>
      <c r="AU1801" s="151" t="s">
        <v>93</v>
      </c>
      <c r="AV1801" s="12" t="s">
        <v>90</v>
      </c>
      <c r="AW1801" s="12" t="s">
        <v>42</v>
      </c>
      <c r="AX1801" s="12" t="s">
        <v>82</v>
      </c>
      <c r="AY1801" s="151" t="s">
        <v>192</v>
      </c>
    </row>
    <row r="1802" spans="2:65" s="12" customFormat="1" ht="11.25">
      <c r="B1802" s="149"/>
      <c r="D1802" s="150" t="s">
        <v>202</v>
      </c>
      <c r="E1802" s="151" t="s">
        <v>44</v>
      </c>
      <c r="F1802" s="152" t="s">
        <v>2845</v>
      </c>
      <c r="H1802" s="151" t="s">
        <v>44</v>
      </c>
      <c r="I1802" s="153"/>
      <c r="L1802" s="149"/>
      <c r="M1802" s="154"/>
      <c r="T1802" s="155"/>
      <c r="AT1802" s="151" t="s">
        <v>202</v>
      </c>
      <c r="AU1802" s="151" t="s">
        <v>93</v>
      </c>
      <c r="AV1802" s="12" t="s">
        <v>90</v>
      </c>
      <c r="AW1802" s="12" t="s">
        <v>42</v>
      </c>
      <c r="AX1802" s="12" t="s">
        <v>82</v>
      </c>
      <c r="AY1802" s="151" t="s">
        <v>192</v>
      </c>
    </row>
    <row r="1803" spans="2:65" s="13" customFormat="1" ht="11.25">
      <c r="B1803" s="156"/>
      <c r="D1803" s="150" t="s">
        <v>202</v>
      </c>
      <c r="E1803" s="157" t="s">
        <v>44</v>
      </c>
      <c r="F1803" s="158" t="s">
        <v>90</v>
      </c>
      <c r="H1803" s="159">
        <v>1</v>
      </c>
      <c r="I1803" s="160"/>
      <c r="L1803" s="156"/>
      <c r="M1803" s="161"/>
      <c r="T1803" s="162"/>
      <c r="AT1803" s="157" t="s">
        <v>202</v>
      </c>
      <c r="AU1803" s="157" t="s">
        <v>93</v>
      </c>
      <c r="AV1803" s="13" t="s">
        <v>93</v>
      </c>
      <c r="AW1803" s="13" t="s">
        <v>42</v>
      </c>
      <c r="AX1803" s="13" t="s">
        <v>90</v>
      </c>
      <c r="AY1803" s="157" t="s">
        <v>192</v>
      </c>
    </row>
    <row r="1804" spans="2:65" s="1" customFormat="1" ht="16.5" customHeight="1">
      <c r="B1804" s="33"/>
      <c r="C1804" s="170" t="s">
        <v>1838</v>
      </c>
      <c r="D1804" s="170" t="s">
        <v>245</v>
      </c>
      <c r="E1804" s="171" t="s">
        <v>2846</v>
      </c>
      <c r="F1804" s="172" t="s">
        <v>2847</v>
      </c>
      <c r="G1804" s="173" t="s">
        <v>747</v>
      </c>
      <c r="H1804" s="174">
        <v>1</v>
      </c>
      <c r="I1804" s="175"/>
      <c r="J1804" s="176">
        <f>ROUND(I1804*H1804,2)</f>
        <v>0</v>
      </c>
      <c r="K1804" s="172" t="s">
        <v>259</v>
      </c>
      <c r="L1804" s="177"/>
      <c r="M1804" s="178" t="s">
        <v>44</v>
      </c>
      <c r="N1804" s="179" t="s">
        <v>53</v>
      </c>
      <c r="P1804" s="141">
        <f>O1804*H1804</f>
        <v>0</v>
      </c>
      <c r="Q1804" s="141">
        <v>0</v>
      </c>
      <c r="R1804" s="141">
        <f>Q1804*H1804</f>
        <v>0</v>
      </c>
      <c r="S1804" s="141">
        <v>0</v>
      </c>
      <c r="T1804" s="142">
        <f>S1804*H1804</f>
        <v>0</v>
      </c>
      <c r="AR1804" s="143" t="s">
        <v>93</v>
      </c>
      <c r="AT1804" s="143" t="s">
        <v>245</v>
      </c>
      <c r="AU1804" s="143" t="s">
        <v>93</v>
      </c>
      <c r="AY1804" s="17" t="s">
        <v>192</v>
      </c>
      <c r="BE1804" s="144">
        <f>IF(N1804="základní",J1804,0)</f>
        <v>0</v>
      </c>
      <c r="BF1804" s="144">
        <f>IF(N1804="snížená",J1804,0)</f>
        <v>0</v>
      </c>
      <c r="BG1804" s="144">
        <f>IF(N1804="zákl. přenesená",J1804,0)</f>
        <v>0</v>
      </c>
      <c r="BH1804" s="144">
        <f>IF(N1804="sníž. přenesená",J1804,0)</f>
        <v>0</v>
      </c>
      <c r="BI1804" s="144">
        <f>IF(N1804="nulová",J1804,0)</f>
        <v>0</v>
      </c>
      <c r="BJ1804" s="17" t="s">
        <v>90</v>
      </c>
      <c r="BK1804" s="144">
        <f>ROUND(I1804*H1804,2)</f>
        <v>0</v>
      </c>
      <c r="BL1804" s="17" t="s">
        <v>90</v>
      </c>
      <c r="BM1804" s="143" t="s">
        <v>2848</v>
      </c>
    </row>
    <row r="1805" spans="2:65" s="12" customFormat="1" ht="11.25">
      <c r="B1805" s="149"/>
      <c r="D1805" s="150" t="s">
        <v>202</v>
      </c>
      <c r="E1805" s="151" t="s">
        <v>44</v>
      </c>
      <c r="F1805" s="152" t="s">
        <v>2300</v>
      </c>
      <c r="H1805" s="151" t="s">
        <v>44</v>
      </c>
      <c r="I1805" s="153"/>
      <c r="L1805" s="149"/>
      <c r="M1805" s="154"/>
      <c r="T1805" s="155"/>
      <c r="AT1805" s="151" t="s">
        <v>202</v>
      </c>
      <c r="AU1805" s="151" t="s">
        <v>93</v>
      </c>
      <c r="AV1805" s="12" t="s">
        <v>90</v>
      </c>
      <c r="AW1805" s="12" t="s">
        <v>42</v>
      </c>
      <c r="AX1805" s="12" t="s">
        <v>82</v>
      </c>
      <c r="AY1805" s="151" t="s">
        <v>192</v>
      </c>
    </row>
    <row r="1806" spans="2:65" s="12" customFormat="1" ht="11.25">
      <c r="B1806" s="149"/>
      <c r="D1806" s="150" t="s">
        <v>202</v>
      </c>
      <c r="E1806" s="151" t="s">
        <v>44</v>
      </c>
      <c r="F1806" s="152" t="s">
        <v>2195</v>
      </c>
      <c r="H1806" s="151" t="s">
        <v>44</v>
      </c>
      <c r="I1806" s="153"/>
      <c r="L1806" s="149"/>
      <c r="M1806" s="154"/>
      <c r="T1806" s="155"/>
      <c r="AT1806" s="151" t="s">
        <v>202</v>
      </c>
      <c r="AU1806" s="151" t="s">
        <v>93</v>
      </c>
      <c r="AV1806" s="12" t="s">
        <v>90</v>
      </c>
      <c r="AW1806" s="12" t="s">
        <v>42</v>
      </c>
      <c r="AX1806" s="12" t="s">
        <v>82</v>
      </c>
      <c r="AY1806" s="151" t="s">
        <v>192</v>
      </c>
    </row>
    <row r="1807" spans="2:65" s="12" customFormat="1" ht="11.25">
      <c r="B1807" s="149"/>
      <c r="D1807" s="150" t="s">
        <v>202</v>
      </c>
      <c r="E1807" s="151" t="s">
        <v>44</v>
      </c>
      <c r="F1807" s="152" t="s">
        <v>2845</v>
      </c>
      <c r="H1807" s="151" t="s">
        <v>44</v>
      </c>
      <c r="I1807" s="153"/>
      <c r="L1807" s="149"/>
      <c r="M1807" s="154"/>
      <c r="T1807" s="155"/>
      <c r="AT1807" s="151" t="s">
        <v>202</v>
      </c>
      <c r="AU1807" s="151" t="s">
        <v>93</v>
      </c>
      <c r="AV1807" s="12" t="s">
        <v>90</v>
      </c>
      <c r="AW1807" s="12" t="s">
        <v>42</v>
      </c>
      <c r="AX1807" s="12" t="s">
        <v>82</v>
      </c>
      <c r="AY1807" s="151" t="s">
        <v>192</v>
      </c>
    </row>
    <row r="1808" spans="2:65" s="13" customFormat="1" ht="11.25">
      <c r="B1808" s="156"/>
      <c r="D1808" s="150" t="s">
        <v>202</v>
      </c>
      <c r="E1808" s="157" t="s">
        <v>44</v>
      </c>
      <c r="F1808" s="158" t="s">
        <v>90</v>
      </c>
      <c r="H1808" s="159">
        <v>1</v>
      </c>
      <c r="I1808" s="160"/>
      <c r="L1808" s="156"/>
      <c r="M1808" s="161"/>
      <c r="T1808" s="162"/>
      <c r="AT1808" s="157" t="s">
        <v>202</v>
      </c>
      <c r="AU1808" s="157" t="s">
        <v>93</v>
      </c>
      <c r="AV1808" s="13" t="s">
        <v>93</v>
      </c>
      <c r="AW1808" s="13" t="s">
        <v>42</v>
      </c>
      <c r="AX1808" s="13" t="s">
        <v>90</v>
      </c>
      <c r="AY1808" s="157" t="s">
        <v>192</v>
      </c>
    </row>
    <row r="1809" spans="2:65" s="1" customFormat="1" ht="16.5" customHeight="1">
      <c r="B1809" s="33"/>
      <c r="C1809" s="170" t="s">
        <v>1844</v>
      </c>
      <c r="D1809" s="170" t="s">
        <v>245</v>
      </c>
      <c r="E1809" s="171" t="s">
        <v>1750</v>
      </c>
      <c r="F1809" s="172" t="s">
        <v>1751</v>
      </c>
      <c r="G1809" s="173" t="s">
        <v>747</v>
      </c>
      <c r="H1809" s="174">
        <v>1</v>
      </c>
      <c r="I1809" s="175"/>
      <c r="J1809" s="176">
        <f>ROUND(I1809*H1809,2)</f>
        <v>0</v>
      </c>
      <c r="K1809" s="172" t="s">
        <v>259</v>
      </c>
      <c r="L1809" s="177"/>
      <c r="M1809" s="178" t="s">
        <v>44</v>
      </c>
      <c r="N1809" s="179" t="s">
        <v>53</v>
      </c>
      <c r="P1809" s="141">
        <f>O1809*H1809</f>
        <v>0</v>
      </c>
      <c r="Q1809" s="141">
        <v>0</v>
      </c>
      <c r="R1809" s="141">
        <f>Q1809*H1809</f>
        <v>0</v>
      </c>
      <c r="S1809" s="141">
        <v>0</v>
      </c>
      <c r="T1809" s="142">
        <f>S1809*H1809</f>
        <v>0</v>
      </c>
      <c r="AR1809" s="143" t="s">
        <v>93</v>
      </c>
      <c r="AT1809" s="143" t="s">
        <v>245</v>
      </c>
      <c r="AU1809" s="143" t="s">
        <v>93</v>
      </c>
      <c r="AY1809" s="17" t="s">
        <v>192</v>
      </c>
      <c r="BE1809" s="144">
        <f>IF(N1809="základní",J1809,0)</f>
        <v>0</v>
      </c>
      <c r="BF1809" s="144">
        <f>IF(N1809="snížená",J1809,0)</f>
        <v>0</v>
      </c>
      <c r="BG1809" s="144">
        <f>IF(N1809="zákl. přenesená",J1809,0)</f>
        <v>0</v>
      </c>
      <c r="BH1809" s="144">
        <f>IF(N1809="sníž. přenesená",J1809,0)</f>
        <v>0</v>
      </c>
      <c r="BI1809" s="144">
        <f>IF(N1809="nulová",J1809,0)</f>
        <v>0</v>
      </c>
      <c r="BJ1809" s="17" t="s">
        <v>90</v>
      </c>
      <c r="BK1809" s="144">
        <f>ROUND(I1809*H1809,2)</f>
        <v>0</v>
      </c>
      <c r="BL1809" s="17" t="s">
        <v>90</v>
      </c>
      <c r="BM1809" s="143" t="s">
        <v>2849</v>
      </c>
    </row>
    <row r="1810" spans="2:65" s="12" customFormat="1" ht="11.25">
      <c r="B1810" s="149"/>
      <c r="D1810" s="150" t="s">
        <v>202</v>
      </c>
      <c r="E1810" s="151" t="s">
        <v>44</v>
      </c>
      <c r="F1810" s="152" t="s">
        <v>2300</v>
      </c>
      <c r="H1810" s="151" t="s">
        <v>44</v>
      </c>
      <c r="I1810" s="153"/>
      <c r="L1810" s="149"/>
      <c r="M1810" s="154"/>
      <c r="T1810" s="155"/>
      <c r="AT1810" s="151" t="s">
        <v>202</v>
      </c>
      <c r="AU1810" s="151" t="s">
        <v>93</v>
      </c>
      <c r="AV1810" s="12" t="s">
        <v>90</v>
      </c>
      <c r="AW1810" s="12" t="s">
        <v>42</v>
      </c>
      <c r="AX1810" s="12" t="s">
        <v>82</v>
      </c>
      <c r="AY1810" s="151" t="s">
        <v>192</v>
      </c>
    </row>
    <row r="1811" spans="2:65" s="12" customFormat="1" ht="11.25">
      <c r="B1811" s="149"/>
      <c r="D1811" s="150" t="s">
        <v>202</v>
      </c>
      <c r="E1811" s="151" t="s">
        <v>44</v>
      </c>
      <c r="F1811" s="152" t="s">
        <v>2195</v>
      </c>
      <c r="H1811" s="151" t="s">
        <v>44</v>
      </c>
      <c r="I1811" s="153"/>
      <c r="L1811" s="149"/>
      <c r="M1811" s="154"/>
      <c r="T1811" s="155"/>
      <c r="AT1811" s="151" t="s">
        <v>202</v>
      </c>
      <c r="AU1811" s="151" t="s">
        <v>93</v>
      </c>
      <c r="AV1811" s="12" t="s">
        <v>90</v>
      </c>
      <c r="AW1811" s="12" t="s">
        <v>42</v>
      </c>
      <c r="AX1811" s="12" t="s">
        <v>82</v>
      </c>
      <c r="AY1811" s="151" t="s">
        <v>192</v>
      </c>
    </row>
    <row r="1812" spans="2:65" s="12" customFormat="1" ht="11.25">
      <c r="B1812" s="149"/>
      <c r="D1812" s="150" t="s">
        <v>202</v>
      </c>
      <c r="E1812" s="151" t="s">
        <v>44</v>
      </c>
      <c r="F1812" s="152" t="s">
        <v>2845</v>
      </c>
      <c r="H1812" s="151" t="s">
        <v>44</v>
      </c>
      <c r="I1812" s="153"/>
      <c r="L1812" s="149"/>
      <c r="M1812" s="154"/>
      <c r="T1812" s="155"/>
      <c r="AT1812" s="151" t="s">
        <v>202</v>
      </c>
      <c r="AU1812" s="151" t="s">
        <v>93</v>
      </c>
      <c r="AV1812" s="12" t="s">
        <v>90</v>
      </c>
      <c r="AW1812" s="12" t="s">
        <v>42</v>
      </c>
      <c r="AX1812" s="12" t="s">
        <v>82</v>
      </c>
      <c r="AY1812" s="151" t="s">
        <v>192</v>
      </c>
    </row>
    <row r="1813" spans="2:65" s="13" customFormat="1" ht="11.25">
      <c r="B1813" s="156"/>
      <c r="D1813" s="150" t="s">
        <v>202</v>
      </c>
      <c r="E1813" s="157" t="s">
        <v>44</v>
      </c>
      <c r="F1813" s="158" t="s">
        <v>90</v>
      </c>
      <c r="H1813" s="159">
        <v>1</v>
      </c>
      <c r="I1813" s="160"/>
      <c r="L1813" s="156"/>
      <c r="M1813" s="161"/>
      <c r="T1813" s="162"/>
      <c r="AT1813" s="157" t="s">
        <v>202</v>
      </c>
      <c r="AU1813" s="157" t="s">
        <v>93</v>
      </c>
      <c r="AV1813" s="13" t="s">
        <v>93</v>
      </c>
      <c r="AW1813" s="13" t="s">
        <v>42</v>
      </c>
      <c r="AX1813" s="13" t="s">
        <v>90</v>
      </c>
      <c r="AY1813" s="157" t="s">
        <v>192</v>
      </c>
    </row>
    <row r="1814" spans="2:65" s="1" customFormat="1" ht="21.75" customHeight="1">
      <c r="B1814" s="33"/>
      <c r="C1814" s="170" t="s">
        <v>1850</v>
      </c>
      <c r="D1814" s="170" t="s">
        <v>245</v>
      </c>
      <c r="E1814" s="171" t="s">
        <v>2850</v>
      </c>
      <c r="F1814" s="172" t="s">
        <v>2851</v>
      </c>
      <c r="G1814" s="173" t="s">
        <v>747</v>
      </c>
      <c r="H1814" s="174">
        <v>1</v>
      </c>
      <c r="I1814" s="175"/>
      <c r="J1814" s="176">
        <f>ROUND(I1814*H1814,2)</f>
        <v>0</v>
      </c>
      <c r="K1814" s="172" t="s">
        <v>259</v>
      </c>
      <c r="L1814" s="177"/>
      <c r="M1814" s="178" t="s">
        <v>44</v>
      </c>
      <c r="N1814" s="179" t="s">
        <v>53</v>
      </c>
      <c r="P1814" s="141">
        <f>O1814*H1814</f>
        <v>0</v>
      </c>
      <c r="Q1814" s="141">
        <v>0</v>
      </c>
      <c r="R1814" s="141">
        <f>Q1814*H1814</f>
        <v>0</v>
      </c>
      <c r="S1814" s="141">
        <v>0</v>
      </c>
      <c r="T1814" s="142">
        <f>S1814*H1814</f>
        <v>0</v>
      </c>
      <c r="AR1814" s="143" t="s">
        <v>93</v>
      </c>
      <c r="AT1814" s="143" t="s">
        <v>245</v>
      </c>
      <c r="AU1814" s="143" t="s">
        <v>93</v>
      </c>
      <c r="AY1814" s="17" t="s">
        <v>192</v>
      </c>
      <c r="BE1814" s="144">
        <f>IF(N1814="základní",J1814,0)</f>
        <v>0</v>
      </c>
      <c r="BF1814" s="144">
        <f>IF(N1814="snížená",J1814,0)</f>
        <v>0</v>
      </c>
      <c r="BG1814" s="144">
        <f>IF(N1814="zákl. přenesená",J1814,0)</f>
        <v>0</v>
      </c>
      <c r="BH1814" s="144">
        <f>IF(N1814="sníž. přenesená",J1814,0)</f>
        <v>0</v>
      </c>
      <c r="BI1814" s="144">
        <f>IF(N1814="nulová",J1814,0)</f>
        <v>0</v>
      </c>
      <c r="BJ1814" s="17" t="s">
        <v>90</v>
      </c>
      <c r="BK1814" s="144">
        <f>ROUND(I1814*H1814,2)</f>
        <v>0</v>
      </c>
      <c r="BL1814" s="17" t="s">
        <v>90</v>
      </c>
      <c r="BM1814" s="143" t="s">
        <v>2852</v>
      </c>
    </row>
    <row r="1815" spans="2:65" s="12" customFormat="1" ht="11.25">
      <c r="B1815" s="149"/>
      <c r="D1815" s="150" t="s">
        <v>202</v>
      </c>
      <c r="E1815" s="151" t="s">
        <v>44</v>
      </c>
      <c r="F1815" s="152" t="s">
        <v>2300</v>
      </c>
      <c r="H1815" s="151" t="s">
        <v>44</v>
      </c>
      <c r="I1815" s="153"/>
      <c r="L1815" s="149"/>
      <c r="M1815" s="154"/>
      <c r="T1815" s="155"/>
      <c r="AT1815" s="151" t="s">
        <v>202</v>
      </c>
      <c r="AU1815" s="151" t="s">
        <v>93</v>
      </c>
      <c r="AV1815" s="12" t="s">
        <v>90</v>
      </c>
      <c r="AW1815" s="12" t="s">
        <v>42</v>
      </c>
      <c r="AX1815" s="12" t="s">
        <v>82</v>
      </c>
      <c r="AY1815" s="151" t="s">
        <v>192</v>
      </c>
    </row>
    <row r="1816" spans="2:65" s="12" customFormat="1" ht="11.25">
      <c r="B1816" s="149"/>
      <c r="D1816" s="150" t="s">
        <v>202</v>
      </c>
      <c r="E1816" s="151" t="s">
        <v>44</v>
      </c>
      <c r="F1816" s="152" t="s">
        <v>2853</v>
      </c>
      <c r="H1816" s="151" t="s">
        <v>44</v>
      </c>
      <c r="I1816" s="153"/>
      <c r="L1816" s="149"/>
      <c r="M1816" s="154"/>
      <c r="T1816" s="155"/>
      <c r="AT1816" s="151" t="s">
        <v>202</v>
      </c>
      <c r="AU1816" s="151" t="s">
        <v>93</v>
      </c>
      <c r="AV1816" s="12" t="s">
        <v>90</v>
      </c>
      <c r="AW1816" s="12" t="s">
        <v>42</v>
      </c>
      <c r="AX1816" s="12" t="s">
        <v>82</v>
      </c>
      <c r="AY1816" s="151" t="s">
        <v>192</v>
      </c>
    </row>
    <row r="1817" spans="2:65" s="13" customFormat="1" ht="11.25">
      <c r="B1817" s="156"/>
      <c r="D1817" s="150" t="s">
        <v>202</v>
      </c>
      <c r="E1817" s="157" t="s">
        <v>44</v>
      </c>
      <c r="F1817" s="158" t="s">
        <v>90</v>
      </c>
      <c r="H1817" s="159">
        <v>1</v>
      </c>
      <c r="I1817" s="160"/>
      <c r="L1817" s="156"/>
      <c r="M1817" s="161"/>
      <c r="T1817" s="162"/>
      <c r="AT1817" s="157" t="s">
        <v>202</v>
      </c>
      <c r="AU1817" s="157" t="s">
        <v>93</v>
      </c>
      <c r="AV1817" s="13" t="s">
        <v>93</v>
      </c>
      <c r="AW1817" s="13" t="s">
        <v>42</v>
      </c>
      <c r="AX1817" s="13" t="s">
        <v>90</v>
      </c>
      <c r="AY1817" s="157" t="s">
        <v>192</v>
      </c>
    </row>
    <row r="1818" spans="2:65" s="1" customFormat="1" ht="24.2" customHeight="1">
      <c r="B1818" s="33"/>
      <c r="C1818" s="170" t="s">
        <v>1856</v>
      </c>
      <c r="D1818" s="170" t="s">
        <v>245</v>
      </c>
      <c r="E1818" s="171" t="s">
        <v>2854</v>
      </c>
      <c r="F1818" s="172" t="s">
        <v>2855</v>
      </c>
      <c r="G1818" s="173" t="s">
        <v>747</v>
      </c>
      <c r="H1818" s="174">
        <v>1</v>
      </c>
      <c r="I1818" s="175"/>
      <c r="J1818" s="176">
        <f>ROUND(I1818*H1818,2)</f>
        <v>0</v>
      </c>
      <c r="K1818" s="172" t="s">
        <v>259</v>
      </c>
      <c r="L1818" s="177"/>
      <c r="M1818" s="178" t="s">
        <v>44</v>
      </c>
      <c r="N1818" s="179" t="s">
        <v>53</v>
      </c>
      <c r="P1818" s="141">
        <f>O1818*H1818</f>
        <v>0</v>
      </c>
      <c r="Q1818" s="141">
        <v>0</v>
      </c>
      <c r="R1818" s="141">
        <f>Q1818*H1818</f>
        <v>0</v>
      </c>
      <c r="S1818" s="141">
        <v>0</v>
      </c>
      <c r="T1818" s="142">
        <f>S1818*H1818</f>
        <v>0</v>
      </c>
      <c r="AR1818" s="143" t="s">
        <v>93</v>
      </c>
      <c r="AT1818" s="143" t="s">
        <v>245</v>
      </c>
      <c r="AU1818" s="143" t="s">
        <v>93</v>
      </c>
      <c r="AY1818" s="17" t="s">
        <v>192</v>
      </c>
      <c r="BE1818" s="144">
        <f>IF(N1818="základní",J1818,0)</f>
        <v>0</v>
      </c>
      <c r="BF1818" s="144">
        <f>IF(N1818="snížená",J1818,0)</f>
        <v>0</v>
      </c>
      <c r="BG1818" s="144">
        <f>IF(N1818="zákl. přenesená",J1818,0)</f>
        <v>0</v>
      </c>
      <c r="BH1818" s="144">
        <f>IF(N1818="sníž. přenesená",J1818,0)</f>
        <v>0</v>
      </c>
      <c r="BI1818" s="144">
        <f>IF(N1818="nulová",J1818,0)</f>
        <v>0</v>
      </c>
      <c r="BJ1818" s="17" t="s">
        <v>90</v>
      </c>
      <c r="BK1818" s="144">
        <f>ROUND(I1818*H1818,2)</f>
        <v>0</v>
      </c>
      <c r="BL1818" s="17" t="s">
        <v>90</v>
      </c>
      <c r="BM1818" s="143" t="s">
        <v>2856</v>
      </c>
    </row>
    <row r="1819" spans="2:65" s="12" customFormat="1" ht="11.25">
      <c r="B1819" s="149"/>
      <c r="D1819" s="150" t="s">
        <v>202</v>
      </c>
      <c r="E1819" s="151" t="s">
        <v>44</v>
      </c>
      <c r="F1819" s="152" t="s">
        <v>2300</v>
      </c>
      <c r="H1819" s="151" t="s">
        <v>44</v>
      </c>
      <c r="I1819" s="153"/>
      <c r="L1819" s="149"/>
      <c r="M1819" s="154"/>
      <c r="T1819" s="155"/>
      <c r="AT1819" s="151" t="s">
        <v>202</v>
      </c>
      <c r="AU1819" s="151" t="s">
        <v>93</v>
      </c>
      <c r="AV1819" s="12" t="s">
        <v>90</v>
      </c>
      <c r="AW1819" s="12" t="s">
        <v>42</v>
      </c>
      <c r="AX1819" s="12" t="s">
        <v>82</v>
      </c>
      <c r="AY1819" s="151" t="s">
        <v>192</v>
      </c>
    </row>
    <row r="1820" spans="2:65" s="12" customFormat="1" ht="11.25">
      <c r="B1820" s="149"/>
      <c r="D1820" s="150" t="s">
        <v>202</v>
      </c>
      <c r="E1820" s="151" t="s">
        <v>44</v>
      </c>
      <c r="F1820" s="152" t="s">
        <v>2857</v>
      </c>
      <c r="H1820" s="151" t="s">
        <v>44</v>
      </c>
      <c r="I1820" s="153"/>
      <c r="L1820" s="149"/>
      <c r="M1820" s="154"/>
      <c r="T1820" s="155"/>
      <c r="AT1820" s="151" t="s">
        <v>202</v>
      </c>
      <c r="AU1820" s="151" t="s">
        <v>93</v>
      </c>
      <c r="AV1820" s="12" t="s">
        <v>90</v>
      </c>
      <c r="AW1820" s="12" t="s">
        <v>42</v>
      </c>
      <c r="AX1820" s="12" t="s">
        <v>82</v>
      </c>
      <c r="AY1820" s="151" t="s">
        <v>192</v>
      </c>
    </row>
    <row r="1821" spans="2:65" s="13" customFormat="1" ht="11.25">
      <c r="B1821" s="156"/>
      <c r="D1821" s="150" t="s">
        <v>202</v>
      </c>
      <c r="E1821" s="157" t="s">
        <v>44</v>
      </c>
      <c r="F1821" s="158" t="s">
        <v>90</v>
      </c>
      <c r="H1821" s="159">
        <v>1</v>
      </c>
      <c r="I1821" s="160"/>
      <c r="L1821" s="156"/>
      <c r="M1821" s="161"/>
      <c r="T1821" s="162"/>
      <c r="AT1821" s="157" t="s">
        <v>202</v>
      </c>
      <c r="AU1821" s="157" t="s">
        <v>93</v>
      </c>
      <c r="AV1821" s="13" t="s">
        <v>93</v>
      </c>
      <c r="AW1821" s="13" t="s">
        <v>42</v>
      </c>
      <c r="AX1821" s="13" t="s">
        <v>90</v>
      </c>
      <c r="AY1821" s="157" t="s">
        <v>192</v>
      </c>
    </row>
    <row r="1822" spans="2:65" s="1" customFormat="1" ht="24.2" customHeight="1">
      <c r="B1822" s="33"/>
      <c r="C1822" s="132" t="s">
        <v>1862</v>
      </c>
      <c r="D1822" s="132" t="s">
        <v>194</v>
      </c>
      <c r="E1822" s="133" t="s">
        <v>1760</v>
      </c>
      <c r="F1822" s="134" t="s">
        <v>1761</v>
      </c>
      <c r="G1822" s="135" t="s">
        <v>747</v>
      </c>
      <c r="H1822" s="136">
        <v>1</v>
      </c>
      <c r="I1822" s="137"/>
      <c r="J1822" s="138">
        <f>ROUND(I1822*H1822,2)</f>
        <v>0</v>
      </c>
      <c r="K1822" s="134" t="s">
        <v>198</v>
      </c>
      <c r="L1822" s="33"/>
      <c r="M1822" s="139" t="s">
        <v>44</v>
      </c>
      <c r="N1822" s="140" t="s">
        <v>53</v>
      </c>
      <c r="P1822" s="141">
        <f>O1822*H1822</f>
        <v>0</v>
      </c>
      <c r="Q1822" s="141">
        <v>0</v>
      </c>
      <c r="R1822" s="141">
        <f>Q1822*H1822</f>
        <v>0</v>
      </c>
      <c r="S1822" s="141">
        <v>0</v>
      </c>
      <c r="T1822" s="142">
        <f>S1822*H1822</f>
        <v>0</v>
      </c>
      <c r="AR1822" s="143" t="s">
        <v>90</v>
      </c>
      <c r="AT1822" s="143" t="s">
        <v>194</v>
      </c>
      <c r="AU1822" s="143" t="s">
        <v>93</v>
      </c>
      <c r="AY1822" s="17" t="s">
        <v>192</v>
      </c>
      <c r="BE1822" s="144">
        <f>IF(N1822="základní",J1822,0)</f>
        <v>0</v>
      </c>
      <c r="BF1822" s="144">
        <f>IF(N1822="snížená",J1822,0)</f>
        <v>0</v>
      </c>
      <c r="BG1822" s="144">
        <f>IF(N1822="zákl. přenesená",J1822,0)</f>
        <v>0</v>
      </c>
      <c r="BH1822" s="144">
        <f>IF(N1822="sníž. přenesená",J1822,0)</f>
        <v>0</v>
      </c>
      <c r="BI1822" s="144">
        <f>IF(N1822="nulová",J1822,0)</f>
        <v>0</v>
      </c>
      <c r="BJ1822" s="17" t="s">
        <v>90</v>
      </c>
      <c r="BK1822" s="144">
        <f>ROUND(I1822*H1822,2)</f>
        <v>0</v>
      </c>
      <c r="BL1822" s="17" t="s">
        <v>90</v>
      </c>
      <c r="BM1822" s="143" t="s">
        <v>2858</v>
      </c>
    </row>
    <row r="1823" spans="2:65" s="1" customFormat="1" ht="11.25">
      <c r="B1823" s="33"/>
      <c r="D1823" s="145" t="s">
        <v>200</v>
      </c>
      <c r="F1823" s="146" t="s">
        <v>1763</v>
      </c>
      <c r="I1823" s="147"/>
      <c r="L1823" s="33"/>
      <c r="M1823" s="148"/>
      <c r="T1823" s="54"/>
      <c r="AT1823" s="17" t="s">
        <v>200</v>
      </c>
      <c r="AU1823" s="17" t="s">
        <v>93</v>
      </c>
    </row>
    <row r="1824" spans="2:65" s="12" customFormat="1" ht="11.25">
      <c r="B1824" s="149"/>
      <c r="D1824" s="150" t="s">
        <v>202</v>
      </c>
      <c r="E1824" s="151" t="s">
        <v>44</v>
      </c>
      <c r="F1824" s="152" t="s">
        <v>2195</v>
      </c>
      <c r="H1824" s="151" t="s">
        <v>44</v>
      </c>
      <c r="I1824" s="153"/>
      <c r="L1824" s="149"/>
      <c r="M1824" s="154"/>
      <c r="T1824" s="155"/>
      <c r="AT1824" s="151" t="s">
        <v>202</v>
      </c>
      <c r="AU1824" s="151" t="s">
        <v>93</v>
      </c>
      <c r="AV1824" s="12" t="s">
        <v>90</v>
      </c>
      <c r="AW1824" s="12" t="s">
        <v>42</v>
      </c>
      <c r="AX1824" s="12" t="s">
        <v>82</v>
      </c>
      <c r="AY1824" s="151" t="s">
        <v>192</v>
      </c>
    </row>
    <row r="1825" spans="2:65" s="12" customFormat="1" ht="11.25">
      <c r="B1825" s="149"/>
      <c r="D1825" s="150" t="s">
        <v>202</v>
      </c>
      <c r="E1825" s="151" t="s">
        <v>44</v>
      </c>
      <c r="F1825" s="152" t="s">
        <v>2252</v>
      </c>
      <c r="H1825" s="151" t="s">
        <v>44</v>
      </c>
      <c r="I1825" s="153"/>
      <c r="L1825" s="149"/>
      <c r="M1825" s="154"/>
      <c r="T1825" s="155"/>
      <c r="AT1825" s="151" t="s">
        <v>202</v>
      </c>
      <c r="AU1825" s="151" t="s">
        <v>93</v>
      </c>
      <c r="AV1825" s="12" t="s">
        <v>90</v>
      </c>
      <c r="AW1825" s="12" t="s">
        <v>42</v>
      </c>
      <c r="AX1825" s="12" t="s">
        <v>82</v>
      </c>
      <c r="AY1825" s="151" t="s">
        <v>192</v>
      </c>
    </row>
    <row r="1826" spans="2:65" s="12" customFormat="1" ht="11.25">
      <c r="B1826" s="149"/>
      <c r="D1826" s="150" t="s">
        <v>202</v>
      </c>
      <c r="E1826" s="151" t="s">
        <v>44</v>
      </c>
      <c r="F1826" s="152" t="s">
        <v>1764</v>
      </c>
      <c r="H1826" s="151" t="s">
        <v>44</v>
      </c>
      <c r="I1826" s="153"/>
      <c r="L1826" s="149"/>
      <c r="M1826" s="154"/>
      <c r="T1826" s="155"/>
      <c r="AT1826" s="151" t="s">
        <v>202</v>
      </c>
      <c r="AU1826" s="151" t="s">
        <v>93</v>
      </c>
      <c r="AV1826" s="12" t="s">
        <v>90</v>
      </c>
      <c r="AW1826" s="12" t="s">
        <v>42</v>
      </c>
      <c r="AX1826" s="12" t="s">
        <v>82</v>
      </c>
      <c r="AY1826" s="151" t="s">
        <v>192</v>
      </c>
    </row>
    <row r="1827" spans="2:65" s="13" customFormat="1" ht="11.25">
      <c r="B1827" s="156"/>
      <c r="D1827" s="150" t="s">
        <v>202</v>
      </c>
      <c r="E1827" s="157" t="s">
        <v>44</v>
      </c>
      <c r="F1827" s="158" t="s">
        <v>90</v>
      </c>
      <c r="H1827" s="159">
        <v>1</v>
      </c>
      <c r="I1827" s="160"/>
      <c r="L1827" s="156"/>
      <c r="M1827" s="161"/>
      <c r="T1827" s="162"/>
      <c r="AT1827" s="157" t="s">
        <v>202</v>
      </c>
      <c r="AU1827" s="157" t="s">
        <v>93</v>
      </c>
      <c r="AV1827" s="13" t="s">
        <v>93</v>
      </c>
      <c r="AW1827" s="13" t="s">
        <v>42</v>
      </c>
      <c r="AX1827" s="13" t="s">
        <v>90</v>
      </c>
      <c r="AY1827" s="157" t="s">
        <v>192</v>
      </c>
    </row>
    <row r="1828" spans="2:65" s="1" customFormat="1" ht="33" customHeight="1">
      <c r="B1828" s="33"/>
      <c r="C1828" s="132" t="s">
        <v>1867</v>
      </c>
      <c r="D1828" s="132" t="s">
        <v>194</v>
      </c>
      <c r="E1828" s="133" t="s">
        <v>1766</v>
      </c>
      <c r="F1828" s="134" t="s">
        <v>1767</v>
      </c>
      <c r="G1828" s="135" t="s">
        <v>747</v>
      </c>
      <c r="H1828" s="136">
        <v>8</v>
      </c>
      <c r="I1828" s="137"/>
      <c r="J1828" s="138">
        <f>ROUND(I1828*H1828,2)</f>
        <v>0</v>
      </c>
      <c r="K1828" s="134" t="s">
        <v>198</v>
      </c>
      <c r="L1828" s="33"/>
      <c r="M1828" s="139" t="s">
        <v>44</v>
      </c>
      <c r="N1828" s="140" t="s">
        <v>53</v>
      </c>
      <c r="P1828" s="141">
        <f>O1828*H1828</f>
        <v>0</v>
      </c>
      <c r="Q1828" s="141">
        <v>0</v>
      </c>
      <c r="R1828" s="141">
        <f>Q1828*H1828</f>
        <v>0</v>
      </c>
      <c r="S1828" s="141">
        <v>0</v>
      </c>
      <c r="T1828" s="142">
        <f>S1828*H1828</f>
        <v>0</v>
      </c>
      <c r="AR1828" s="143" t="s">
        <v>90</v>
      </c>
      <c r="AT1828" s="143" t="s">
        <v>194</v>
      </c>
      <c r="AU1828" s="143" t="s">
        <v>93</v>
      </c>
      <c r="AY1828" s="17" t="s">
        <v>192</v>
      </c>
      <c r="BE1828" s="144">
        <f>IF(N1828="základní",J1828,0)</f>
        <v>0</v>
      </c>
      <c r="BF1828" s="144">
        <f>IF(N1828="snížená",J1828,0)</f>
        <v>0</v>
      </c>
      <c r="BG1828" s="144">
        <f>IF(N1828="zákl. přenesená",J1828,0)</f>
        <v>0</v>
      </c>
      <c r="BH1828" s="144">
        <f>IF(N1828="sníž. přenesená",J1828,0)</f>
        <v>0</v>
      </c>
      <c r="BI1828" s="144">
        <f>IF(N1828="nulová",J1828,0)</f>
        <v>0</v>
      </c>
      <c r="BJ1828" s="17" t="s">
        <v>90</v>
      </c>
      <c r="BK1828" s="144">
        <f>ROUND(I1828*H1828,2)</f>
        <v>0</v>
      </c>
      <c r="BL1828" s="17" t="s">
        <v>90</v>
      </c>
      <c r="BM1828" s="143" t="s">
        <v>2859</v>
      </c>
    </row>
    <row r="1829" spans="2:65" s="1" customFormat="1" ht="11.25">
      <c r="B1829" s="33"/>
      <c r="D1829" s="145" t="s">
        <v>200</v>
      </c>
      <c r="F1829" s="146" t="s">
        <v>1769</v>
      </c>
      <c r="I1829" s="147"/>
      <c r="L1829" s="33"/>
      <c r="M1829" s="148"/>
      <c r="T1829" s="54"/>
      <c r="AT1829" s="17" t="s">
        <v>200</v>
      </c>
      <c r="AU1829" s="17" t="s">
        <v>93</v>
      </c>
    </row>
    <row r="1830" spans="2:65" s="12" customFormat="1" ht="11.25">
      <c r="B1830" s="149"/>
      <c r="D1830" s="150" t="s">
        <v>202</v>
      </c>
      <c r="E1830" s="151" t="s">
        <v>44</v>
      </c>
      <c r="F1830" s="152" t="s">
        <v>2195</v>
      </c>
      <c r="H1830" s="151" t="s">
        <v>44</v>
      </c>
      <c r="I1830" s="153"/>
      <c r="L1830" s="149"/>
      <c r="M1830" s="154"/>
      <c r="T1830" s="155"/>
      <c r="AT1830" s="151" t="s">
        <v>202</v>
      </c>
      <c r="AU1830" s="151" t="s">
        <v>93</v>
      </c>
      <c r="AV1830" s="12" t="s">
        <v>90</v>
      </c>
      <c r="AW1830" s="12" t="s">
        <v>42</v>
      </c>
      <c r="AX1830" s="12" t="s">
        <v>82</v>
      </c>
      <c r="AY1830" s="151" t="s">
        <v>192</v>
      </c>
    </row>
    <row r="1831" spans="2:65" s="12" customFormat="1" ht="11.25">
      <c r="B1831" s="149"/>
      <c r="D1831" s="150" t="s">
        <v>202</v>
      </c>
      <c r="E1831" s="151" t="s">
        <v>44</v>
      </c>
      <c r="F1831" s="152" t="s">
        <v>2252</v>
      </c>
      <c r="H1831" s="151" t="s">
        <v>44</v>
      </c>
      <c r="I1831" s="153"/>
      <c r="L1831" s="149"/>
      <c r="M1831" s="154"/>
      <c r="T1831" s="155"/>
      <c r="AT1831" s="151" t="s">
        <v>202</v>
      </c>
      <c r="AU1831" s="151" t="s">
        <v>93</v>
      </c>
      <c r="AV1831" s="12" t="s">
        <v>90</v>
      </c>
      <c r="AW1831" s="12" t="s">
        <v>42</v>
      </c>
      <c r="AX1831" s="12" t="s">
        <v>82</v>
      </c>
      <c r="AY1831" s="151" t="s">
        <v>192</v>
      </c>
    </row>
    <row r="1832" spans="2:65" s="12" customFormat="1" ht="11.25">
      <c r="B1832" s="149"/>
      <c r="D1832" s="150" t="s">
        <v>202</v>
      </c>
      <c r="E1832" s="151" t="s">
        <v>44</v>
      </c>
      <c r="F1832" s="152" t="s">
        <v>2860</v>
      </c>
      <c r="H1832" s="151" t="s">
        <v>44</v>
      </c>
      <c r="I1832" s="153"/>
      <c r="L1832" s="149"/>
      <c r="M1832" s="154"/>
      <c r="T1832" s="155"/>
      <c r="AT1832" s="151" t="s">
        <v>202</v>
      </c>
      <c r="AU1832" s="151" t="s">
        <v>93</v>
      </c>
      <c r="AV1832" s="12" t="s">
        <v>90</v>
      </c>
      <c r="AW1832" s="12" t="s">
        <v>42</v>
      </c>
      <c r="AX1832" s="12" t="s">
        <v>82</v>
      </c>
      <c r="AY1832" s="151" t="s">
        <v>192</v>
      </c>
    </row>
    <row r="1833" spans="2:65" s="13" customFormat="1" ht="11.25">
      <c r="B1833" s="156"/>
      <c r="D1833" s="150" t="s">
        <v>202</v>
      </c>
      <c r="E1833" s="157" t="s">
        <v>44</v>
      </c>
      <c r="F1833" s="158" t="s">
        <v>219</v>
      </c>
      <c r="H1833" s="159">
        <v>8</v>
      </c>
      <c r="I1833" s="160"/>
      <c r="L1833" s="156"/>
      <c r="M1833" s="161"/>
      <c r="T1833" s="162"/>
      <c r="AT1833" s="157" t="s">
        <v>202</v>
      </c>
      <c r="AU1833" s="157" t="s">
        <v>93</v>
      </c>
      <c r="AV1833" s="13" t="s">
        <v>93</v>
      </c>
      <c r="AW1833" s="13" t="s">
        <v>42</v>
      </c>
      <c r="AX1833" s="13" t="s">
        <v>90</v>
      </c>
      <c r="AY1833" s="157" t="s">
        <v>192</v>
      </c>
    </row>
    <row r="1834" spans="2:65" s="1" customFormat="1" ht="33" customHeight="1">
      <c r="B1834" s="33"/>
      <c r="C1834" s="132" t="s">
        <v>1873</v>
      </c>
      <c r="D1834" s="132" t="s">
        <v>194</v>
      </c>
      <c r="E1834" s="133" t="s">
        <v>1772</v>
      </c>
      <c r="F1834" s="134" t="s">
        <v>1773</v>
      </c>
      <c r="G1834" s="135" t="s">
        <v>747</v>
      </c>
      <c r="H1834" s="136">
        <v>22</v>
      </c>
      <c r="I1834" s="137"/>
      <c r="J1834" s="138">
        <f>ROUND(I1834*H1834,2)</f>
        <v>0</v>
      </c>
      <c r="K1834" s="134" t="s">
        <v>198</v>
      </c>
      <c r="L1834" s="33"/>
      <c r="M1834" s="139" t="s">
        <v>44</v>
      </c>
      <c r="N1834" s="140" t="s">
        <v>53</v>
      </c>
      <c r="P1834" s="141">
        <f>O1834*H1834</f>
        <v>0</v>
      </c>
      <c r="Q1834" s="141">
        <v>0</v>
      </c>
      <c r="R1834" s="141">
        <f>Q1834*H1834</f>
        <v>0</v>
      </c>
      <c r="S1834" s="141">
        <v>0</v>
      </c>
      <c r="T1834" s="142">
        <f>S1834*H1834</f>
        <v>0</v>
      </c>
      <c r="AR1834" s="143" t="s">
        <v>90</v>
      </c>
      <c r="AT1834" s="143" t="s">
        <v>194</v>
      </c>
      <c r="AU1834" s="143" t="s">
        <v>93</v>
      </c>
      <c r="AY1834" s="17" t="s">
        <v>192</v>
      </c>
      <c r="BE1834" s="144">
        <f>IF(N1834="základní",J1834,0)</f>
        <v>0</v>
      </c>
      <c r="BF1834" s="144">
        <f>IF(N1834="snížená",J1834,0)</f>
        <v>0</v>
      </c>
      <c r="BG1834" s="144">
        <f>IF(N1834="zákl. přenesená",J1834,0)</f>
        <v>0</v>
      </c>
      <c r="BH1834" s="144">
        <f>IF(N1834="sníž. přenesená",J1834,0)</f>
        <v>0</v>
      </c>
      <c r="BI1834" s="144">
        <f>IF(N1834="nulová",J1834,0)</f>
        <v>0</v>
      </c>
      <c r="BJ1834" s="17" t="s">
        <v>90</v>
      </c>
      <c r="BK1834" s="144">
        <f>ROUND(I1834*H1834,2)</f>
        <v>0</v>
      </c>
      <c r="BL1834" s="17" t="s">
        <v>90</v>
      </c>
      <c r="BM1834" s="143" t="s">
        <v>2861</v>
      </c>
    </row>
    <row r="1835" spans="2:65" s="1" customFormat="1" ht="11.25">
      <c r="B1835" s="33"/>
      <c r="D1835" s="145" t="s">
        <v>200</v>
      </c>
      <c r="F1835" s="146" t="s">
        <v>1775</v>
      </c>
      <c r="I1835" s="147"/>
      <c r="L1835" s="33"/>
      <c r="M1835" s="148"/>
      <c r="T1835" s="54"/>
      <c r="AT1835" s="17" t="s">
        <v>200</v>
      </c>
      <c r="AU1835" s="17" t="s">
        <v>93</v>
      </c>
    </row>
    <row r="1836" spans="2:65" s="12" customFormat="1" ht="11.25">
      <c r="B1836" s="149"/>
      <c r="D1836" s="150" t="s">
        <v>202</v>
      </c>
      <c r="E1836" s="151" t="s">
        <v>44</v>
      </c>
      <c r="F1836" s="152" t="s">
        <v>2195</v>
      </c>
      <c r="H1836" s="151" t="s">
        <v>44</v>
      </c>
      <c r="I1836" s="153"/>
      <c r="L1836" s="149"/>
      <c r="M1836" s="154"/>
      <c r="T1836" s="155"/>
      <c r="AT1836" s="151" t="s">
        <v>202</v>
      </c>
      <c r="AU1836" s="151" t="s">
        <v>93</v>
      </c>
      <c r="AV1836" s="12" t="s">
        <v>90</v>
      </c>
      <c r="AW1836" s="12" t="s">
        <v>42</v>
      </c>
      <c r="AX1836" s="12" t="s">
        <v>82</v>
      </c>
      <c r="AY1836" s="151" t="s">
        <v>192</v>
      </c>
    </row>
    <row r="1837" spans="2:65" s="12" customFormat="1" ht="11.25">
      <c r="B1837" s="149"/>
      <c r="D1837" s="150" t="s">
        <v>202</v>
      </c>
      <c r="E1837" s="151" t="s">
        <v>44</v>
      </c>
      <c r="F1837" s="152" t="s">
        <v>2252</v>
      </c>
      <c r="H1837" s="151" t="s">
        <v>44</v>
      </c>
      <c r="I1837" s="153"/>
      <c r="L1837" s="149"/>
      <c r="M1837" s="154"/>
      <c r="T1837" s="155"/>
      <c r="AT1837" s="151" t="s">
        <v>202</v>
      </c>
      <c r="AU1837" s="151" t="s">
        <v>93</v>
      </c>
      <c r="AV1837" s="12" t="s">
        <v>90</v>
      </c>
      <c r="AW1837" s="12" t="s">
        <v>42</v>
      </c>
      <c r="AX1837" s="12" t="s">
        <v>82</v>
      </c>
      <c r="AY1837" s="151" t="s">
        <v>192</v>
      </c>
    </row>
    <row r="1838" spans="2:65" s="12" customFormat="1" ht="22.5">
      <c r="B1838" s="149"/>
      <c r="D1838" s="150" t="s">
        <v>202</v>
      </c>
      <c r="E1838" s="151" t="s">
        <v>44</v>
      </c>
      <c r="F1838" s="152" t="s">
        <v>2862</v>
      </c>
      <c r="H1838" s="151" t="s">
        <v>44</v>
      </c>
      <c r="I1838" s="153"/>
      <c r="L1838" s="149"/>
      <c r="M1838" s="154"/>
      <c r="T1838" s="155"/>
      <c r="AT1838" s="151" t="s">
        <v>202</v>
      </c>
      <c r="AU1838" s="151" t="s">
        <v>93</v>
      </c>
      <c r="AV1838" s="12" t="s">
        <v>90</v>
      </c>
      <c r="AW1838" s="12" t="s">
        <v>42</v>
      </c>
      <c r="AX1838" s="12" t="s">
        <v>82</v>
      </c>
      <c r="AY1838" s="151" t="s">
        <v>192</v>
      </c>
    </row>
    <row r="1839" spans="2:65" s="13" customFormat="1" ht="11.25">
      <c r="B1839" s="156"/>
      <c r="D1839" s="150" t="s">
        <v>202</v>
      </c>
      <c r="E1839" s="157" t="s">
        <v>44</v>
      </c>
      <c r="F1839" s="158" t="s">
        <v>266</v>
      </c>
      <c r="H1839" s="159">
        <v>22</v>
      </c>
      <c r="I1839" s="160"/>
      <c r="L1839" s="156"/>
      <c r="M1839" s="161"/>
      <c r="T1839" s="162"/>
      <c r="AT1839" s="157" t="s">
        <v>202</v>
      </c>
      <c r="AU1839" s="157" t="s">
        <v>93</v>
      </c>
      <c r="AV1839" s="13" t="s">
        <v>93</v>
      </c>
      <c r="AW1839" s="13" t="s">
        <v>42</v>
      </c>
      <c r="AX1839" s="13" t="s">
        <v>90</v>
      </c>
      <c r="AY1839" s="157" t="s">
        <v>192</v>
      </c>
    </row>
    <row r="1840" spans="2:65" s="1" customFormat="1" ht="16.5" customHeight="1">
      <c r="B1840" s="33"/>
      <c r="C1840" s="132" t="s">
        <v>1879</v>
      </c>
      <c r="D1840" s="132" t="s">
        <v>194</v>
      </c>
      <c r="E1840" s="133" t="s">
        <v>1778</v>
      </c>
      <c r="F1840" s="134" t="s">
        <v>1779</v>
      </c>
      <c r="G1840" s="135" t="s">
        <v>747</v>
      </c>
      <c r="H1840" s="136">
        <v>4</v>
      </c>
      <c r="I1840" s="137"/>
      <c r="J1840" s="138">
        <f>ROUND(I1840*H1840,2)</f>
        <v>0</v>
      </c>
      <c r="K1840" s="134" t="s">
        <v>198</v>
      </c>
      <c r="L1840" s="33"/>
      <c r="M1840" s="139" t="s">
        <v>44</v>
      </c>
      <c r="N1840" s="140" t="s">
        <v>53</v>
      </c>
      <c r="P1840" s="141">
        <f>O1840*H1840</f>
        <v>0</v>
      </c>
      <c r="Q1840" s="141">
        <v>0</v>
      </c>
      <c r="R1840" s="141">
        <f>Q1840*H1840</f>
        <v>0</v>
      </c>
      <c r="S1840" s="141">
        <v>0</v>
      </c>
      <c r="T1840" s="142">
        <f>S1840*H1840</f>
        <v>0</v>
      </c>
      <c r="AR1840" s="143" t="s">
        <v>90</v>
      </c>
      <c r="AT1840" s="143" t="s">
        <v>194</v>
      </c>
      <c r="AU1840" s="143" t="s">
        <v>93</v>
      </c>
      <c r="AY1840" s="17" t="s">
        <v>192</v>
      </c>
      <c r="BE1840" s="144">
        <f>IF(N1840="základní",J1840,0)</f>
        <v>0</v>
      </c>
      <c r="BF1840" s="144">
        <f>IF(N1840="snížená",J1840,0)</f>
        <v>0</v>
      </c>
      <c r="BG1840" s="144">
        <f>IF(N1840="zákl. přenesená",J1840,0)</f>
        <v>0</v>
      </c>
      <c r="BH1840" s="144">
        <f>IF(N1840="sníž. přenesená",J1840,0)</f>
        <v>0</v>
      </c>
      <c r="BI1840" s="144">
        <f>IF(N1840="nulová",J1840,0)</f>
        <v>0</v>
      </c>
      <c r="BJ1840" s="17" t="s">
        <v>90</v>
      </c>
      <c r="BK1840" s="144">
        <f>ROUND(I1840*H1840,2)</f>
        <v>0</v>
      </c>
      <c r="BL1840" s="17" t="s">
        <v>90</v>
      </c>
      <c r="BM1840" s="143" t="s">
        <v>2863</v>
      </c>
    </row>
    <row r="1841" spans="2:65" s="1" customFormat="1" ht="11.25">
      <c r="B1841" s="33"/>
      <c r="D1841" s="145" t="s">
        <v>200</v>
      </c>
      <c r="F1841" s="146" t="s">
        <v>1781</v>
      </c>
      <c r="I1841" s="147"/>
      <c r="L1841" s="33"/>
      <c r="M1841" s="148"/>
      <c r="T1841" s="54"/>
      <c r="AT1841" s="17" t="s">
        <v>200</v>
      </c>
      <c r="AU1841" s="17" t="s">
        <v>93</v>
      </c>
    </row>
    <row r="1842" spans="2:65" s="12" customFormat="1" ht="11.25">
      <c r="B1842" s="149"/>
      <c r="D1842" s="150" t="s">
        <v>202</v>
      </c>
      <c r="E1842" s="151" t="s">
        <v>44</v>
      </c>
      <c r="F1842" s="152" t="s">
        <v>2300</v>
      </c>
      <c r="H1842" s="151" t="s">
        <v>44</v>
      </c>
      <c r="I1842" s="153"/>
      <c r="L1842" s="149"/>
      <c r="M1842" s="154"/>
      <c r="T1842" s="155"/>
      <c r="AT1842" s="151" t="s">
        <v>202</v>
      </c>
      <c r="AU1842" s="151" t="s">
        <v>93</v>
      </c>
      <c r="AV1842" s="12" t="s">
        <v>90</v>
      </c>
      <c r="AW1842" s="12" t="s">
        <v>42</v>
      </c>
      <c r="AX1842" s="12" t="s">
        <v>82</v>
      </c>
      <c r="AY1842" s="151" t="s">
        <v>192</v>
      </c>
    </row>
    <row r="1843" spans="2:65" s="12" customFormat="1" ht="22.5">
      <c r="B1843" s="149"/>
      <c r="D1843" s="150" t="s">
        <v>202</v>
      </c>
      <c r="E1843" s="151" t="s">
        <v>44</v>
      </c>
      <c r="F1843" s="152" t="s">
        <v>1782</v>
      </c>
      <c r="H1843" s="151" t="s">
        <v>44</v>
      </c>
      <c r="I1843" s="153"/>
      <c r="L1843" s="149"/>
      <c r="M1843" s="154"/>
      <c r="T1843" s="155"/>
      <c r="AT1843" s="151" t="s">
        <v>202</v>
      </c>
      <c r="AU1843" s="151" t="s">
        <v>93</v>
      </c>
      <c r="AV1843" s="12" t="s">
        <v>90</v>
      </c>
      <c r="AW1843" s="12" t="s">
        <v>42</v>
      </c>
      <c r="AX1843" s="12" t="s">
        <v>82</v>
      </c>
      <c r="AY1843" s="151" t="s">
        <v>192</v>
      </c>
    </row>
    <row r="1844" spans="2:65" s="13" customFormat="1" ht="11.25">
      <c r="B1844" s="156"/>
      <c r="D1844" s="150" t="s">
        <v>202</v>
      </c>
      <c r="E1844" s="157" t="s">
        <v>44</v>
      </c>
      <c r="F1844" s="158" t="s">
        <v>199</v>
      </c>
      <c r="H1844" s="159">
        <v>4</v>
      </c>
      <c r="I1844" s="160"/>
      <c r="L1844" s="156"/>
      <c r="M1844" s="161"/>
      <c r="T1844" s="162"/>
      <c r="AT1844" s="157" t="s">
        <v>202</v>
      </c>
      <c r="AU1844" s="157" t="s">
        <v>93</v>
      </c>
      <c r="AV1844" s="13" t="s">
        <v>93</v>
      </c>
      <c r="AW1844" s="13" t="s">
        <v>42</v>
      </c>
      <c r="AX1844" s="13" t="s">
        <v>90</v>
      </c>
      <c r="AY1844" s="157" t="s">
        <v>192</v>
      </c>
    </row>
    <row r="1845" spans="2:65" s="1" customFormat="1" ht="21.75" customHeight="1">
      <c r="B1845" s="33"/>
      <c r="C1845" s="132" t="s">
        <v>1885</v>
      </c>
      <c r="D1845" s="132" t="s">
        <v>194</v>
      </c>
      <c r="E1845" s="133" t="s">
        <v>1784</v>
      </c>
      <c r="F1845" s="134" t="s">
        <v>1785</v>
      </c>
      <c r="G1845" s="135" t="s">
        <v>747</v>
      </c>
      <c r="H1845" s="136">
        <v>4</v>
      </c>
      <c r="I1845" s="137"/>
      <c r="J1845" s="138">
        <f>ROUND(I1845*H1845,2)</f>
        <v>0</v>
      </c>
      <c r="K1845" s="134" t="s">
        <v>198</v>
      </c>
      <c r="L1845" s="33"/>
      <c r="M1845" s="139" t="s">
        <v>44</v>
      </c>
      <c r="N1845" s="140" t="s">
        <v>53</v>
      </c>
      <c r="P1845" s="141">
        <f>O1845*H1845</f>
        <v>0</v>
      </c>
      <c r="Q1845" s="141">
        <v>0</v>
      </c>
      <c r="R1845" s="141">
        <f>Q1845*H1845</f>
        <v>0</v>
      </c>
      <c r="S1845" s="141">
        <v>0</v>
      </c>
      <c r="T1845" s="142">
        <f>S1845*H1845</f>
        <v>0</v>
      </c>
      <c r="AR1845" s="143" t="s">
        <v>90</v>
      </c>
      <c r="AT1845" s="143" t="s">
        <v>194</v>
      </c>
      <c r="AU1845" s="143" t="s">
        <v>93</v>
      </c>
      <c r="AY1845" s="17" t="s">
        <v>192</v>
      </c>
      <c r="BE1845" s="144">
        <f>IF(N1845="základní",J1845,0)</f>
        <v>0</v>
      </c>
      <c r="BF1845" s="144">
        <f>IF(N1845="snížená",J1845,0)</f>
        <v>0</v>
      </c>
      <c r="BG1845" s="144">
        <f>IF(N1845="zákl. přenesená",J1845,0)</f>
        <v>0</v>
      </c>
      <c r="BH1845" s="144">
        <f>IF(N1845="sníž. přenesená",J1845,0)</f>
        <v>0</v>
      </c>
      <c r="BI1845" s="144">
        <f>IF(N1845="nulová",J1845,0)</f>
        <v>0</v>
      </c>
      <c r="BJ1845" s="17" t="s">
        <v>90</v>
      </c>
      <c r="BK1845" s="144">
        <f>ROUND(I1845*H1845,2)</f>
        <v>0</v>
      </c>
      <c r="BL1845" s="17" t="s">
        <v>90</v>
      </c>
      <c r="BM1845" s="143" t="s">
        <v>2864</v>
      </c>
    </row>
    <row r="1846" spans="2:65" s="1" customFormat="1" ht="11.25">
      <c r="B1846" s="33"/>
      <c r="D1846" s="145" t="s">
        <v>200</v>
      </c>
      <c r="F1846" s="146" t="s">
        <v>1787</v>
      </c>
      <c r="I1846" s="147"/>
      <c r="L1846" s="33"/>
      <c r="M1846" s="148"/>
      <c r="T1846" s="54"/>
      <c r="AT1846" s="17" t="s">
        <v>200</v>
      </c>
      <c r="AU1846" s="17" t="s">
        <v>93</v>
      </c>
    </row>
    <row r="1847" spans="2:65" s="12" customFormat="1" ht="11.25">
      <c r="B1847" s="149"/>
      <c r="D1847" s="150" t="s">
        <v>202</v>
      </c>
      <c r="E1847" s="151" t="s">
        <v>44</v>
      </c>
      <c r="F1847" s="152" t="s">
        <v>2300</v>
      </c>
      <c r="H1847" s="151" t="s">
        <v>44</v>
      </c>
      <c r="I1847" s="153"/>
      <c r="L1847" s="149"/>
      <c r="M1847" s="154"/>
      <c r="T1847" s="155"/>
      <c r="AT1847" s="151" t="s">
        <v>202</v>
      </c>
      <c r="AU1847" s="151" t="s">
        <v>93</v>
      </c>
      <c r="AV1847" s="12" t="s">
        <v>90</v>
      </c>
      <c r="AW1847" s="12" t="s">
        <v>42</v>
      </c>
      <c r="AX1847" s="12" t="s">
        <v>82</v>
      </c>
      <c r="AY1847" s="151" t="s">
        <v>192</v>
      </c>
    </row>
    <row r="1848" spans="2:65" s="12" customFormat="1" ht="22.5">
      <c r="B1848" s="149"/>
      <c r="D1848" s="150" t="s">
        <v>202</v>
      </c>
      <c r="E1848" s="151" t="s">
        <v>44</v>
      </c>
      <c r="F1848" s="152" t="s">
        <v>1782</v>
      </c>
      <c r="H1848" s="151" t="s">
        <v>44</v>
      </c>
      <c r="I1848" s="153"/>
      <c r="L1848" s="149"/>
      <c r="M1848" s="154"/>
      <c r="T1848" s="155"/>
      <c r="AT1848" s="151" t="s">
        <v>202</v>
      </c>
      <c r="AU1848" s="151" t="s">
        <v>93</v>
      </c>
      <c r="AV1848" s="12" t="s">
        <v>90</v>
      </c>
      <c r="AW1848" s="12" t="s">
        <v>42</v>
      </c>
      <c r="AX1848" s="12" t="s">
        <v>82</v>
      </c>
      <c r="AY1848" s="151" t="s">
        <v>192</v>
      </c>
    </row>
    <row r="1849" spans="2:65" s="13" customFormat="1" ht="11.25">
      <c r="B1849" s="156"/>
      <c r="D1849" s="150" t="s">
        <v>202</v>
      </c>
      <c r="E1849" s="157" t="s">
        <v>44</v>
      </c>
      <c r="F1849" s="158" t="s">
        <v>199</v>
      </c>
      <c r="H1849" s="159">
        <v>4</v>
      </c>
      <c r="I1849" s="160"/>
      <c r="L1849" s="156"/>
      <c r="M1849" s="161"/>
      <c r="T1849" s="162"/>
      <c r="AT1849" s="157" t="s">
        <v>202</v>
      </c>
      <c r="AU1849" s="157" t="s">
        <v>93</v>
      </c>
      <c r="AV1849" s="13" t="s">
        <v>93</v>
      </c>
      <c r="AW1849" s="13" t="s">
        <v>42</v>
      </c>
      <c r="AX1849" s="13" t="s">
        <v>90</v>
      </c>
      <c r="AY1849" s="157" t="s">
        <v>192</v>
      </c>
    </row>
    <row r="1850" spans="2:65" s="1" customFormat="1" ht="24.2" customHeight="1">
      <c r="B1850" s="33"/>
      <c r="C1850" s="170" t="s">
        <v>1891</v>
      </c>
      <c r="D1850" s="170" t="s">
        <v>245</v>
      </c>
      <c r="E1850" s="171" t="s">
        <v>1789</v>
      </c>
      <c r="F1850" s="172" t="s">
        <v>1790</v>
      </c>
      <c r="G1850" s="173" t="s">
        <v>747</v>
      </c>
      <c r="H1850" s="174">
        <v>4</v>
      </c>
      <c r="I1850" s="175"/>
      <c r="J1850" s="176">
        <f>ROUND(I1850*H1850,2)</f>
        <v>0</v>
      </c>
      <c r="K1850" s="172" t="s">
        <v>259</v>
      </c>
      <c r="L1850" s="177"/>
      <c r="M1850" s="178" t="s">
        <v>44</v>
      </c>
      <c r="N1850" s="179" t="s">
        <v>53</v>
      </c>
      <c r="P1850" s="141">
        <f>O1850*H1850</f>
        <v>0</v>
      </c>
      <c r="Q1850" s="141">
        <v>0</v>
      </c>
      <c r="R1850" s="141">
        <f>Q1850*H1850</f>
        <v>0</v>
      </c>
      <c r="S1850" s="141">
        <v>0</v>
      </c>
      <c r="T1850" s="142">
        <f>S1850*H1850</f>
        <v>0</v>
      </c>
      <c r="AR1850" s="143" t="s">
        <v>93</v>
      </c>
      <c r="AT1850" s="143" t="s">
        <v>245</v>
      </c>
      <c r="AU1850" s="143" t="s">
        <v>93</v>
      </c>
      <c r="AY1850" s="17" t="s">
        <v>192</v>
      </c>
      <c r="BE1850" s="144">
        <f>IF(N1850="základní",J1850,0)</f>
        <v>0</v>
      </c>
      <c r="BF1850" s="144">
        <f>IF(N1850="snížená",J1850,0)</f>
        <v>0</v>
      </c>
      <c r="BG1850" s="144">
        <f>IF(N1850="zákl. přenesená",J1850,0)</f>
        <v>0</v>
      </c>
      <c r="BH1850" s="144">
        <f>IF(N1850="sníž. přenesená",J1850,0)</f>
        <v>0</v>
      </c>
      <c r="BI1850" s="144">
        <f>IF(N1850="nulová",J1850,0)</f>
        <v>0</v>
      </c>
      <c r="BJ1850" s="17" t="s">
        <v>90</v>
      </c>
      <c r="BK1850" s="144">
        <f>ROUND(I1850*H1850,2)</f>
        <v>0</v>
      </c>
      <c r="BL1850" s="17" t="s">
        <v>90</v>
      </c>
      <c r="BM1850" s="143" t="s">
        <v>2865</v>
      </c>
    </row>
    <row r="1851" spans="2:65" s="12" customFormat="1" ht="11.25">
      <c r="B1851" s="149"/>
      <c r="D1851" s="150" t="s">
        <v>202</v>
      </c>
      <c r="E1851" s="151" t="s">
        <v>44</v>
      </c>
      <c r="F1851" s="152" t="s">
        <v>2300</v>
      </c>
      <c r="H1851" s="151" t="s">
        <v>44</v>
      </c>
      <c r="I1851" s="153"/>
      <c r="L1851" s="149"/>
      <c r="M1851" s="154"/>
      <c r="T1851" s="155"/>
      <c r="AT1851" s="151" t="s">
        <v>202</v>
      </c>
      <c r="AU1851" s="151" t="s">
        <v>93</v>
      </c>
      <c r="AV1851" s="12" t="s">
        <v>90</v>
      </c>
      <c r="AW1851" s="12" t="s">
        <v>42</v>
      </c>
      <c r="AX1851" s="12" t="s">
        <v>82</v>
      </c>
      <c r="AY1851" s="151" t="s">
        <v>192</v>
      </c>
    </row>
    <row r="1852" spans="2:65" s="12" customFormat="1" ht="11.25">
      <c r="B1852" s="149"/>
      <c r="D1852" s="150" t="s">
        <v>202</v>
      </c>
      <c r="E1852" s="151" t="s">
        <v>44</v>
      </c>
      <c r="F1852" s="152" t="s">
        <v>1792</v>
      </c>
      <c r="H1852" s="151" t="s">
        <v>44</v>
      </c>
      <c r="I1852" s="153"/>
      <c r="L1852" s="149"/>
      <c r="M1852" s="154"/>
      <c r="T1852" s="155"/>
      <c r="AT1852" s="151" t="s">
        <v>202</v>
      </c>
      <c r="AU1852" s="151" t="s">
        <v>93</v>
      </c>
      <c r="AV1852" s="12" t="s">
        <v>90</v>
      </c>
      <c r="AW1852" s="12" t="s">
        <v>42</v>
      </c>
      <c r="AX1852" s="12" t="s">
        <v>82</v>
      </c>
      <c r="AY1852" s="151" t="s">
        <v>192</v>
      </c>
    </row>
    <row r="1853" spans="2:65" s="13" customFormat="1" ht="11.25">
      <c r="B1853" s="156"/>
      <c r="D1853" s="150" t="s">
        <v>202</v>
      </c>
      <c r="E1853" s="157" t="s">
        <v>44</v>
      </c>
      <c r="F1853" s="158" t="s">
        <v>199</v>
      </c>
      <c r="H1853" s="159">
        <v>4</v>
      </c>
      <c r="I1853" s="160"/>
      <c r="L1853" s="156"/>
      <c r="M1853" s="161"/>
      <c r="T1853" s="162"/>
      <c r="AT1853" s="157" t="s">
        <v>202</v>
      </c>
      <c r="AU1853" s="157" t="s">
        <v>93</v>
      </c>
      <c r="AV1853" s="13" t="s">
        <v>93</v>
      </c>
      <c r="AW1853" s="13" t="s">
        <v>42</v>
      </c>
      <c r="AX1853" s="13" t="s">
        <v>90</v>
      </c>
      <c r="AY1853" s="157" t="s">
        <v>192</v>
      </c>
    </row>
    <row r="1854" spans="2:65" s="1" customFormat="1" ht="37.9" customHeight="1">
      <c r="B1854" s="33"/>
      <c r="C1854" s="132" t="s">
        <v>1896</v>
      </c>
      <c r="D1854" s="132" t="s">
        <v>194</v>
      </c>
      <c r="E1854" s="133" t="s">
        <v>1794</v>
      </c>
      <c r="F1854" s="134" t="s">
        <v>1795</v>
      </c>
      <c r="G1854" s="135" t="s">
        <v>747</v>
      </c>
      <c r="H1854" s="136">
        <v>1</v>
      </c>
      <c r="I1854" s="137"/>
      <c r="J1854" s="138">
        <f>ROUND(I1854*H1854,2)</f>
        <v>0</v>
      </c>
      <c r="K1854" s="134" t="s">
        <v>198</v>
      </c>
      <c r="L1854" s="33"/>
      <c r="M1854" s="139" t="s">
        <v>44</v>
      </c>
      <c r="N1854" s="140" t="s">
        <v>53</v>
      </c>
      <c r="P1854" s="141">
        <f>O1854*H1854</f>
        <v>0</v>
      </c>
      <c r="Q1854" s="141">
        <v>0</v>
      </c>
      <c r="R1854" s="141">
        <f>Q1854*H1854</f>
        <v>0</v>
      </c>
      <c r="S1854" s="141">
        <v>0</v>
      </c>
      <c r="T1854" s="142">
        <f>S1854*H1854</f>
        <v>0</v>
      </c>
      <c r="AR1854" s="143" t="s">
        <v>90</v>
      </c>
      <c r="AT1854" s="143" t="s">
        <v>194</v>
      </c>
      <c r="AU1854" s="143" t="s">
        <v>93</v>
      </c>
      <c r="AY1854" s="17" t="s">
        <v>192</v>
      </c>
      <c r="BE1854" s="144">
        <f>IF(N1854="základní",J1854,0)</f>
        <v>0</v>
      </c>
      <c r="BF1854" s="144">
        <f>IF(N1854="snížená",J1854,0)</f>
        <v>0</v>
      </c>
      <c r="BG1854" s="144">
        <f>IF(N1854="zákl. přenesená",J1854,0)</f>
        <v>0</v>
      </c>
      <c r="BH1854" s="144">
        <f>IF(N1854="sníž. přenesená",J1854,0)</f>
        <v>0</v>
      </c>
      <c r="BI1854" s="144">
        <f>IF(N1854="nulová",J1854,0)</f>
        <v>0</v>
      </c>
      <c r="BJ1854" s="17" t="s">
        <v>90</v>
      </c>
      <c r="BK1854" s="144">
        <f>ROUND(I1854*H1854,2)</f>
        <v>0</v>
      </c>
      <c r="BL1854" s="17" t="s">
        <v>90</v>
      </c>
      <c r="BM1854" s="143" t="s">
        <v>2866</v>
      </c>
    </row>
    <row r="1855" spans="2:65" s="1" customFormat="1" ht="11.25">
      <c r="B1855" s="33"/>
      <c r="D1855" s="145" t="s">
        <v>200</v>
      </c>
      <c r="F1855" s="146" t="s">
        <v>1797</v>
      </c>
      <c r="I1855" s="147"/>
      <c r="L1855" s="33"/>
      <c r="M1855" s="148"/>
      <c r="T1855" s="54"/>
      <c r="AT1855" s="17" t="s">
        <v>200</v>
      </c>
      <c r="AU1855" s="17" t="s">
        <v>93</v>
      </c>
    </row>
    <row r="1856" spans="2:65" s="12" customFormat="1" ht="11.25">
      <c r="B1856" s="149"/>
      <c r="D1856" s="150" t="s">
        <v>202</v>
      </c>
      <c r="E1856" s="151" t="s">
        <v>44</v>
      </c>
      <c r="F1856" s="152" t="s">
        <v>2195</v>
      </c>
      <c r="H1856" s="151" t="s">
        <v>44</v>
      </c>
      <c r="I1856" s="153"/>
      <c r="L1856" s="149"/>
      <c r="M1856" s="154"/>
      <c r="T1856" s="155"/>
      <c r="AT1856" s="151" t="s">
        <v>202</v>
      </c>
      <c r="AU1856" s="151" t="s">
        <v>93</v>
      </c>
      <c r="AV1856" s="12" t="s">
        <v>90</v>
      </c>
      <c r="AW1856" s="12" t="s">
        <v>42</v>
      </c>
      <c r="AX1856" s="12" t="s">
        <v>82</v>
      </c>
      <c r="AY1856" s="151" t="s">
        <v>192</v>
      </c>
    </row>
    <row r="1857" spans="2:65" s="12" customFormat="1" ht="11.25">
      <c r="B1857" s="149"/>
      <c r="D1857" s="150" t="s">
        <v>202</v>
      </c>
      <c r="E1857" s="151" t="s">
        <v>44</v>
      </c>
      <c r="F1857" s="152" t="s">
        <v>2252</v>
      </c>
      <c r="H1857" s="151" t="s">
        <v>44</v>
      </c>
      <c r="I1857" s="153"/>
      <c r="L1857" s="149"/>
      <c r="M1857" s="154"/>
      <c r="T1857" s="155"/>
      <c r="AT1857" s="151" t="s">
        <v>202</v>
      </c>
      <c r="AU1857" s="151" t="s">
        <v>93</v>
      </c>
      <c r="AV1857" s="12" t="s">
        <v>90</v>
      </c>
      <c r="AW1857" s="12" t="s">
        <v>42</v>
      </c>
      <c r="AX1857" s="12" t="s">
        <v>82</v>
      </c>
      <c r="AY1857" s="151" t="s">
        <v>192</v>
      </c>
    </row>
    <row r="1858" spans="2:65" s="12" customFormat="1" ht="11.25">
      <c r="B1858" s="149"/>
      <c r="D1858" s="150" t="s">
        <v>202</v>
      </c>
      <c r="E1858" s="151" t="s">
        <v>44</v>
      </c>
      <c r="F1858" s="152" t="s">
        <v>1764</v>
      </c>
      <c r="H1858" s="151" t="s">
        <v>44</v>
      </c>
      <c r="I1858" s="153"/>
      <c r="L1858" s="149"/>
      <c r="M1858" s="154"/>
      <c r="T1858" s="155"/>
      <c r="AT1858" s="151" t="s">
        <v>202</v>
      </c>
      <c r="AU1858" s="151" t="s">
        <v>93</v>
      </c>
      <c r="AV1858" s="12" t="s">
        <v>90</v>
      </c>
      <c r="AW1858" s="12" t="s">
        <v>42</v>
      </c>
      <c r="AX1858" s="12" t="s">
        <v>82</v>
      </c>
      <c r="AY1858" s="151" t="s">
        <v>192</v>
      </c>
    </row>
    <row r="1859" spans="2:65" s="13" customFormat="1" ht="11.25">
      <c r="B1859" s="156"/>
      <c r="D1859" s="150" t="s">
        <v>202</v>
      </c>
      <c r="E1859" s="157" t="s">
        <v>44</v>
      </c>
      <c r="F1859" s="158" t="s">
        <v>90</v>
      </c>
      <c r="H1859" s="159">
        <v>1</v>
      </c>
      <c r="I1859" s="160"/>
      <c r="L1859" s="156"/>
      <c r="M1859" s="161"/>
      <c r="T1859" s="162"/>
      <c r="AT1859" s="157" t="s">
        <v>202</v>
      </c>
      <c r="AU1859" s="157" t="s">
        <v>93</v>
      </c>
      <c r="AV1859" s="13" t="s">
        <v>93</v>
      </c>
      <c r="AW1859" s="13" t="s">
        <v>42</v>
      </c>
      <c r="AX1859" s="13" t="s">
        <v>90</v>
      </c>
      <c r="AY1859" s="157" t="s">
        <v>192</v>
      </c>
    </row>
    <row r="1860" spans="2:65" s="1" customFormat="1" ht="37.9" customHeight="1">
      <c r="B1860" s="33"/>
      <c r="C1860" s="132" t="s">
        <v>1902</v>
      </c>
      <c r="D1860" s="132" t="s">
        <v>194</v>
      </c>
      <c r="E1860" s="133" t="s">
        <v>1799</v>
      </c>
      <c r="F1860" s="134" t="s">
        <v>1800</v>
      </c>
      <c r="G1860" s="135" t="s">
        <v>747</v>
      </c>
      <c r="H1860" s="136">
        <v>30</v>
      </c>
      <c r="I1860" s="137"/>
      <c r="J1860" s="138">
        <f>ROUND(I1860*H1860,2)</f>
        <v>0</v>
      </c>
      <c r="K1860" s="134" t="s">
        <v>198</v>
      </c>
      <c r="L1860" s="33"/>
      <c r="M1860" s="139" t="s">
        <v>44</v>
      </c>
      <c r="N1860" s="140" t="s">
        <v>53</v>
      </c>
      <c r="P1860" s="141">
        <f>O1860*H1860</f>
        <v>0</v>
      </c>
      <c r="Q1860" s="141">
        <v>0</v>
      </c>
      <c r="R1860" s="141">
        <f>Q1860*H1860</f>
        <v>0</v>
      </c>
      <c r="S1860" s="141">
        <v>0</v>
      </c>
      <c r="T1860" s="142">
        <f>S1860*H1860</f>
        <v>0</v>
      </c>
      <c r="AR1860" s="143" t="s">
        <v>90</v>
      </c>
      <c r="AT1860" s="143" t="s">
        <v>194</v>
      </c>
      <c r="AU1860" s="143" t="s">
        <v>93</v>
      </c>
      <c r="AY1860" s="17" t="s">
        <v>192</v>
      </c>
      <c r="BE1860" s="144">
        <f>IF(N1860="základní",J1860,0)</f>
        <v>0</v>
      </c>
      <c r="BF1860" s="144">
        <f>IF(N1860="snížená",J1860,0)</f>
        <v>0</v>
      </c>
      <c r="BG1860" s="144">
        <f>IF(N1860="zákl. přenesená",J1860,0)</f>
        <v>0</v>
      </c>
      <c r="BH1860" s="144">
        <f>IF(N1860="sníž. přenesená",J1860,0)</f>
        <v>0</v>
      </c>
      <c r="BI1860" s="144">
        <f>IF(N1860="nulová",J1860,0)</f>
        <v>0</v>
      </c>
      <c r="BJ1860" s="17" t="s">
        <v>90</v>
      </c>
      <c r="BK1860" s="144">
        <f>ROUND(I1860*H1860,2)</f>
        <v>0</v>
      </c>
      <c r="BL1860" s="17" t="s">
        <v>90</v>
      </c>
      <c r="BM1860" s="143" t="s">
        <v>2867</v>
      </c>
    </row>
    <row r="1861" spans="2:65" s="1" customFormat="1" ht="11.25">
      <c r="B1861" s="33"/>
      <c r="D1861" s="145" t="s">
        <v>200</v>
      </c>
      <c r="F1861" s="146" t="s">
        <v>1802</v>
      </c>
      <c r="I1861" s="147"/>
      <c r="L1861" s="33"/>
      <c r="M1861" s="148"/>
      <c r="T1861" s="54"/>
      <c r="AT1861" s="17" t="s">
        <v>200</v>
      </c>
      <c r="AU1861" s="17" t="s">
        <v>93</v>
      </c>
    </row>
    <row r="1862" spans="2:65" s="12" customFormat="1" ht="11.25">
      <c r="B1862" s="149"/>
      <c r="D1862" s="150" t="s">
        <v>202</v>
      </c>
      <c r="E1862" s="151" t="s">
        <v>44</v>
      </c>
      <c r="F1862" s="152" t="s">
        <v>2195</v>
      </c>
      <c r="H1862" s="151" t="s">
        <v>44</v>
      </c>
      <c r="I1862" s="153"/>
      <c r="L1862" s="149"/>
      <c r="M1862" s="154"/>
      <c r="T1862" s="155"/>
      <c r="AT1862" s="151" t="s">
        <v>202</v>
      </c>
      <c r="AU1862" s="151" t="s">
        <v>93</v>
      </c>
      <c r="AV1862" s="12" t="s">
        <v>90</v>
      </c>
      <c r="AW1862" s="12" t="s">
        <v>42</v>
      </c>
      <c r="AX1862" s="12" t="s">
        <v>82</v>
      </c>
      <c r="AY1862" s="151" t="s">
        <v>192</v>
      </c>
    </row>
    <row r="1863" spans="2:65" s="12" customFormat="1" ht="11.25">
      <c r="B1863" s="149"/>
      <c r="D1863" s="150" t="s">
        <v>202</v>
      </c>
      <c r="E1863" s="151" t="s">
        <v>44</v>
      </c>
      <c r="F1863" s="152" t="s">
        <v>2252</v>
      </c>
      <c r="H1863" s="151" t="s">
        <v>44</v>
      </c>
      <c r="I1863" s="153"/>
      <c r="L1863" s="149"/>
      <c r="M1863" s="154"/>
      <c r="T1863" s="155"/>
      <c r="AT1863" s="151" t="s">
        <v>202</v>
      </c>
      <c r="AU1863" s="151" t="s">
        <v>93</v>
      </c>
      <c r="AV1863" s="12" t="s">
        <v>90</v>
      </c>
      <c r="AW1863" s="12" t="s">
        <v>42</v>
      </c>
      <c r="AX1863" s="12" t="s">
        <v>82</v>
      </c>
      <c r="AY1863" s="151" t="s">
        <v>192</v>
      </c>
    </row>
    <row r="1864" spans="2:65" s="12" customFormat="1" ht="33.75">
      <c r="B1864" s="149"/>
      <c r="D1864" s="150" t="s">
        <v>202</v>
      </c>
      <c r="E1864" s="151" t="s">
        <v>44</v>
      </c>
      <c r="F1864" s="152" t="s">
        <v>2868</v>
      </c>
      <c r="H1864" s="151" t="s">
        <v>44</v>
      </c>
      <c r="I1864" s="153"/>
      <c r="L1864" s="149"/>
      <c r="M1864" s="154"/>
      <c r="T1864" s="155"/>
      <c r="AT1864" s="151" t="s">
        <v>202</v>
      </c>
      <c r="AU1864" s="151" t="s">
        <v>93</v>
      </c>
      <c r="AV1864" s="12" t="s">
        <v>90</v>
      </c>
      <c r="AW1864" s="12" t="s">
        <v>42</v>
      </c>
      <c r="AX1864" s="12" t="s">
        <v>82</v>
      </c>
      <c r="AY1864" s="151" t="s">
        <v>192</v>
      </c>
    </row>
    <row r="1865" spans="2:65" s="13" customFormat="1" ht="11.25">
      <c r="B1865" s="156"/>
      <c r="D1865" s="150" t="s">
        <v>202</v>
      </c>
      <c r="E1865" s="157" t="s">
        <v>44</v>
      </c>
      <c r="F1865" s="158" t="s">
        <v>402</v>
      </c>
      <c r="H1865" s="159">
        <v>30</v>
      </c>
      <c r="I1865" s="160"/>
      <c r="L1865" s="156"/>
      <c r="M1865" s="161"/>
      <c r="T1865" s="162"/>
      <c r="AT1865" s="157" t="s">
        <v>202</v>
      </c>
      <c r="AU1865" s="157" t="s">
        <v>93</v>
      </c>
      <c r="AV1865" s="13" t="s">
        <v>93</v>
      </c>
      <c r="AW1865" s="13" t="s">
        <v>42</v>
      </c>
      <c r="AX1865" s="13" t="s">
        <v>90</v>
      </c>
      <c r="AY1865" s="157" t="s">
        <v>192</v>
      </c>
    </row>
    <row r="1866" spans="2:65" s="1" customFormat="1" ht="37.9" customHeight="1">
      <c r="B1866" s="33"/>
      <c r="C1866" s="132" t="s">
        <v>1907</v>
      </c>
      <c r="D1866" s="132" t="s">
        <v>194</v>
      </c>
      <c r="E1866" s="133" t="s">
        <v>1805</v>
      </c>
      <c r="F1866" s="134" t="s">
        <v>1806</v>
      </c>
      <c r="G1866" s="135" t="s">
        <v>747</v>
      </c>
      <c r="H1866" s="136">
        <v>1</v>
      </c>
      <c r="I1866" s="137"/>
      <c r="J1866" s="138">
        <f>ROUND(I1866*H1866,2)</f>
        <v>0</v>
      </c>
      <c r="K1866" s="134" t="s">
        <v>198</v>
      </c>
      <c r="L1866" s="33"/>
      <c r="M1866" s="139" t="s">
        <v>44</v>
      </c>
      <c r="N1866" s="140" t="s">
        <v>53</v>
      </c>
      <c r="P1866" s="141">
        <f>O1866*H1866</f>
        <v>0</v>
      </c>
      <c r="Q1866" s="141">
        <v>0</v>
      </c>
      <c r="R1866" s="141">
        <f>Q1866*H1866</f>
        <v>0</v>
      </c>
      <c r="S1866" s="141">
        <v>0</v>
      </c>
      <c r="T1866" s="142">
        <f>S1866*H1866</f>
        <v>0</v>
      </c>
      <c r="AR1866" s="143" t="s">
        <v>90</v>
      </c>
      <c r="AT1866" s="143" t="s">
        <v>194</v>
      </c>
      <c r="AU1866" s="143" t="s">
        <v>93</v>
      </c>
      <c r="AY1866" s="17" t="s">
        <v>192</v>
      </c>
      <c r="BE1866" s="144">
        <f>IF(N1866="základní",J1866,0)</f>
        <v>0</v>
      </c>
      <c r="BF1866" s="144">
        <f>IF(N1866="snížená",J1866,0)</f>
        <v>0</v>
      </c>
      <c r="BG1866" s="144">
        <f>IF(N1866="zákl. přenesená",J1866,0)</f>
        <v>0</v>
      </c>
      <c r="BH1866" s="144">
        <f>IF(N1866="sníž. přenesená",J1866,0)</f>
        <v>0</v>
      </c>
      <c r="BI1866" s="144">
        <f>IF(N1866="nulová",J1866,0)</f>
        <v>0</v>
      </c>
      <c r="BJ1866" s="17" t="s">
        <v>90</v>
      </c>
      <c r="BK1866" s="144">
        <f>ROUND(I1866*H1866,2)</f>
        <v>0</v>
      </c>
      <c r="BL1866" s="17" t="s">
        <v>90</v>
      </c>
      <c r="BM1866" s="143" t="s">
        <v>2869</v>
      </c>
    </row>
    <row r="1867" spans="2:65" s="1" customFormat="1" ht="11.25">
      <c r="B1867" s="33"/>
      <c r="D1867" s="145" t="s">
        <v>200</v>
      </c>
      <c r="F1867" s="146" t="s">
        <v>1808</v>
      </c>
      <c r="I1867" s="147"/>
      <c r="L1867" s="33"/>
      <c r="M1867" s="148"/>
      <c r="T1867" s="54"/>
      <c r="AT1867" s="17" t="s">
        <v>200</v>
      </c>
      <c r="AU1867" s="17" t="s">
        <v>93</v>
      </c>
    </row>
    <row r="1868" spans="2:65" s="12" customFormat="1" ht="11.25">
      <c r="B1868" s="149"/>
      <c r="D1868" s="150" t="s">
        <v>202</v>
      </c>
      <c r="E1868" s="151" t="s">
        <v>44</v>
      </c>
      <c r="F1868" s="152" t="s">
        <v>2195</v>
      </c>
      <c r="H1868" s="151" t="s">
        <v>44</v>
      </c>
      <c r="I1868" s="153"/>
      <c r="L1868" s="149"/>
      <c r="M1868" s="154"/>
      <c r="T1868" s="155"/>
      <c r="AT1868" s="151" t="s">
        <v>202</v>
      </c>
      <c r="AU1868" s="151" t="s">
        <v>93</v>
      </c>
      <c r="AV1868" s="12" t="s">
        <v>90</v>
      </c>
      <c r="AW1868" s="12" t="s">
        <v>42</v>
      </c>
      <c r="AX1868" s="12" t="s">
        <v>82</v>
      </c>
      <c r="AY1868" s="151" t="s">
        <v>192</v>
      </c>
    </row>
    <row r="1869" spans="2:65" s="12" customFormat="1" ht="11.25">
      <c r="B1869" s="149"/>
      <c r="D1869" s="150" t="s">
        <v>202</v>
      </c>
      <c r="E1869" s="151" t="s">
        <v>44</v>
      </c>
      <c r="F1869" s="152" t="s">
        <v>2252</v>
      </c>
      <c r="H1869" s="151" t="s">
        <v>44</v>
      </c>
      <c r="I1869" s="153"/>
      <c r="L1869" s="149"/>
      <c r="M1869" s="154"/>
      <c r="T1869" s="155"/>
      <c r="AT1869" s="151" t="s">
        <v>202</v>
      </c>
      <c r="AU1869" s="151" t="s">
        <v>93</v>
      </c>
      <c r="AV1869" s="12" t="s">
        <v>90</v>
      </c>
      <c r="AW1869" s="12" t="s">
        <v>42</v>
      </c>
      <c r="AX1869" s="12" t="s">
        <v>82</v>
      </c>
      <c r="AY1869" s="151" t="s">
        <v>192</v>
      </c>
    </row>
    <row r="1870" spans="2:65" s="12" customFormat="1" ht="11.25">
      <c r="B1870" s="149"/>
      <c r="D1870" s="150" t="s">
        <v>202</v>
      </c>
      <c r="E1870" s="151" t="s">
        <v>44</v>
      </c>
      <c r="F1870" s="152" t="s">
        <v>2870</v>
      </c>
      <c r="H1870" s="151" t="s">
        <v>44</v>
      </c>
      <c r="I1870" s="153"/>
      <c r="L1870" s="149"/>
      <c r="M1870" s="154"/>
      <c r="T1870" s="155"/>
      <c r="AT1870" s="151" t="s">
        <v>202</v>
      </c>
      <c r="AU1870" s="151" t="s">
        <v>93</v>
      </c>
      <c r="AV1870" s="12" t="s">
        <v>90</v>
      </c>
      <c r="AW1870" s="12" t="s">
        <v>42</v>
      </c>
      <c r="AX1870" s="12" t="s">
        <v>82</v>
      </c>
      <c r="AY1870" s="151" t="s">
        <v>192</v>
      </c>
    </row>
    <row r="1871" spans="2:65" s="13" customFormat="1" ht="11.25">
      <c r="B1871" s="156"/>
      <c r="D1871" s="150" t="s">
        <v>202</v>
      </c>
      <c r="E1871" s="157" t="s">
        <v>44</v>
      </c>
      <c r="F1871" s="158" t="s">
        <v>90</v>
      </c>
      <c r="H1871" s="159">
        <v>1</v>
      </c>
      <c r="I1871" s="160"/>
      <c r="L1871" s="156"/>
      <c r="M1871" s="161"/>
      <c r="T1871" s="162"/>
      <c r="AT1871" s="157" t="s">
        <v>202</v>
      </c>
      <c r="AU1871" s="157" t="s">
        <v>93</v>
      </c>
      <c r="AV1871" s="13" t="s">
        <v>93</v>
      </c>
      <c r="AW1871" s="13" t="s">
        <v>42</v>
      </c>
      <c r="AX1871" s="13" t="s">
        <v>90</v>
      </c>
      <c r="AY1871" s="157" t="s">
        <v>192</v>
      </c>
    </row>
    <row r="1872" spans="2:65" s="1" customFormat="1" ht="44.25" customHeight="1">
      <c r="B1872" s="33"/>
      <c r="C1872" s="132" t="s">
        <v>1912</v>
      </c>
      <c r="D1872" s="132" t="s">
        <v>194</v>
      </c>
      <c r="E1872" s="133" t="s">
        <v>1811</v>
      </c>
      <c r="F1872" s="134" t="s">
        <v>1812</v>
      </c>
      <c r="G1872" s="135" t="s">
        <v>747</v>
      </c>
      <c r="H1872" s="136">
        <v>6</v>
      </c>
      <c r="I1872" s="137"/>
      <c r="J1872" s="138">
        <f>ROUND(I1872*H1872,2)</f>
        <v>0</v>
      </c>
      <c r="K1872" s="134" t="s">
        <v>198</v>
      </c>
      <c r="L1872" s="33"/>
      <c r="M1872" s="139" t="s">
        <v>44</v>
      </c>
      <c r="N1872" s="140" t="s">
        <v>53</v>
      </c>
      <c r="P1872" s="141">
        <f>O1872*H1872</f>
        <v>0</v>
      </c>
      <c r="Q1872" s="141">
        <v>0</v>
      </c>
      <c r="R1872" s="141">
        <f>Q1872*H1872</f>
        <v>0</v>
      </c>
      <c r="S1872" s="141">
        <v>0</v>
      </c>
      <c r="T1872" s="142">
        <f>S1872*H1872</f>
        <v>0</v>
      </c>
      <c r="AR1872" s="143" t="s">
        <v>90</v>
      </c>
      <c r="AT1872" s="143" t="s">
        <v>194</v>
      </c>
      <c r="AU1872" s="143" t="s">
        <v>93</v>
      </c>
      <c r="AY1872" s="17" t="s">
        <v>192</v>
      </c>
      <c r="BE1872" s="144">
        <f>IF(N1872="základní",J1872,0)</f>
        <v>0</v>
      </c>
      <c r="BF1872" s="144">
        <f>IF(N1872="snížená",J1872,0)</f>
        <v>0</v>
      </c>
      <c r="BG1872" s="144">
        <f>IF(N1872="zákl. přenesená",J1872,0)</f>
        <v>0</v>
      </c>
      <c r="BH1872" s="144">
        <f>IF(N1872="sníž. přenesená",J1872,0)</f>
        <v>0</v>
      </c>
      <c r="BI1872" s="144">
        <f>IF(N1872="nulová",J1872,0)</f>
        <v>0</v>
      </c>
      <c r="BJ1872" s="17" t="s">
        <v>90</v>
      </c>
      <c r="BK1872" s="144">
        <f>ROUND(I1872*H1872,2)</f>
        <v>0</v>
      </c>
      <c r="BL1872" s="17" t="s">
        <v>90</v>
      </c>
      <c r="BM1872" s="143" t="s">
        <v>2871</v>
      </c>
    </row>
    <row r="1873" spans="2:65" s="1" customFormat="1" ht="11.25">
      <c r="B1873" s="33"/>
      <c r="D1873" s="145" t="s">
        <v>200</v>
      </c>
      <c r="F1873" s="146" t="s">
        <v>1814</v>
      </c>
      <c r="I1873" s="147"/>
      <c r="L1873" s="33"/>
      <c r="M1873" s="148"/>
      <c r="T1873" s="54"/>
      <c r="AT1873" s="17" t="s">
        <v>200</v>
      </c>
      <c r="AU1873" s="17" t="s">
        <v>93</v>
      </c>
    </row>
    <row r="1874" spans="2:65" s="12" customFormat="1" ht="11.25">
      <c r="B1874" s="149"/>
      <c r="D1874" s="150" t="s">
        <v>202</v>
      </c>
      <c r="E1874" s="151" t="s">
        <v>44</v>
      </c>
      <c r="F1874" s="152" t="s">
        <v>2195</v>
      </c>
      <c r="H1874" s="151" t="s">
        <v>44</v>
      </c>
      <c r="I1874" s="153"/>
      <c r="L1874" s="149"/>
      <c r="M1874" s="154"/>
      <c r="T1874" s="155"/>
      <c r="AT1874" s="151" t="s">
        <v>202</v>
      </c>
      <c r="AU1874" s="151" t="s">
        <v>93</v>
      </c>
      <c r="AV1874" s="12" t="s">
        <v>90</v>
      </c>
      <c r="AW1874" s="12" t="s">
        <v>42</v>
      </c>
      <c r="AX1874" s="12" t="s">
        <v>82</v>
      </c>
      <c r="AY1874" s="151" t="s">
        <v>192</v>
      </c>
    </row>
    <row r="1875" spans="2:65" s="12" customFormat="1" ht="11.25">
      <c r="B1875" s="149"/>
      <c r="D1875" s="150" t="s">
        <v>202</v>
      </c>
      <c r="E1875" s="151" t="s">
        <v>44</v>
      </c>
      <c r="F1875" s="152" t="s">
        <v>2252</v>
      </c>
      <c r="H1875" s="151" t="s">
        <v>44</v>
      </c>
      <c r="I1875" s="153"/>
      <c r="L1875" s="149"/>
      <c r="M1875" s="154"/>
      <c r="T1875" s="155"/>
      <c r="AT1875" s="151" t="s">
        <v>202</v>
      </c>
      <c r="AU1875" s="151" t="s">
        <v>93</v>
      </c>
      <c r="AV1875" s="12" t="s">
        <v>90</v>
      </c>
      <c r="AW1875" s="12" t="s">
        <v>42</v>
      </c>
      <c r="AX1875" s="12" t="s">
        <v>82</v>
      </c>
      <c r="AY1875" s="151" t="s">
        <v>192</v>
      </c>
    </row>
    <row r="1876" spans="2:65" s="12" customFormat="1" ht="33.75">
      <c r="B1876" s="149"/>
      <c r="D1876" s="150" t="s">
        <v>202</v>
      </c>
      <c r="E1876" s="151" t="s">
        <v>44</v>
      </c>
      <c r="F1876" s="152" t="s">
        <v>2872</v>
      </c>
      <c r="H1876" s="151" t="s">
        <v>44</v>
      </c>
      <c r="I1876" s="153"/>
      <c r="L1876" s="149"/>
      <c r="M1876" s="154"/>
      <c r="T1876" s="155"/>
      <c r="AT1876" s="151" t="s">
        <v>202</v>
      </c>
      <c r="AU1876" s="151" t="s">
        <v>93</v>
      </c>
      <c r="AV1876" s="12" t="s">
        <v>90</v>
      </c>
      <c r="AW1876" s="12" t="s">
        <v>42</v>
      </c>
      <c r="AX1876" s="12" t="s">
        <v>82</v>
      </c>
      <c r="AY1876" s="151" t="s">
        <v>192</v>
      </c>
    </row>
    <row r="1877" spans="2:65" s="13" customFormat="1" ht="11.25">
      <c r="B1877" s="156"/>
      <c r="D1877" s="150" t="s">
        <v>202</v>
      </c>
      <c r="E1877" s="157" t="s">
        <v>44</v>
      </c>
      <c r="F1877" s="158" t="s">
        <v>212</v>
      </c>
      <c r="H1877" s="159">
        <v>6</v>
      </c>
      <c r="I1877" s="160"/>
      <c r="L1877" s="156"/>
      <c r="M1877" s="161"/>
      <c r="T1877" s="162"/>
      <c r="AT1877" s="157" t="s">
        <v>202</v>
      </c>
      <c r="AU1877" s="157" t="s">
        <v>93</v>
      </c>
      <c r="AV1877" s="13" t="s">
        <v>93</v>
      </c>
      <c r="AW1877" s="13" t="s">
        <v>42</v>
      </c>
      <c r="AX1877" s="13" t="s">
        <v>90</v>
      </c>
      <c r="AY1877" s="157" t="s">
        <v>192</v>
      </c>
    </row>
    <row r="1878" spans="2:65" s="1" customFormat="1" ht="49.15" customHeight="1">
      <c r="B1878" s="33"/>
      <c r="C1878" s="132" t="s">
        <v>1920</v>
      </c>
      <c r="D1878" s="132" t="s">
        <v>194</v>
      </c>
      <c r="E1878" s="133" t="s">
        <v>1817</v>
      </c>
      <c r="F1878" s="134" t="s">
        <v>1818</v>
      </c>
      <c r="G1878" s="135" t="s">
        <v>747</v>
      </c>
      <c r="H1878" s="136">
        <v>1</v>
      </c>
      <c r="I1878" s="137"/>
      <c r="J1878" s="138">
        <f>ROUND(I1878*H1878,2)</f>
        <v>0</v>
      </c>
      <c r="K1878" s="134" t="s">
        <v>198</v>
      </c>
      <c r="L1878" s="33"/>
      <c r="M1878" s="139" t="s">
        <v>44</v>
      </c>
      <c r="N1878" s="140" t="s">
        <v>53</v>
      </c>
      <c r="P1878" s="141">
        <f>O1878*H1878</f>
        <v>0</v>
      </c>
      <c r="Q1878" s="141">
        <v>0</v>
      </c>
      <c r="R1878" s="141">
        <f>Q1878*H1878</f>
        <v>0</v>
      </c>
      <c r="S1878" s="141">
        <v>0</v>
      </c>
      <c r="T1878" s="142">
        <f>S1878*H1878</f>
        <v>0</v>
      </c>
      <c r="AR1878" s="143" t="s">
        <v>90</v>
      </c>
      <c r="AT1878" s="143" t="s">
        <v>194</v>
      </c>
      <c r="AU1878" s="143" t="s">
        <v>93</v>
      </c>
      <c r="AY1878" s="17" t="s">
        <v>192</v>
      </c>
      <c r="BE1878" s="144">
        <f>IF(N1878="základní",J1878,0)</f>
        <v>0</v>
      </c>
      <c r="BF1878" s="144">
        <f>IF(N1878="snížená",J1878,0)</f>
        <v>0</v>
      </c>
      <c r="BG1878" s="144">
        <f>IF(N1878="zákl. přenesená",J1878,0)</f>
        <v>0</v>
      </c>
      <c r="BH1878" s="144">
        <f>IF(N1878="sníž. přenesená",J1878,0)</f>
        <v>0</v>
      </c>
      <c r="BI1878" s="144">
        <f>IF(N1878="nulová",J1878,0)</f>
        <v>0</v>
      </c>
      <c r="BJ1878" s="17" t="s">
        <v>90</v>
      </c>
      <c r="BK1878" s="144">
        <f>ROUND(I1878*H1878,2)</f>
        <v>0</v>
      </c>
      <c r="BL1878" s="17" t="s">
        <v>90</v>
      </c>
      <c r="BM1878" s="143" t="s">
        <v>2873</v>
      </c>
    </row>
    <row r="1879" spans="2:65" s="1" customFormat="1" ht="11.25">
      <c r="B1879" s="33"/>
      <c r="D1879" s="145" t="s">
        <v>200</v>
      </c>
      <c r="F1879" s="146" t="s">
        <v>1820</v>
      </c>
      <c r="I1879" s="147"/>
      <c r="L1879" s="33"/>
      <c r="M1879" s="148"/>
      <c r="T1879" s="54"/>
      <c r="AT1879" s="17" t="s">
        <v>200</v>
      </c>
      <c r="AU1879" s="17" t="s">
        <v>93</v>
      </c>
    </row>
    <row r="1880" spans="2:65" s="12" customFormat="1" ht="11.25">
      <c r="B1880" s="149"/>
      <c r="D1880" s="150" t="s">
        <v>202</v>
      </c>
      <c r="E1880" s="151" t="s">
        <v>44</v>
      </c>
      <c r="F1880" s="152" t="s">
        <v>2300</v>
      </c>
      <c r="H1880" s="151" t="s">
        <v>44</v>
      </c>
      <c r="I1880" s="153"/>
      <c r="L1880" s="149"/>
      <c r="M1880" s="154"/>
      <c r="T1880" s="155"/>
      <c r="AT1880" s="151" t="s">
        <v>202</v>
      </c>
      <c r="AU1880" s="151" t="s">
        <v>93</v>
      </c>
      <c r="AV1880" s="12" t="s">
        <v>90</v>
      </c>
      <c r="AW1880" s="12" t="s">
        <v>42</v>
      </c>
      <c r="AX1880" s="12" t="s">
        <v>82</v>
      </c>
      <c r="AY1880" s="151" t="s">
        <v>192</v>
      </c>
    </row>
    <row r="1881" spans="2:65" s="13" customFormat="1" ht="11.25">
      <c r="B1881" s="156"/>
      <c r="D1881" s="150" t="s">
        <v>202</v>
      </c>
      <c r="E1881" s="157" t="s">
        <v>44</v>
      </c>
      <c r="F1881" s="158" t="s">
        <v>90</v>
      </c>
      <c r="H1881" s="159">
        <v>1</v>
      </c>
      <c r="I1881" s="160"/>
      <c r="L1881" s="156"/>
      <c r="M1881" s="161"/>
      <c r="T1881" s="162"/>
      <c r="AT1881" s="157" t="s">
        <v>202</v>
      </c>
      <c r="AU1881" s="157" t="s">
        <v>93</v>
      </c>
      <c r="AV1881" s="13" t="s">
        <v>93</v>
      </c>
      <c r="AW1881" s="13" t="s">
        <v>42</v>
      </c>
      <c r="AX1881" s="13" t="s">
        <v>90</v>
      </c>
      <c r="AY1881" s="157" t="s">
        <v>192</v>
      </c>
    </row>
    <row r="1882" spans="2:65" s="1" customFormat="1" ht="76.349999999999994" customHeight="1">
      <c r="B1882" s="33"/>
      <c r="C1882" s="132" t="s">
        <v>1931</v>
      </c>
      <c r="D1882" s="132" t="s">
        <v>194</v>
      </c>
      <c r="E1882" s="133" t="s">
        <v>1822</v>
      </c>
      <c r="F1882" s="134" t="s">
        <v>1823</v>
      </c>
      <c r="G1882" s="135" t="s">
        <v>747</v>
      </c>
      <c r="H1882" s="136">
        <v>4</v>
      </c>
      <c r="I1882" s="137"/>
      <c r="J1882" s="138">
        <f>ROUND(I1882*H1882,2)</f>
        <v>0</v>
      </c>
      <c r="K1882" s="134" t="s">
        <v>198</v>
      </c>
      <c r="L1882" s="33"/>
      <c r="M1882" s="139" t="s">
        <v>44</v>
      </c>
      <c r="N1882" s="140" t="s">
        <v>53</v>
      </c>
      <c r="P1882" s="141">
        <f>O1882*H1882</f>
        <v>0</v>
      </c>
      <c r="Q1882" s="141">
        <v>0</v>
      </c>
      <c r="R1882" s="141">
        <f>Q1882*H1882</f>
        <v>0</v>
      </c>
      <c r="S1882" s="141">
        <v>0</v>
      </c>
      <c r="T1882" s="142">
        <f>S1882*H1882</f>
        <v>0</v>
      </c>
      <c r="AR1882" s="143" t="s">
        <v>90</v>
      </c>
      <c r="AT1882" s="143" t="s">
        <v>194</v>
      </c>
      <c r="AU1882" s="143" t="s">
        <v>93</v>
      </c>
      <c r="AY1882" s="17" t="s">
        <v>192</v>
      </c>
      <c r="BE1882" s="144">
        <f>IF(N1882="základní",J1882,0)</f>
        <v>0</v>
      </c>
      <c r="BF1882" s="144">
        <f>IF(N1882="snížená",J1882,0)</f>
        <v>0</v>
      </c>
      <c r="BG1882" s="144">
        <f>IF(N1882="zákl. přenesená",J1882,0)</f>
        <v>0</v>
      </c>
      <c r="BH1882" s="144">
        <f>IF(N1882="sníž. přenesená",J1882,0)</f>
        <v>0</v>
      </c>
      <c r="BI1882" s="144">
        <f>IF(N1882="nulová",J1882,0)</f>
        <v>0</v>
      </c>
      <c r="BJ1882" s="17" t="s">
        <v>90</v>
      </c>
      <c r="BK1882" s="144">
        <f>ROUND(I1882*H1882,2)</f>
        <v>0</v>
      </c>
      <c r="BL1882" s="17" t="s">
        <v>90</v>
      </c>
      <c r="BM1882" s="143" t="s">
        <v>2874</v>
      </c>
    </row>
    <row r="1883" spans="2:65" s="1" customFormat="1" ht="11.25">
      <c r="B1883" s="33"/>
      <c r="D1883" s="145" t="s">
        <v>200</v>
      </c>
      <c r="F1883" s="146" t="s">
        <v>1825</v>
      </c>
      <c r="I1883" s="147"/>
      <c r="L1883" s="33"/>
      <c r="M1883" s="148"/>
      <c r="T1883" s="54"/>
      <c r="AT1883" s="17" t="s">
        <v>200</v>
      </c>
      <c r="AU1883" s="17" t="s">
        <v>93</v>
      </c>
    </row>
    <row r="1884" spans="2:65" s="12" customFormat="1" ht="11.25">
      <c r="B1884" s="149"/>
      <c r="D1884" s="150" t="s">
        <v>202</v>
      </c>
      <c r="E1884" s="151" t="s">
        <v>44</v>
      </c>
      <c r="F1884" s="152" t="s">
        <v>2300</v>
      </c>
      <c r="H1884" s="151" t="s">
        <v>44</v>
      </c>
      <c r="I1884" s="153"/>
      <c r="L1884" s="149"/>
      <c r="M1884" s="154"/>
      <c r="T1884" s="155"/>
      <c r="AT1884" s="151" t="s">
        <v>202</v>
      </c>
      <c r="AU1884" s="151" t="s">
        <v>93</v>
      </c>
      <c r="AV1884" s="12" t="s">
        <v>90</v>
      </c>
      <c r="AW1884" s="12" t="s">
        <v>42</v>
      </c>
      <c r="AX1884" s="12" t="s">
        <v>82</v>
      </c>
      <c r="AY1884" s="151" t="s">
        <v>192</v>
      </c>
    </row>
    <row r="1885" spans="2:65" s="13" customFormat="1" ht="11.25">
      <c r="B1885" s="156"/>
      <c r="D1885" s="150" t="s">
        <v>202</v>
      </c>
      <c r="E1885" s="157" t="s">
        <v>44</v>
      </c>
      <c r="F1885" s="158" t="s">
        <v>199</v>
      </c>
      <c r="H1885" s="159">
        <v>4</v>
      </c>
      <c r="I1885" s="160"/>
      <c r="L1885" s="156"/>
      <c r="M1885" s="161"/>
      <c r="T1885" s="162"/>
      <c r="AT1885" s="157" t="s">
        <v>202</v>
      </c>
      <c r="AU1885" s="157" t="s">
        <v>93</v>
      </c>
      <c r="AV1885" s="13" t="s">
        <v>93</v>
      </c>
      <c r="AW1885" s="13" t="s">
        <v>42</v>
      </c>
      <c r="AX1885" s="13" t="s">
        <v>90</v>
      </c>
      <c r="AY1885" s="157" t="s">
        <v>192</v>
      </c>
    </row>
    <row r="1886" spans="2:65" s="1" customFormat="1" ht="24.2" customHeight="1">
      <c r="B1886" s="33"/>
      <c r="C1886" s="170" t="s">
        <v>1936</v>
      </c>
      <c r="D1886" s="170" t="s">
        <v>245</v>
      </c>
      <c r="E1886" s="171" t="s">
        <v>1827</v>
      </c>
      <c r="F1886" s="172" t="s">
        <v>1828</v>
      </c>
      <c r="G1886" s="173" t="s">
        <v>44</v>
      </c>
      <c r="H1886" s="174">
        <v>1</v>
      </c>
      <c r="I1886" s="175"/>
      <c r="J1886" s="176">
        <f>ROUND(I1886*H1886,2)</f>
        <v>0</v>
      </c>
      <c r="K1886" s="172" t="s">
        <v>259</v>
      </c>
      <c r="L1886" s="177"/>
      <c r="M1886" s="178" t="s">
        <v>44</v>
      </c>
      <c r="N1886" s="179" t="s">
        <v>53</v>
      </c>
      <c r="P1886" s="141">
        <f>O1886*H1886</f>
        <v>0</v>
      </c>
      <c r="Q1886" s="141">
        <v>0</v>
      </c>
      <c r="R1886" s="141">
        <f>Q1886*H1886</f>
        <v>0</v>
      </c>
      <c r="S1886" s="141">
        <v>0</v>
      </c>
      <c r="T1886" s="142">
        <f>S1886*H1886</f>
        <v>0</v>
      </c>
      <c r="AR1886" s="143" t="s">
        <v>93</v>
      </c>
      <c r="AT1886" s="143" t="s">
        <v>245</v>
      </c>
      <c r="AU1886" s="143" t="s">
        <v>93</v>
      </c>
      <c r="AY1886" s="17" t="s">
        <v>192</v>
      </c>
      <c r="BE1886" s="144">
        <f>IF(N1886="základní",J1886,0)</f>
        <v>0</v>
      </c>
      <c r="BF1886" s="144">
        <f>IF(N1886="snížená",J1886,0)</f>
        <v>0</v>
      </c>
      <c r="BG1886" s="144">
        <f>IF(N1886="zákl. přenesená",J1886,0)</f>
        <v>0</v>
      </c>
      <c r="BH1886" s="144">
        <f>IF(N1886="sníž. přenesená",J1886,0)</f>
        <v>0</v>
      </c>
      <c r="BI1886" s="144">
        <f>IF(N1886="nulová",J1886,0)</f>
        <v>0</v>
      </c>
      <c r="BJ1886" s="17" t="s">
        <v>90</v>
      </c>
      <c r="BK1886" s="144">
        <f>ROUND(I1886*H1886,2)</f>
        <v>0</v>
      </c>
      <c r="BL1886" s="17" t="s">
        <v>90</v>
      </c>
      <c r="BM1886" s="143" t="s">
        <v>2875</v>
      </c>
    </row>
    <row r="1887" spans="2:65" s="12" customFormat="1" ht="11.25">
      <c r="B1887" s="149"/>
      <c r="D1887" s="150" t="s">
        <v>202</v>
      </c>
      <c r="E1887" s="151" t="s">
        <v>44</v>
      </c>
      <c r="F1887" s="152" t="s">
        <v>2300</v>
      </c>
      <c r="H1887" s="151" t="s">
        <v>44</v>
      </c>
      <c r="I1887" s="153"/>
      <c r="L1887" s="149"/>
      <c r="M1887" s="154"/>
      <c r="T1887" s="155"/>
      <c r="AT1887" s="151" t="s">
        <v>202</v>
      </c>
      <c r="AU1887" s="151" t="s">
        <v>93</v>
      </c>
      <c r="AV1887" s="12" t="s">
        <v>90</v>
      </c>
      <c r="AW1887" s="12" t="s">
        <v>42</v>
      </c>
      <c r="AX1887" s="12" t="s">
        <v>82</v>
      </c>
      <c r="AY1887" s="151" t="s">
        <v>192</v>
      </c>
    </row>
    <row r="1888" spans="2:65" s="13" customFormat="1" ht="11.25">
      <c r="B1888" s="156"/>
      <c r="D1888" s="150" t="s">
        <v>202</v>
      </c>
      <c r="E1888" s="157" t="s">
        <v>44</v>
      </c>
      <c r="F1888" s="158" t="s">
        <v>90</v>
      </c>
      <c r="H1888" s="159">
        <v>1</v>
      </c>
      <c r="I1888" s="160"/>
      <c r="L1888" s="156"/>
      <c r="M1888" s="161"/>
      <c r="T1888" s="162"/>
      <c r="AT1888" s="157" t="s">
        <v>202</v>
      </c>
      <c r="AU1888" s="157" t="s">
        <v>93</v>
      </c>
      <c r="AV1888" s="13" t="s">
        <v>93</v>
      </c>
      <c r="AW1888" s="13" t="s">
        <v>42</v>
      </c>
      <c r="AX1888" s="13" t="s">
        <v>90</v>
      </c>
      <c r="AY1888" s="157" t="s">
        <v>192</v>
      </c>
    </row>
    <row r="1889" spans="2:65" s="1" customFormat="1" ht="44.25" customHeight="1">
      <c r="B1889" s="33"/>
      <c r="C1889" s="132" t="s">
        <v>1953</v>
      </c>
      <c r="D1889" s="132" t="s">
        <v>194</v>
      </c>
      <c r="E1889" s="133" t="s">
        <v>2876</v>
      </c>
      <c r="F1889" s="134" t="s">
        <v>2877</v>
      </c>
      <c r="G1889" s="135" t="s">
        <v>282</v>
      </c>
      <c r="H1889" s="136">
        <v>487</v>
      </c>
      <c r="I1889" s="137"/>
      <c r="J1889" s="138">
        <f>ROUND(I1889*H1889,2)</f>
        <v>0</v>
      </c>
      <c r="K1889" s="134" t="s">
        <v>198</v>
      </c>
      <c r="L1889" s="33"/>
      <c r="M1889" s="139" t="s">
        <v>44</v>
      </c>
      <c r="N1889" s="140" t="s">
        <v>53</v>
      </c>
      <c r="P1889" s="141">
        <f>O1889*H1889</f>
        <v>0</v>
      </c>
      <c r="Q1889" s="141">
        <v>0</v>
      </c>
      <c r="R1889" s="141">
        <f>Q1889*H1889</f>
        <v>0</v>
      </c>
      <c r="S1889" s="141">
        <v>0</v>
      </c>
      <c r="T1889" s="142">
        <f>S1889*H1889</f>
        <v>0</v>
      </c>
      <c r="AR1889" s="143" t="s">
        <v>90</v>
      </c>
      <c r="AT1889" s="143" t="s">
        <v>194</v>
      </c>
      <c r="AU1889" s="143" t="s">
        <v>93</v>
      </c>
      <c r="AY1889" s="17" t="s">
        <v>192</v>
      </c>
      <c r="BE1889" s="144">
        <f>IF(N1889="základní",J1889,0)</f>
        <v>0</v>
      </c>
      <c r="BF1889" s="144">
        <f>IF(N1889="snížená",J1889,0)</f>
        <v>0</v>
      </c>
      <c r="BG1889" s="144">
        <f>IF(N1889="zákl. přenesená",J1889,0)</f>
        <v>0</v>
      </c>
      <c r="BH1889" s="144">
        <f>IF(N1889="sníž. přenesená",J1889,0)</f>
        <v>0</v>
      </c>
      <c r="BI1889" s="144">
        <f>IF(N1889="nulová",J1889,0)</f>
        <v>0</v>
      </c>
      <c r="BJ1889" s="17" t="s">
        <v>90</v>
      </c>
      <c r="BK1889" s="144">
        <f>ROUND(I1889*H1889,2)</f>
        <v>0</v>
      </c>
      <c r="BL1889" s="17" t="s">
        <v>90</v>
      </c>
      <c r="BM1889" s="143" t="s">
        <v>2878</v>
      </c>
    </row>
    <row r="1890" spans="2:65" s="1" customFormat="1" ht="11.25">
      <c r="B1890" s="33"/>
      <c r="D1890" s="145" t="s">
        <v>200</v>
      </c>
      <c r="F1890" s="146" t="s">
        <v>2879</v>
      </c>
      <c r="I1890" s="147"/>
      <c r="L1890" s="33"/>
      <c r="M1890" s="148"/>
      <c r="T1890" s="54"/>
      <c r="AT1890" s="17" t="s">
        <v>200</v>
      </c>
      <c r="AU1890" s="17" t="s">
        <v>93</v>
      </c>
    </row>
    <row r="1891" spans="2:65" s="12" customFormat="1" ht="11.25">
      <c r="B1891" s="149"/>
      <c r="D1891" s="150" t="s">
        <v>202</v>
      </c>
      <c r="E1891" s="151" t="s">
        <v>44</v>
      </c>
      <c r="F1891" s="152" t="s">
        <v>426</v>
      </c>
      <c r="H1891" s="151" t="s">
        <v>44</v>
      </c>
      <c r="I1891" s="153"/>
      <c r="L1891" s="149"/>
      <c r="M1891" s="154"/>
      <c r="T1891" s="155"/>
      <c r="AT1891" s="151" t="s">
        <v>202</v>
      </c>
      <c r="AU1891" s="151" t="s">
        <v>93</v>
      </c>
      <c r="AV1891" s="12" t="s">
        <v>90</v>
      </c>
      <c r="AW1891" s="12" t="s">
        <v>42</v>
      </c>
      <c r="AX1891" s="12" t="s">
        <v>82</v>
      </c>
      <c r="AY1891" s="151" t="s">
        <v>192</v>
      </c>
    </row>
    <row r="1892" spans="2:65" s="12" customFormat="1" ht="11.25">
      <c r="B1892" s="149"/>
      <c r="D1892" s="150" t="s">
        <v>202</v>
      </c>
      <c r="E1892" s="151" t="s">
        <v>44</v>
      </c>
      <c r="F1892" s="152" t="s">
        <v>2880</v>
      </c>
      <c r="H1892" s="151" t="s">
        <v>44</v>
      </c>
      <c r="I1892" s="153"/>
      <c r="L1892" s="149"/>
      <c r="M1892" s="154"/>
      <c r="T1892" s="155"/>
      <c r="AT1892" s="151" t="s">
        <v>202</v>
      </c>
      <c r="AU1892" s="151" t="s">
        <v>93</v>
      </c>
      <c r="AV1892" s="12" t="s">
        <v>90</v>
      </c>
      <c r="AW1892" s="12" t="s">
        <v>42</v>
      </c>
      <c r="AX1892" s="12" t="s">
        <v>82</v>
      </c>
      <c r="AY1892" s="151" t="s">
        <v>192</v>
      </c>
    </row>
    <row r="1893" spans="2:65" s="13" customFormat="1" ht="11.25">
      <c r="B1893" s="156"/>
      <c r="D1893" s="150" t="s">
        <v>202</v>
      </c>
      <c r="E1893" s="157" t="s">
        <v>44</v>
      </c>
      <c r="F1893" s="158" t="s">
        <v>2881</v>
      </c>
      <c r="H1893" s="159">
        <v>487</v>
      </c>
      <c r="I1893" s="160"/>
      <c r="L1893" s="156"/>
      <c r="M1893" s="161"/>
      <c r="T1893" s="162"/>
      <c r="AT1893" s="157" t="s">
        <v>202</v>
      </c>
      <c r="AU1893" s="157" t="s">
        <v>93</v>
      </c>
      <c r="AV1893" s="13" t="s">
        <v>93</v>
      </c>
      <c r="AW1893" s="13" t="s">
        <v>42</v>
      </c>
      <c r="AX1893" s="13" t="s">
        <v>90</v>
      </c>
      <c r="AY1893" s="157" t="s">
        <v>192</v>
      </c>
    </row>
    <row r="1894" spans="2:65" s="1" customFormat="1" ht="16.5" customHeight="1">
      <c r="B1894" s="33"/>
      <c r="C1894" s="132" t="s">
        <v>1959</v>
      </c>
      <c r="D1894" s="132" t="s">
        <v>194</v>
      </c>
      <c r="E1894" s="133" t="s">
        <v>1839</v>
      </c>
      <c r="F1894" s="134" t="s">
        <v>1840</v>
      </c>
      <c r="G1894" s="135" t="s">
        <v>747</v>
      </c>
      <c r="H1894" s="136">
        <v>1</v>
      </c>
      <c r="I1894" s="137"/>
      <c r="J1894" s="138">
        <f>ROUND(I1894*H1894,2)</f>
        <v>0</v>
      </c>
      <c r="K1894" s="134" t="s">
        <v>198</v>
      </c>
      <c r="L1894" s="33"/>
      <c r="M1894" s="139" t="s">
        <v>44</v>
      </c>
      <c r="N1894" s="140" t="s">
        <v>53</v>
      </c>
      <c r="P1894" s="141">
        <f>O1894*H1894</f>
        <v>0</v>
      </c>
      <c r="Q1894" s="141">
        <v>0</v>
      </c>
      <c r="R1894" s="141">
        <f>Q1894*H1894</f>
        <v>0</v>
      </c>
      <c r="S1894" s="141">
        <v>0</v>
      </c>
      <c r="T1894" s="142">
        <f>S1894*H1894</f>
        <v>0</v>
      </c>
      <c r="AR1894" s="143" t="s">
        <v>90</v>
      </c>
      <c r="AT1894" s="143" t="s">
        <v>194</v>
      </c>
      <c r="AU1894" s="143" t="s">
        <v>93</v>
      </c>
      <c r="AY1894" s="17" t="s">
        <v>192</v>
      </c>
      <c r="BE1894" s="144">
        <f>IF(N1894="základní",J1894,0)</f>
        <v>0</v>
      </c>
      <c r="BF1894" s="144">
        <f>IF(N1894="snížená",J1894,0)</f>
        <v>0</v>
      </c>
      <c r="BG1894" s="144">
        <f>IF(N1894="zákl. přenesená",J1894,0)</f>
        <v>0</v>
      </c>
      <c r="BH1894" s="144">
        <f>IF(N1894="sníž. přenesená",J1894,0)</f>
        <v>0</v>
      </c>
      <c r="BI1894" s="144">
        <f>IF(N1894="nulová",J1894,0)</f>
        <v>0</v>
      </c>
      <c r="BJ1894" s="17" t="s">
        <v>90</v>
      </c>
      <c r="BK1894" s="144">
        <f>ROUND(I1894*H1894,2)</f>
        <v>0</v>
      </c>
      <c r="BL1894" s="17" t="s">
        <v>90</v>
      </c>
      <c r="BM1894" s="143" t="s">
        <v>2882</v>
      </c>
    </row>
    <row r="1895" spans="2:65" s="1" customFormat="1" ht="11.25">
      <c r="B1895" s="33"/>
      <c r="D1895" s="145" t="s">
        <v>200</v>
      </c>
      <c r="F1895" s="146" t="s">
        <v>1842</v>
      </c>
      <c r="I1895" s="147"/>
      <c r="L1895" s="33"/>
      <c r="M1895" s="148"/>
      <c r="T1895" s="54"/>
      <c r="AT1895" s="17" t="s">
        <v>200</v>
      </c>
      <c r="AU1895" s="17" t="s">
        <v>93</v>
      </c>
    </row>
    <row r="1896" spans="2:65" s="12" customFormat="1" ht="11.25">
      <c r="B1896" s="149"/>
      <c r="D1896" s="150" t="s">
        <v>202</v>
      </c>
      <c r="E1896" s="151" t="s">
        <v>44</v>
      </c>
      <c r="F1896" s="152" t="s">
        <v>2195</v>
      </c>
      <c r="H1896" s="151" t="s">
        <v>44</v>
      </c>
      <c r="I1896" s="153"/>
      <c r="L1896" s="149"/>
      <c r="M1896" s="154"/>
      <c r="T1896" s="155"/>
      <c r="AT1896" s="151" t="s">
        <v>202</v>
      </c>
      <c r="AU1896" s="151" t="s">
        <v>93</v>
      </c>
      <c r="AV1896" s="12" t="s">
        <v>90</v>
      </c>
      <c r="AW1896" s="12" t="s">
        <v>42</v>
      </c>
      <c r="AX1896" s="12" t="s">
        <v>82</v>
      </c>
      <c r="AY1896" s="151" t="s">
        <v>192</v>
      </c>
    </row>
    <row r="1897" spans="2:65" s="12" customFormat="1" ht="11.25">
      <c r="B1897" s="149"/>
      <c r="D1897" s="150" t="s">
        <v>202</v>
      </c>
      <c r="E1897" s="151" t="s">
        <v>44</v>
      </c>
      <c r="F1897" s="152" t="s">
        <v>1843</v>
      </c>
      <c r="H1897" s="151" t="s">
        <v>44</v>
      </c>
      <c r="I1897" s="153"/>
      <c r="L1897" s="149"/>
      <c r="M1897" s="154"/>
      <c r="T1897" s="155"/>
      <c r="AT1897" s="151" t="s">
        <v>202</v>
      </c>
      <c r="AU1897" s="151" t="s">
        <v>93</v>
      </c>
      <c r="AV1897" s="12" t="s">
        <v>90</v>
      </c>
      <c r="AW1897" s="12" t="s">
        <v>42</v>
      </c>
      <c r="AX1897" s="12" t="s">
        <v>82</v>
      </c>
      <c r="AY1897" s="151" t="s">
        <v>192</v>
      </c>
    </row>
    <row r="1898" spans="2:65" s="13" customFormat="1" ht="11.25">
      <c r="B1898" s="156"/>
      <c r="D1898" s="150" t="s">
        <v>202</v>
      </c>
      <c r="E1898" s="157" t="s">
        <v>44</v>
      </c>
      <c r="F1898" s="158" t="s">
        <v>90</v>
      </c>
      <c r="H1898" s="159">
        <v>1</v>
      </c>
      <c r="I1898" s="160"/>
      <c r="L1898" s="156"/>
      <c r="M1898" s="161"/>
      <c r="T1898" s="162"/>
      <c r="AT1898" s="157" t="s">
        <v>202</v>
      </c>
      <c r="AU1898" s="157" t="s">
        <v>93</v>
      </c>
      <c r="AV1898" s="13" t="s">
        <v>93</v>
      </c>
      <c r="AW1898" s="13" t="s">
        <v>42</v>
      </c>
      <c r="AX1898" s="13" t="s">
        <v>90</v>
      </c>
      <c r="AY1898" s="157" t="s">
        <v>192</v>
      </c>
    </row>
    <row r="1899" spans="2:65" s="1" customFormat="1" ht="21.75" customHeight="1">
      <c r="B1899" s="33"/>
      <c r="C1899" s="132" t="s">
        <v>1965</v>
      </c>
      <c r="D1899" s="132" t="s">
        <v>194</v>
      </c>
      <c r="E1899" s="133" t="s">
        <v>1845</v>
      </c>
      <c r="F1899" s="134" t="s">
        <v>1846</v>
      </c>
      <c r="G1899" s="135" t="s">
        <v>282</v>
      </c>
      <c r="H1899" s="136">
        <v>20</v>
      </c>
      <c r="I1899" s="137"/>
      <c r="J1899" s="138">
        <f>ROUND(I1899*H1899,2)</f>
        <v>0</v>
      </c>
      <c r="K1899" s="134" t="s">
        <v>198</v>
      </c>
      <c r="L1899" s="33"/>
      <c r="M1899" s="139" t="s">
        <v>44</v>
      </c>
      <c r="N1899" s="140" t="s">
        <v>53</v>
      </c>
      <c r="P1899" s="141">
        <f>O1899*H1899</f>
        <v>0</v>
      </c>
      <c r="Q1899" s="141">
        <v>0</v>
      </c>
      <c r="R1899" s="141">
        <f>Q1899*H1899</f>
        <v>0</v>
      </c>
      <c r="S1899" s="141">
        <v>0</v>
      </c>
      <c r="T1899" s="142">
        <f>S1899*H1899</f>
        <v>0</v>
      </c>
      <c r="AR1899" s="143" t="s">
        <v>90</v>
      </c>
      <c r="AT1899" s="143" t="s">
        <v>194</v>
      </c>
      <c r="AU1899" s="143" t="s">
        <v>93</v>
      </c>
      <c r="AY1899" s="17" t="s">
        <v>192</v>
      </c>
      <c r="BE1899" s="144">
        <f>IF(N1899="základní",J1899,0)</f>
        <v>0</v>
      </c>
      <c r="BF1899" s="144">
        <f>IF(N1899="snížená",J1899,0)</f>
        <v>0</v>
      </c>
      <c r="BG1899" s="144">
        <f>IF(N1899="zákl. přenesená",J1899,0)</f>
        <v>0</v>
      </c>
      <c r="BH1899" s="144">
        <f>IF(N1899="sníž. přenesená",J1899,0)</f>
        <v>0</v>
      </c>
      <c r="BI1899" s="144">
        <f>IF(N1899="nulová",J1899,0)</f>
        <v>0</v>
      </c>
      <c r="BJ1899" s="17" t="s">
        <v>90</v>
      </c>
      <c r="BK1899" s="144">
        <f>ROUND(I1899*H1899,2)</f>
        <v>0</v>
      </c>
      <c r="BL1899" s="17" t="s">
        <v>90</v>
      </c>
      <c r="BM1899" s="143" t="s">
        <v>2883</v>
      </c>
    </row>
    <row r="1900" spans="2:65" s="1" customFormat="1" ht="11.25">
      <c r="B1900" s="33"/>
      <c r="D1900" s="145" t="s">
        <v>200</v>
      </c>
      <c r="F1900" s="146" t="s">
        <v>1848</v>
      </c>
      <c r="I1900" s="147"/>
      <c r="L1900" s="33"/>
      <c r="M1900" s="148"/>
      <c r="T1900" s="54"/>
      <c r="AT1900" s="17" t="s">
        <v>200</v>
      </c>
      <c r="AU1900" s="17" t="s">
        <v>93</v>
      </c>
    </row>
    <row r="1901" spans="2:65" s="12" customFormat="1" ht="11.25">
      <c r="B1901" s="149"/>
      <c r="D1901" s="150" t="s">
        <v>202</v>
      </c>
      <c r="E1901" s="151" t="s">
        <v>44</v>
      </c>
      <c r="F1901" s="152" t="s">
        <v>426</v>
      </c>
      <c r="H1901" s="151" t="s">
        <v>44</v>
      </c>
      <c r="I1901" s="153"/>
      <c r="L1901" s="149"/>
      <c r="M1901" s="154"/>
      <c r="T1901" s="155"/>
      <c r="AT1901" s="151" t="s">
        <v>202</v>
      </c>
      <c r="AU1901" s="151" t="s">
        <v>93</v>
      </c>
      <c r="AV1901" s="12" t="s">
        <v>90</v>
      </c>
      <c r="AW1901" s="12" t="s">
        <v>42</v>
      </c>
      <c r="AX1901" s="12" t="s">
        <v>82</v>
      </c>
      <c r="AY1901" s="151" t="s">
        <v>192</v>
      </c>
    </row>
    <row r="1902" spans="2:65" s="12" customFormat="1" ht="22.5">
      <c r="B1902" s="149"/>
      <c r="D1902" s="150" t="s">
        <v>202</v>
      </c>
      <c r="E1902" s="151" t="s">
        <v>44</v>
      </c>
      <c r="F1902" s="152" t="s">
        <v>1849</v>
      </c>
      <c r="H1902" s="151" t="s">
        <v>44</v>
      </c>
      <c r="I1902" s="153"/>
      <c r="L1902" s="149"/>
      <c r="M1902" s="154"/>
      <c r="T1902" s="155"/>
      <c r="AT1902" s="151" t="s">
        <v>202</v>
      </c>
      <c r="AU1902" s="151" t="s">
        <v>93</v>
      </c>
      <c r="AV1902" s="12" t="s">
        <v>90</v>
      </c>
      <c r="AW1902" s="12" t="s">
        <v>42</v>
      </c>
      <c r="AX1902" s="12" t="s">
        <v>82</v>
      </c>
      <c r="AY1902" s="151" t="s">
        <v>192</v>
      </c>
    </row>
    <row r="1903" spans="2:65" s="13" customFormat="1" ht="11.25">
      <c r="B1903" s="156"/>
      <c r="D1903" s="150" t="s">
        <v>202</v>
      </c>
      <c r="E1903" s="157" t="s">
        <v>44</v>
      </c>
      <c r="F1903" s="158" t="s">
        <v>324</v>
      </c>
      <c r="H1903" s="159">
        <v>20</v>
      </c>
      <c r="I1903" s="160"/>
      <c r="L1903" s="156"/>
      <c r="M1903" s="161"/>
      <c r="T1903" s="162"/>
      <c r="AT1903" s="157" t="s">
        <v>202</v>
      </c>
      <c r="AU1903" s="157" t="s">
        <v>93</v>
      </c>
      <c r="AV1903" s="13" t="s">
        <v>93</v>
      </c>
      <c r="AW1903" s="13" t="s">
        <v>42</v>
      </c>
      <c r="AX1903" s="13" t="s">
        <v>90</v>
      </c>
      <c r="AY1903" s="157" t="s">
        <v>192</v>
      </c>
    </row>
    <row r="1904" spans="2:65" s="1" customFormat="1" ht="44.25" customHeight="1">
      <c r="B1904" s="33"/>
      <c r="C1904" s="132" t="s">
        <v>1970</v>
      </c>
      <c r="D1904" s="132" t="s">
        <v>194</v>
      </c>
      <c r="E1904" s="133" t="s">
        <v>2884</v>
      </c>
      <c r="F1904" s="134" t="s">
        <v>2885</v>
      </c>
      <c r="G1904" s="135" t="s">
        <v>747</v>
      </c>
      <c r="H1904" s="136">
        <v>3</v>
      </c>
      <c r="I1904" s="137"/>
      <c r="J1904" s="138">
        <f>ROUND(I1904*H1904,2)</f>
        <v>0</v>
      </c>
      <c r="K1904" s="134" t="s">
        <v>198</v>
      </c>
      <c r="L1904" s="33"/>
      <c r="M1904" s="139" t="s">
        <v>44</v>
      </c>
      <c r="N1904" s="140" t="s">
        <v>53</v>
      </c>
      <c r="P1904" s="141">
        <f>O1904*H1904</f>
        <v>0</v>
      </c>
      <c r="Q1904" s="141">
        <v>0</v>
      </c>
      <c r="R1904" s="141">
        <f>Q1904*H1904</f>
        <v>0</v>
      </c>
      <c r="S1904" s="141">
        <v>0</v>
      </c>
      <c r="T1904" s="142">
        <f>S1904*H1904</f>
        <v>0</v>
      </c>
      <c r="AR1904" s="143" t="s">
        <v>90</v>
      </c>
      <c r="AT1904" s="143" t="s">
        <v>194</v>
      </c>
      <c r="AU1904" s="143" t="s">
        <v>93</v>
      </c>
      <c r="AY1904" s="17" t="s">
        <v>192</v>
      </c>
      <c r="BE1904" s="144">
        <f>IF(N1904="základní",J1904,0)</f>
        <v>0</v>
      </c>
      <c r="BF1904" s="144">
        <f>IF(N1904="snížená",J1904,0)</f>
        <v>0</v>
      </c>
      <c r="BG1904" s="144">
        <f>IF(N1904="zákl. přenesená",J1904,0)</f>
        <v>0</v>
      </c>
      <c r="BH1904" s="144">
        <f>IF(N1904="sníž. přenesená",J1904,0)</f>
        <v>0</v>
      </c>
      <c r="BI1904" s="144">
        <f>IF(N1904="nulová",J1904,0)</f>
        <v>0</v>
      </c>
      <c r="BJ1904" s="17" t="s">
        <v>90</v>
      </c>
      <c r="BK1904" s="144">
        <f>ROUND(I1904*H1904,2)</f>
        <v>0</v>
      </c>
      <c r="BL1904" s="17" t="s">
        <v>90</v>
      </c>
      <c r="BM1904" s="143" t="s">
        <v>2886</v>
      </c>
    </row>
    <row r="1905" spans="2:65" s="1" customFormat="1" ht="11.25">
      <c r="B1905" s="33"/>
      <c r="D1905" s="145" t="s">
        <v>200</v>
      </c>
      <c r="F1905" s="146" t="s">
        <v>2887</v>
      </c>
      <c r="I1905" s="147"/>
      <c r="L1905" s="33"/>
      <c r="M1905" s="148"/>
      <c r="T1905" s="54"/>
      <c r="AT1905" s="17" t="s">
        <v>200</v>
      </c>
      <c r="AU1905" s="17" t="s">
        <v>93</v>
      </c>
    </row>
    <row r="1906" spans="2:65" s="12" customFormat="1" ht="11.25">
      <c r="B1906" s="149"/>
      <c r="D1906" s="150" t="s">
        <v>202</v>
      </c>
      <c r="E1906" s="151" t="s">
        <v>44</v>
      </c>
      <c r="F1906" s="152" t="s">
        <v>2195</v>
      </c>
      <c r="H1906" s="151" t="s">
        <v>44</v>
      </c>
      <c r="I1906" s="153"/>
      <c r="L1906" s="149"/>
      <c r="M1906" s="154"/>
      <c r="T1906" s="155"/>
      <c r="AT1906" s="151" t="s">
        <v>202</v>
      </c>
      <c r="AU1906" s="151" t="s">
        <v>93</v>
      </c>
      <c r="AV1906" s="12" t="s">
        <v>90</v>
      </c>
      <c r="AW1906" s="12" t="s">
        <v>42</v>
      </c>
      <c r="AX1906" s="12" t="s">
        <v>82</v>
      </c>
      <c r="AY1906" s="151" t="s">
        <v>192</v>
      </c>
    </row>
    <row r="1907" spans="2:65" s="12" customFormat="1" ht="11.25">
      <c r="B1907" s="149"/>
      <c r="D1907" s="150" t="s">
        <v>202</v>
      </c>
      <c r="E1907" s="151" t="s">
        <v>44</v>
      </c>
      <c r="F1907" s="152" t="s">
        <v>2888</v>
      </c>
      <c r="H1907" s="151" t="s">
        <v>44</v>
      </c>
      <c r="I1907" s="153"/>
      <c r="L1907" s="149"/>
      <c r="M1907" s="154"/>
      <c r="T1907" s="155"/>
      <c r="AT1907" s="151" t="s">
        <v>202</v>
      </c>
      <c r="AU1907" s="151" t="s">
        <v>93</v>
      </c>
      <c r="AV1907" s="12" t="s">
        <v>90</v>
      </c>
      <c r="AW1907" s="12" t="s">
        <v>42</v>
      </c>
      <c r="AX1907" s="12" t="s">
        <v>82</v>
      </c>
      <c r="AY1907" s="151" t="s">
        <v>192</v>
      </c>
    </row>
    <row r="1908" spans="2:65" s="13" customFormat="1" ht="11.25">
      <c r="B1908" s="156"/>
      <c r="D1908" s="150" t="s">
        <v>202</v>
      </c>
      <c r="E1908" s="157" t="s">
        <v>44</v>
      </c>
      <c r="F1908" s="158" t="s">
        <v>209</v>
      </c>
      <c r="H1908" s="159">
        <v>3</v>
      </c>
      <c r="I1908" s="160"/>
      <c r="L1908" s="156"/>
      <c r="M1908" s="161"/>
      <c r="T1908" s="162"/>
      <c r="AT1908" s="157" t="s">
        <v>202</v>
      </c>
      <c r="AU1908" s="157" t="s">
        <v>93</v>
      </c>
      <c r="AV1908" s="13" t="s">
        <v>93</v>
      </c>
      <c r="AW1908" s="13" t="s">
        <v>42</v>
      </c>
      <c r="AX1908" s="13" t="s">
        <v>90</v>
      </c>
      <c r="AY1908" s="157" t="s">
        <v>192</v>
      </c>
    </row>
    <row r="1909" spans="2:65" s="1" customFormat="1" ht="49.15" customHeight="1">
      <c r="B1909" s="33"/>
      <c r="C1909" s="132" t="s">
        <v>1981</v>
      </c>
      <c r="D1909" s="132" t="s">
        <v>194</v>
      </c>
      <c r="E1909" s="133" t="s">
        <v>1851</v>
      </c>
      <c r="F1909" s="134" t="s">
        <v>1852</v>
      </c>
      <c r="G1909" s="135" t="s">
        <v>747</v>
      </c>
      <c r="H1909" s="136">
        <v>5</v>
      </c>
      <c r="I1909" s="137"/>
      <c r="J1909" s="138">
        <f>ROUND(I1909*H1909,2)</f>
        <v>0</v>
      </c>
      <c r="K1909" s="134" t="s">
        <v>198</v>
      </c>
      <c r="L1909" s="33"/>
      <c r="M1909" s="139" t="s">
        <v>44</v>
      </c>
      <c r="N1909" s="140" t="s">
        <v>53</v>
      </c>
      <c r="P1909" s="141">
        <f>O1909*H1909</f>
        <v>0</v>
      </c>
      <c r="Q1909" s="141">
        <v>0</v>
      </c>
      <c r="R1909" s="141">
        <f>Q1909*H1909</f>
        <v>0</v>
      </c>
      <c r="S1909" s="141">
        <v>0</v>
      </c>
      <c r="T1909" s="142">
        <f>S1909*H1909</f>
        <v>0</v>
      </c>
      <c r="AR1909" s="143" t="s">
        <v>90</v>
      </c>
      <c r="AT1909" s="143" t="s">
        <v>194</v>
      </c>
      <c r="AU1909" s="143" t="s">
        <v>93</v>
      </c>
      <c r="AY1909" s="17" t="s">
        <v>192</v>
      </c>
      <c r="BE1909" s="144">
        <f>IF(N1909="základní",J1909,0)</f>
        <v>0</v>
      </c>
      <c r="BF1909" s="144">
        <f>IF(N1909="snížená",J1909,0)</f>
        <v>0</v>
      </c>
      <c r="BG1909" s="144">
        <f>IF(N1909="zákl. přenesená",J1909,0)</f>
        <v>0</v>
      </c>
      <c r="BH1909" s="144">
        <f>IF(N1909="sníž. přenesená",J1909,0)</f>
        <v>0</v>
      </c>
      <c r="BI1909" s="144">
        <f>IF(N1909="nulová",J1909,0)</f>
        <v>0</v>
      </c>
      <c r="BJ1909" s="17" t="s">
        <v>90</v>
      </c>
      <c r="BK1909" s="144">
        <f>ROUND(I1909*H1909,2)</f>
        <v>0</v>
      </c>
      <c r="BL1909" s="17" t="s">
        <v>90</v>
      </c>
      <c r="BM1909" s="143" t="s">
        <v>2889</v>
      </c>
    </row>
    <row r="1910" spans="2:65" s="1" customFormat="1" ht="11.25">
      <c r="B1910" s="33"/>
      <c r="D1910" s="145" t="s">
        <v>200</v>
      </c>
      <c r="F1910" s="146" t="s">
        <v>1854</v>
      </c>
      <c r="I1910" s="147"/>
      <c r="L1910" s="33"/>
      <c r="M1910" s="148"/>
      <c r="T1910" s="54"/>
      <c r="AT1910" s="17" t="s">
        <v>200</v>
      </c>
      <c r="AU1910" s="17" t="s">
        <v>93</v>
      </c>
    </row>
    <row r="1911" spans="2:65" s="12" customFormat="1" ht="11.25">
      <c r="B1911" s="149"/>
      <c r="D1911" s="150" t="s">
        <v>202</v>
      </c>
      <c r="E1911" s="151" t="s">
        <v>44</v>
      </c>
      <c r="F1911" s="152" t="s">
        <v>2195</v>
      </c>
      <c r="H1911" s="151" t="s">
        <v>44</v>
      </c>
      <c r="I1911" s="153"/>
      <c r="L1911" s="149"/>
      <c r="M1911" s="154"/>
      <c r="T1911" s="155"/>
      <c r="AT1911" s="151" t="s">
        <v>202</v>
      </c>
      <c r="AU1911" s="151" t="s">
        <v>93</v>
      </c>
      <c r="AV1911" s="12" t="s">
        <v>90</v>
      </c>
      <c r="AW1911" s="12" t="s">
        <v>42</v>
      </c>
      <c r="AX1911" s="12" t="s">
        <v>82</v>
      </c>
      <c r="AY1911" s="151" t="s">
        <v>192</v>
      </c>
    </row>
    <row r="1912" spans="2:65" s="12" customFormat="1" ht="11.25">
      <c r="B1912" s="149"/>
      <c r="D1912" s="150" t="s">
        <v>202</v>
      </c>
      <c r="E1912" s="151" t="s">
        <v>44</v>
      </c>
      <c r="F1912" s="152" t="s">
        <v>1855</v>
      </c>
      <c r="H1912" s="151" t="s">
        <v>44</v>
      </c>
      <c r="I1912" s="153"/>
      <c r="L1912" s="149"/>
      <c r="M1912" s="154"/>
      <c r="T1912" s="155"/>
      <c r="AT1912" s="151" t="s">
        <v>202</v>
      </c>
      <c r="AU1912" s="151" t="s">
        <v>93</v>
      </c>
      <c r="AV1912" s="12" t="s">
        <v>90</v>
      </c>
      <c r="AW1912" s="12" t="s">
        <v>42</v>
      </c>
      <c r="AX1912" s="12" t="s">
        <v>82</v>
      </c>
      <c r="AY1912" s="151" t="s">
        <v>192</v>
      </c>
    </row>
    <row r="1913" spans="2:65" s="13" customFormat="1" ht="11.25">
      <c r="B1913" s="156"/>
      <c r="D1913" s="150" t="s">
        <v>202</v>
      </c>
      <c r="E1913" s="157" t="s">
        <v>44</v>
      </c>
      <c r="F1913" s="158" t="s">
        <v>222</v>
      </c>
      <c r="H1913" s="159">
        <v>5</v>
      </c>
      <c r="I1913" s="160"/>
      <c r="L1913" s="156"/>
      <c r="M1913" s="161"/>
      <c r="T1913" s="162"/>
      <c r="AT1913" s="157" t="s">
        <v>202</v>
      </c>
      <c r="AU1913" s="157" t="s">
        <v>93</v>
      </c>
      <c r="AV1913" s="13" t="s">
        <v>93</v>
      </c>
      <c r="AW1913" s="13" t="s">
        <v>42</v>
      </c>
      <c r="AX1913" s="13" t="s">
        <v>90</v>
      </c>
      <c r="AY1913" s="157" t="s">
        <v>192</v>
      </c>
    </row>
    <row r="1914" spans="2:65" s="1" customFormat="1" ht="44.25" customHeight="1">
      <c r="B1914" s="33"/>
      <c r="C1914" s="132" t="s">
        <v>1986</v>
      </c>
      <c r="D1914" s="132" t="s">
        <v>194</v>
      </c>
      <c r="E1914" s="133" t="s">
        <v>2890</v>
      </c>
      <c r="F1914" s="134" t="s">
        <v>2891</v>
      </c>
      <c r="G1914" s="135" t="s">
        <v>747</v>
      </c>
      <c r="H1914" s="136">
        <v>1</v>
      </c>
      <c r="I1914" s="137"/>
      <c r="J1914" s="138">
        <f>ROUND(I1914*H1914,2)</f>
        <v>0</v>
      </c>
      <c r="K1914" s="134" t="s">
        <v>198</v>
      </c>
      <c r="L1914" s="33"/>
      <c r="M1914" s="139" t="s">
        <v>44</v>
      </c>
      <c r="N1914" s="140" t="s">
        <v>53</v>
      </c>
      <c r="P1914" s="141">
        <f>O1914*H1914</f>
        <v>0</v>
      </c>
      <c r="Q1914" s="141">
        <v>0</v>
      </c>
      <c r="R1914" s="141">
        <f>Q1914*H1914</f>
        <v>0</v>
      </c>
      <c r="S1914" s="141">
        <v>0</v>
      </c>
      <c r="T1914" s="142">
        <f>S1914*H1914</f>
        <v>0</v>
      </c>
      <c r="AR1914" s="143" t="s">
        <v>90</v>
      </c>
      <c r="AT1914" s="143" t="s">
        <v>194</v>
      </c>
      <c r="AU1914" s="143" t="s">
        <v>93</v>
      </c>
      <c r="AY1914" s="17" t="s">
        <v>192</v>
      </c>
      <c r="BE1914" s="144">
        <f>IF(N1914="základní",J1914,0)</f>
        <v>0</v>
      </c>
      <c r="BF1914" s="144">
        <f>IF(N1914="snížená",J1914,0)</f>
        <v>0</v>
      </c>
      <c r="BG1914" s="144">
        <f>IF(N1914="zákl. přenesená",J1914,0)</f>
        <v>0</v>
      </c>
      <c r="BH1914" s="144">
        <f>IF(N1914="sníž. přenesená",J1914,0)</f>
        <v>0</v>
      </c>
      <c r="BI1914" s="144">
        <f>IF(N1914="nulová",J1914,0)</f>
        <v>0</v>
      </c>
      <c r="BJ1914" s="17" t="s">
        <v>90</v>
      </c>
      <c r="BK1914" s="144">
        <f>ROUND(I1914*H1914,2)</f>
        <v>0</v>
      </c>
      <c r="BL1914" s="17" t="s">
        <v>90</v>
      </c>
      <c r="BM1914" s="143" t="s">
        <v>2892</v>
      </c>
    </row>
    <row r="1915" spans="2:65" s="1" customFormat="1" ht="11.25">
      <c r="B1915" s="33"/>
      <c r="D1915" s="145" t="s">
        <v>200</v>
      </c>
      <c r="F1915" s="146" t="s">
        <v>2893</v>
      </c>
      <c r="I1915" s="147"/>
      <c r="L1915" s="33"/>
      <c r="M1915" s="148"/>
      <c r="T1915" s="54"/>
      <c r="AT1915" s="17" t="s">
        <v>200</v>
      </c>
      <c r="AU1915" s="17" t="s">
        <v>93</v>
      </c>
    </row>
    <row r="1916" spans="2:65" s="12" customFormat="1" ht="11.25">
      <c r="B1916" s="149"/>
      <c r="D1916" s="150" t="s">
        <v>202</v>
      </c>
      <c r="E1916" s="151" t="s">
        <v>44</v>
      </c>
      <c r="F1916" s="152" t="s">
        <v>2195</v>
      </c>
      <c r="H1916" s="151" t="s">
        <v>44</v>
      </c>
      <c r="I1916" s="153"/>
      <c r="L1916" s="149"/>
      <c r="M1916" s="154"/>
      <c r="T1916" s="155"/>
      <c r="AT1916" s="151" t="s">
        <v>202</v>
      </c>
      <c r="AU1916" s="151" t="s">
        <v>93</v>
      </c>
      <c r="AV1916" s="12" t="s">
        <v>90</v>
      </c>
      <c r="AW1916" s="12" t="s">
        <v>42</v>
      </c>
      <c r="AX1916" s="12" t="s">
        <v>82</v>
      </c>
      <c r="AY1916" s="151" t="s">
        <v>192</v>
      </c>
    </row>
    <row r="1917" spans="2:65" s="12" customFormat="1" ht="11.25">
      <c r="B1917" s="149"/>
      <c r="D1917" s="150" t="s">
        <v>202</v>
      </c>
      <c r="E1917" s="151" t="s">
        <v>44</v>
      </c>
      <c r="F1917" s="152" t="s">
        <v>2894</v>
      </c>
      <c r="H1917" s="151" t="s">
        <v>44</v>
      </c>
      <c r="I1917" s="153"/>
      <c r="L1917" s="149"/>
      <c r="M1917" s="154"/>
      <c r="T1917" s="155"/>
      <c r="AT1917" s="151" t="s">
        <v>202</v>
      </c>
      <c r="AU1917" s="151" t="s">
        <v>93</v>
      </c>
      <c r="AV1917" s="12" t="s">
        <v>90</v>
      </c>
      <c r="AW1917" s="12" t="s">
        <v>42</v>
      </c>
      <c r="AX1917" s="12" t="s">
        <v>82</v>
      </c>
      <c r="AY1917" s="151" t="s">
        <v>192</v>
      </c>
    </row>
    <row r="1918" spans="2:65" s="13" customFormat="1" ht="11.25">
      <c r="B1918" s="156"/>
      <c r="D1918" s="150" t="s">
        <v>202</v>
      </c>
      <c r="E1918" s="157" t="s">
        <v>44</v>
      </c>
      <c r="F1918" s="158" t="s">
        <v>90</v>
      </c>
      <c r="H1918" s="159">
        <v>1</v>
      </c>
      <c r="I1918" s="160"/>
      <c r="L1918" s="156"/>
      <c r="M1918" s="161"/>
      <c r="T1918" s="162"/>
      <c r="AT1918" s="157" t="s">
        <v>202</v>
      </c>
      <c r="AU1918" s="157" t="s">
        <v>93</v>
      </c>
      <c r="AV1918" s="13" t="s">
        <v>93</v>
      </c>
      <c r="AW1918" s="13" t="s">
        <v>42</v>
      </c>
      <c r="AX1918" s="13" t="s">
        <v>90</v>
      </c>
      <c r="AY1918" s="157" t="s">
        <v>192</v>
      </c>
    </row>
    <row r="1919" spans="2:65" s="1" customFormat="1" ht="49.15" customHeight="1">
      <c r="B1919" s="33"/>
      <c r="C1919" s="132" t="s">
        <v>1992</v>
      </c>
      <c r="D1919" s="132" t="s">
        <v>194</v>
      </c>
      <c r="E1919" s="133" t="s">
        <v>1857</v>
      </c>
      <c r="F1919" s="134" t="s">
        <v>1858</v>
      </c>
      <c r="G1919" s="135" t="s">
        <v>747</v>
      </c>
      <c r="H1919" s="136">
        <v>5</v>
      </c>
      <c r="I1919" s="137"/>
      <c r="J1919" s="138">
        <f>ROUND(I1919*H1919,2)</f>
        <v>0</v>
      </c>
      <c r="K1919" s="134" t="s">
        <v>198</v>
      </c>
      <c r="L1919" s="33"/>
      <c r="M1919" s="139" t="s">
        <v>44</v>
      </c>
      <c r="N1919" s="140" t="s">
        <v>53</v>
      </c>
      <c r="P1919" s="141">
        <f>O1919*H1919</f>
        <v>0</v>
      </c>
      <c r="Q1919" s="141">
        <v>0</v>
      </c>
      <c r="R1919" s="141">
        <f>Q1919*H1919</f>
        <v>0</v>
      </c>
      <c r="S1919" s="141">
        <v>0</v>
      </c>
      <c r="T1919" s="142">
        <f>S1919*H1919</f>
        <v>0</v>
      </c>
      <c r="AR1919" s="143" t="s">
        <v>90</v>
      </c>
      <c r="AT1919" s="143" t="s">
        <v>194</v>
      </c>
      <c r="AU1919" s="143" t="s">
        <v>93</v>
      </c>
      <c r="AY1919" s="17" t="s">
        <v>192</v>
      </c>
      <c r="BE1919" s="144">
        <f>IF(N1919="základní",J1919,0)</f>
        <v>0</v>
      </c>
      <c r="BF1919" s="144">
        <f>IF(N1919="snížená",J1919,0)</f>
        <v>0</v>
      </c>
      <c r="BG1919" s="144">
        <f>IF(N1919="zákl. přenesená",J1919,0)</f>
        <v>0</v>
      </c>
      <c r="BH1919" s="144">
        <f>IF(N1919="sníž. přenesená",J1919,0)</f>
        <v>0</v>
      </c>
      <c r="BI1919" s="144">
        <f>IF(N1919="nulová",J1919,0)</f>
        <v>0</v>
      </c>
      <c r="BJ1919" s="17" t="s">
        <v>90</v>
      </c>
      <c r="BK1919" s="144">
        <f>ROUND(I1919*H1919,2)</f>
        <v>0</v>
      </c>
      <c r="BL1919" s="17" t="s">
        <v>90</v>
      </c>
      <c r="BM1919" s="143" t="s">
        <v>2895</v>
      </c>
    </row>
    <row r="1920" spans="2:65" s="1" customFormat="1" ht="11.25">
      <c r="B1920" s="33"/>
      <c r="D1920" s="145" t="s">
        <v>200</v>
      </c>
      <c r="F1920" s="146" t="s">
        <v>1860</v>
      </c>
      <c r="I1920" s="147"/>
      <c r="L1920" s="33"/>
      <c r="M1920" s="148"/>
      <c r="T1920" s="54"/>
      <c r="AT1920" s="17" t="s">
        <v>200</v>
      </c>
      <c r="AU1920" s="17" t="s">
        <v>93</v>
      </c>
    </row>
    <row r="1921" spans="2:65" s="12" customFormat="1" ht="11.25">
      <c r="B1921" s="149"/>
      <c r="D1921" s="150" t="s">
        <v>202</v>
      </c>
      <c r="E1921" s="151" t="s">
        <v>44</v>
      </c>
      <c r="F1921" s="152" t="s">
        <v>2195</v>
      </c>
      <c r="H1921" s="151" t="s">
        <v>44</v>
      </c>
      <c r="I1921" s="153"/>
      <c r="L1921" s="149"/>
      <c r="M1921" s="154"/>
      <c r="T1921" s="155"/>
      <c r="AT1921" s="151" t="s">
        <v>202</v>
      </c>
      <c r="AU1921" s="151" t="s">
        <v>93</v>
      </c>
      <c r="AV1921" s="12" t="s">
        <v>90</v>
      </c>
      <c r="AW1921" s="12" t="s">
        <v>42</v>
      </c>
      <c r="AX1921" s="12" t="s">
        <v>82</v>
      </c>
      <c r="AY1921" s="151" t="s">
        <v>192</v>
      </c>
    </row>
    <row r="1922" spans="2:65" s="12" customFormat="1" ht="11.25">
      <c r="B1922" s="149"/>
      <c r="D1922" s="150" t="s">
        <v>202</v>
      </c>
      <c r="E1922" s="151" t="s">
        <v>44</v>
      </c>
      <c r="F1922" s="152" t="s">
        <v>1861</v>
      </c>
      <c r="H1922" s="151" t="s">
        <v>44</v>
      </c>
      <c r="I1922" s="153"/>
      <c r="L1922" s="149"/>
      <c r="M1922" s="154"/>
      <c r="T1922" s="155"/>
      <c r="AT1922" s="151" t="s">
        <v>202</v>
      </c>
      <c r="AU1922" s="151" t="s">
        <v>93</v>
      </c>
      <c r="AV1922" s="12" t="s">
        <v>90</v>
      </c>
      <c r="AW1922" s="12" t="s">
        <v>42</v>
      </c>
      <c r="AX1922" s="12" t="s">
        <v>82</v>
      </c>
      <c r="AY1922" s="151" t="s">
        <v>192</v>
      </c>
    </row>
    <row r="1923" spans="2:65" s="13" customFormat="1" ht="11.25">
      <c r="B1923" s="156"/>
      <c r="D1923" s="150" t="s">
        <v>202</v>
      </c>
      <c r="E1923" s="157" t="s">
        <v>44</v>
      </c>
      <c r="F1923" s="158" t="s">
        <v>222</v>
      </c>
      <c r="H1923" s="159">
        <v>5</v>
      </c>
      <c r="I1923" s="160"/>
      <c r="L1923" s="156"/>
      <c r="M1923" s="161"/>
      <c r="T1923" s="162"/>
      <c r="AT1923" s="157" t="s">
        <v>202</v>
      </c>
      <c r="AU1923" s="157" t="s">
        <v>93</v>
      </c>
      <c r="AV1923" s="13" t="s">
        <v>93</v>
      </c>
      <c r="AW1923" s="13" t="s">
        <v>42</v>
      </c>
      <c r="AX1923" s="13" t="s">
        <v>90</v>
      </c>
      <c r="AY1923" s="157" t="s">
        <v>192</v>
      </c>
    </row>
    <row r="1924" spans="2:65" s="1" customFormat="1" ht="49.15" customHeight="1">
      <c r="B1924" s="33"/>
      <c r="C1924" s="132" t="s">
        <v>1998</v>
      </c>
      <c r="D1924" s="132" t="s">
        <v>194</v>
      </c>
      <c r="E1924" s="133" t="s">
        <v>1863</v>
      </c>
      <c r="F1924" s="134" t="s">
        <v>1864</v>
      </c>
      <c r="G1924" s="135" t="s">
        <v>747</v>
      </c>
      <c r="H1924" s="136">
        <v>5</v>
      </c>
      <c r="I1924" s="137"/>
      <c r="J1924" s="138">
        <f>ROUND(I1924*H1924,2)</f>
        <v>0</v>
      </c>
      <c r="K1924" s="134" t="s">
        <v>198</v>
      </c>
      <c r="L1924" s="33"/>
      <c r="M1924" s="139" t="s">
        <v>44</v>
      </c>
      <c r="N1924" s="140" t="s">
        <v>53</v>
      </c>
      <c r="P1924" s="141">
        <f>O1924*H1924</f>
        <v>0</v>
      </c>
      <c r="Q1924" s="141">
        <v>0</v>
      </c>
      <c r="R1924" s="141">
        <f>Q1924*H1924</f>
        <v>0</v>
      </c>
      <c r="S1924" s="141">
        <v>0</v>
      </c>
      <c r="T1924" s="142">
        <f>S1924*H1924</f>
        <v>0</v>
      </c>
      <c r="AR1924" s="143" t="s">
        <v>90</v>
      </c>
      <c r="AT1924" s="143" t="s">
        <v>194</v>
      </c>
      <c r="AU1924" s="143" t="s">
        <v>93</v>
      </c>
      <c r="AY1924" s="17" t="s">
        <v>192</v>
      </c>
      <c r="BE1924" s="144">
        <f>IF(N1924="základní",J1924,0)</f>
        <v>0</v>
      </c>
      <c r="BF1924" s="144">
        <f>IF(N1924="snížená",J1924,0)</f>
        <v>0</v>
      </c>
      <c r="BG1924" s="144">
        <f>IF(N1924="zákl. přenesená",J1924,0)</f>
        <v>0</v>
      </c>
      <c r="BH1924" s="144">
        <f>IF(N1924="sníž. přenesená",J1924,0)</f>
        <v>0</v>
      </c>
      <c r="BI1924" s="144">
        <f>IF(N1924="nulová",J1924,0)</f>
        <v>0</v>
      </c>
      <c r="BJ1924" s="17" t="s">
        <v>90</v>
      </c>
      <c r="BK1924" s="144">
        <f>ROUND(I1924*H1924,2)</f>
        <v>0</v>
      </c>
      <c r="BL1924" s="17" t="s">
        <v>90</v>
      </c>
      <c r="BM1924" s="143" t="s">
        <v>2896</v>
      </c>
    </row>
    <row r="1925" spans="2:65" s="1" customFormat="1" ht="11.25">
      <c r="B1925" s="33"/>
      <c r="D1925" s="145" t="s">
        <v>200</v>
      </c>
      <c r="F1925" s="146" t="s">
        <v>1866</v>
      </c>
      <c r="I1925" s="147"/>
      <c r="L1925" s="33"/>
      <c r="M1925" s="148"/>
      <c r="T1925" s="54"/>
      <c r="AT1925" s="17" t="s">
        <v>200</v>
      </c>
      <c r="AU1925" s="17" t="s">
        <v>93</v>
      </c>
    </row>
    <row r="1926" spans="2:65" s="12" customFormat="1" ht="11.25">
      <c r="B1926" s="149"/>
      <c r="D1926" s="150" t="s">
        <v>202</v>
      </c>
      <c r="E1926" s="151" t="s">
        <v>44</v>
      </c>
      <c r="F1926" s="152" t="s">
        <v>2195</v>
      </c>
      <c r="H1926" s="151" t="s">
        <v>44</v>
      </c>
      <c r="I1926" s="153"/>
      <c r="L1926" s="149"/>
      <c r="M1926" s="154"/>
      <c r="T1926" s="155"/>
      <c r="AT1926" s="151" t="s">
        <v>202</v>
      </c>
      <c r="AU1926" s="151" t="s">
        <v>93</v>
      </c>
      <c r="AV1926" s="12" t="s">
        <v>90</v>
      </c>
      <c r="AW1926" s="12" t="s">
        <v>42</v>
      </c>
      <c r="AX1926" s="12" t="s">
        <v>82</v>
      </c>
      <c r="AY1926" s="151" t="s">
        <v>192</v>
      </c>
    </row>
    <row r="1927" spans="2:65" s="12" customFormat="1" ht="11.25">
      <c r="B1927" s="149"/>
      <c r="D1927" s="150" t="s">
        <v>202</v>
      </c>
      <c r="E1927" s="151" t="s">
        <v>44</v>
      </c>
      <c r="F1927" s="152" t="s">
        <v>1861</v>
      </c>
      <c r="H1927" s="151" t="s">
        <v>44</v>
      </c>
      <c r="I1927" s="153"/>
      <c r="L1927" s="149"/>
      <c r="M1927" s="154"/>
      <c r="T1927" s="155"/>
      <c r="AT1927" s="151" t="s">
        <v>202</v>
      </c>
      <c r="AU1927" s="151" t="s">
        <v>93</v>
      </c>
      <c r="AV1927" s="12" t="s">
        <v>90</v>
      </c>
      <c r="AW1927" s="12" t="s">
        <v>42</v>
      </c>
      <c r="AX1927" s="12" t="s">
        <v>82</v>
      </c>
      <c r="AY1927" s="151" t="s">
        <v>192</v>
      </c>
    </row>
    <row r="1928" spans="2:65" s="13" customFormat="1" ht="11.25">
      <c r="B1928" s="156"/>
      <c r="D1928" s="150" t="s">
        <v>202</v>
      </c>
      <c r="E1928" s="157" t="s">
        <v>44</v>
      </c>
      <c r="F1928" s="158" t="s">
        <v>222</v>
      </c>
      <c r="H1928" s="159">
        <v>5</v>
      </c>
      <c r="I1928" s="160"/>
      <c r="L1928" s="156"/>
      <c r="M1928" s="161"/>
      <c r="T1928" s="162"/>
      <c r="AT1928" s="157" t="s">
        <v>202</v>
      </c>
      <c r="AU1928" s="157" t="s">
        <v>93</v>
      </c>
      <c r="AV1928" s="13" t="s">
        <v>93</v>
      </c>
      <c r="AW1928" s="13" t="s">
        <v>42</v>
      </c>
      <c r="AX1928" s="13" t="s">
        <v>90</v>
      </c>
      <c r="AY1928" s="157" t="s">
        <v>192</v>
      </c>
    </row>
    <row r="1929" spans="2:65" s="1" customFormat="1" ht="16.5" customHeight="1">
      <c r="B1929" s="33"/>
      <c r="C1929" s="132" t="s">
        <v>2004</v>
      </c>
      <c r="D1929" s="132" t="s">
        <v>194</v>
      </c>
      <c r="E1929" s="133" t="s">
        <v>1868</v>
      </c>
      <c r="F1929" s="134" t="s">
        <v>1869</v>
      </c>
      <c r="G1929" s="135" t="s">
        <v>747</v>
      </c>
      <c r="H1929" s="136">
        <v>13</v>
      </c>
      <c r="I1929" s="137"/>
      <c r="J1929" s="138">
        <f>ROUND(I1929*H1929,2)</f>
        <v>0</v>
      </c>
      <c r="K1929" s="134" t="s">
        <v>198</v>
      </c>
      <c r="L1929" s="33"/>
      <c r="M1929" s="139" t="s">
        <v>44</v>
      </c>
      <c r="N1929" s="140" t="s">
        <v>53</v>
      </c>
      <c r="P1929" s="141">
        <f>O1929*H1929</f>
        <v>0</v>
      </c>
      <c r="Q1929" s="141">
        <v>0</v>
      </c>
      <c r="R1929" s="141">
        <f>Q1929*H1929</f>
        <v>0</v>
      </c>
      <c r="S1929" s="141">
        <v>0</v>
      </c>
      <c r="T1929" s="142">
        <f>S1929*H1929</f>
        <v>0</v>
      </c>
      <c r="AR1929" s="143" t="s">
        <v>90</v>
      </c>
      <c r="AT1929" s="143" t="s">
        <v>194</v>
      </c>
      <c r="AU1929" s="143" t="s">
        <v>93</v>
      </c>
      <c r="AY1929" s="17" t="s">
        <v>192</v>
      </c>
      <c r="BE1929" s="144">
        <f>IF(N1929="základní",J1929,0)</f>
        <v>0</v>
      </c>
      <c r="BF1929" s="144">
        <f>IF(N1929="snížená",J1929,0)</f>
        <v>0</v>
      </c>
      <c r="BG1929" s="144">
        <f>IF(N1929="zákl. přenesená",J1929,0)</f>
        <v>0</v>
      </c>
      <c r="BH1929" s="144">
        <f>IF(N1929="sníž. přenesená",J1929,0)</f>
        <v>0</v>
      </c>
      <c r="BI1929" s="144">
        <f>IF(N1929="nulová",J1929,0)</f>
        <v>0</v>
      </c>
      <c r="BJ1929" s="17" t="s">
        <v>90</v>
      </c>
      <c r="BK1929" s="144">
        <f>ROUND(I1929*H1929,2)</f>
        <v>0</v>
      </c>
      <c r="BL1929" s="17" t="s">
        <v>90</v>
      </c>
      <c r="BM1929" s="143" t="s">
        <v>2897</v>
      </c>
    </row>
    <row r="1930" spans="2:65" s="1" customFormat="1" ht="11.25">
      <c r="B1930" s="33"/>
      <c r="D1930" s="145" t="s">
        <v>200</v>
      </c>
      <c r="F1930" s="146" t="s">
        <v>1871</v>
      </c>
      <c r="I1930" s="147"/>
      <c r="L1930" s="33"/>
      <c r="M1930" s="148"/>
      <c r="T1930" s="54"/>
      <c r="AT1930" s="17" t="s">
        <v>200</v>
      </c>
      <c r="AU1930" s="17" t="s">
        <v>93</v>
      </c>
    </row>
    <row r="1931" spans="2:65" s="12" customFormat="1" ht="11.25">
      <c r="B1931" s="149"/>
      <c r="D1931" s="150" t="s">
        <v>202</v>
      </c>
      <c r="E1931" s="151" t="s">
        <v>44</v>
      </c>
      <c r="F1931" s="152" t="s">
        <v>2195</v>
      </c>
      <c r="H1931" s="151" t="s">
        <v>44</v>
      </c>
      <c r="I1931" s="153"/>
      <c r="L1931" s="149"/>
      <c r="M1931" s="154"/>
      <c r="T1931" s="155"/>
      <c r="AT1931" s="151" t="s">
        <v>202</v>
      </c>
      <c r="AU1931" s="151" t="s">
        <v>93</v>
      </c>
      <c r="AV1931" s="12" t="s">
        <v>90</v>
      </c>
      <c r="AW1931" s="12" t="s">
        <v>42</v>
      </c>
      <c r="AX1931" s="12" t="s">
        <v>82</v>
      </c>
      <c r="AY1931" s="151" t="s">
        <v>192</v>
      </c>
    </row>
    <row r="1932" spans="2:65" s="12" customFormat="1" ht="11.25">
      <c r="B1932" s="149"/>
      <c r="D1932" s="150" t="s">
        <v>202</v>
      </c>
      <c r="E1932" s="151" t="s">
        <v>44</v>
      </c>
      <c r="F1932" s="152" t="s">
        <v>1872</v>
      </c>
      <c r="H1932" s="151" t="s">
        <v>44</v>
      </c>
      <c r="I1932" s="153"/>
      <c r="L1932" s="149"/>
      <c r="M1932" s="154"/>
      <c r="T1932" s="155"/>
      <c r="AT1932" s="151" t="s">
        <v>202</v>
      </c>
      <c r="AU1932" s="151" t="s">
        <v>93</v>
      </c>
      <c r="AV1932" s="12" t="s">
        <v>90</v>
      </c>
      <c r="AW1932" s="12" t="s">
        <v>42</v>
      </c>
      <c r="AX1932" s="12" t="s">
        <v>82</v>
      </c>
      <c r="AY1932" s="151" t="s">
        <v>192</v>
      </c>
    </row>
    <row r="1933" spans="2:65" s="13" customFormat="1" ht="11.25">
      <c r="B1933" s="156"/>
      <c r="D1933" s="150" t="s">
        <v>202</v>
      </c>
      <c r="E1933" s="157" t="s">
        <v>44</v>
      </c>
      <c r="F1933" s="158" t="s">
        <v>273</v>
      </c>
      <c r="H1933" s="159">
        <v>13</v>
      </c>
      <c r="I1933" s="160"/>
      <c r="L1933" s="156"/>
      <c r="M1933" s="161"/>
      <c r="T1933" s="162"/>
      <c r="AT1933" s="157" t="s">
        <v>202</v>
      </c>
      <c r="AU1933" s="157" t="s">
        <v>93</v>
      </c>
      <c r="AV1933" s="13" t="s">
        <v>93</v>
      </c>
      <c r="AW1933" s="13" t="s">
        <v>42</v>
      </c>
      <c r="AX1933" s="13" t="s">
        <v>90</v>
      </c>
      <c r="AY1933" s="157" t="s">
        <v>192</v>
      </c>
    </row>
    <row r="1934" spans="2:65" s="1" customFormat="1" ht="62.65" customHeight="1">
      <c r="B1934" s="33"/>
      <c r="C1934" s="132" t="s">
        <v>2009</v>
      </c>
      <c r="D1934" s="132" t="s">
        <v>194</v>
      </c>
      <c r="E1934" s="133" t="s">
        <v>1874</v>
      </c>
      <c r="F1934" s="134" t="s">
        <v>1875</v>
      </c>
      <c r="G1934" s="135" t="s">
        <v>747</v>
      </c>
      <c r="H1934" s="136">
        <v>7</v>
      </c>
      <c r="I1934" s="137"/>
      <c r="J1934" s="138">
        <f>ROUND(I1934*H1934,2)</f>
        <v>0</v>
      </c>
      <c r="K1934" s="134" t="s">
        <v>198</v>
      </c>
      <c r="L1934" s="33"/>
      <c r="M1934" s="139" t="s">
        <v>44</v>
      </c>
      <c r="N1934" s="140" t="s">
        <v>53</v>
      </c>
      <c r="P1934" s="141">
        <f>O1934*H1934</f>
        <v>0</v>
      </c>
      <c r="Q1934" s="141">
        <v>0</v>
      </c>
      <c r="R1934" s="141">
        <f>Q1934*H1934</f>
        <v>0</v>
      </c>
      <c r="S1934" s="141">
        <v>0</v>
      </c>
      <c r="T1934" s="142">
        <f>S1934*H1934</f>
        <v>0</v>
      </c>
      <c r="AR1934" s="143" t="s">
        <v>90</v>
      </c>
      <c r="AT1934" s="143" t="s">
        <v>194</v>
      </c>
      <c r="AU1934" s="143" t="s">
        <v>93</v>
      </c>
      <c r="AY1934" s="17" t="s">
        <v>192</v>
      </c>
      <c r="BE1934" s="144">
        <f>IF(N1934="základní",J1934,0)</f>
        <v>0</v>
      </c>
      <c r="BF1934" s="144">
        <f>IF(N1934="snížená",J1934,0)</f>
        <v>0</v>
      </c>
      <c r="BG1934" s="144">
        <f>IF(N1934="zákl. přenesená",J1934,0)</f>
        <v>0</v>
      </c>
      <c r="BH1934" s="144">
        <f>IF(N1934="sníž. přenesená",J1934,0)</f>
        <v>0</v>
      </c>
      <c r="BI1934" s="144">
        <f>IF(N1934="nulová",J1934,0)</f>
        <v>0</v>
      </c>
      <c r="BJ1934" s="17" t="s">
        <v>90</v>
      </c>
      <c r="BK1934" s="144">
        <f>ROUND(I1934*H1934,2)</f>
        <v>0</v>
      </c>
      <c r="BL1934" s="17" t="s">
        <v>90</v>
      </c>
      <c r="BM1934" s="143" t="s">
        <v>2898</v>
      </c>
    </row>
    <row r="1935" spans="2:65" s="1" customFormat="1" ht="11.25">
      <c r="B1935" s="33"/>
      <c r="D1935" s="145" t="s">
        <v>200</v>
      </c>
      <c r="F1935" s="146" t="s">
        <v>1877</v>
      </c>
      <c r="I1935" s="147"/>
      <c r="L1935" s="33"/>
      <c r="M1935" s="148"/>
      <c r="T1935" s="54"/>
      <c r="AT1935" s="17" t="s">
        <v>200</v>
      </c>
      <c r="AU1935" s="17" t="s">
        <v>93</v>
      </c>
    </row>
    <row r="1936" spans="2:65" s="12" customFormat="1" ht="11.25">
      <c r="B1936" s="149"/>
      <c r="D1936" s="150" t="s">
        <v>202</v>
      </c>
      <c r="E1936" s="151" t="s">
        <v>44</v>
      </c>
      <c r="F1936" s="152" t="s">
        <v>2195</v>
      </c>
      <c r="H1936" s="151" t="s">
        <v>44</v>
      </c>
      <c r="I1936" s="153"/>
      <c r="L1936" s="149"/>
      <c r="M1936" s="154"/>
      <c r="T1936" s="155"/>
      <c r="AT1936" s="151" t="s">
        <v>202</v>
      </c>
      <c r="AU1936" s="151" t="s">
        <v>93</v>
      </c>
      <c r="AV1936" s="12" t="s">
        <v>90</v>
      </c>
      <c r="AW1936" s="12" t="s">
        <v>42</v>
      </c>
      <c r="AX1936" s="12" t="s">
        <v>82</v>
      </c>
      <c r="AY1936" s="151" t="s">
        <v>192</v>
      </c>
    </row>
    <row r="1937" spans="2:65" s="12" customFormat="1" ht="11.25">
      <c r="B1937" s="149"/>
      <c r="D1937" s="150" t="s">
        <v>202</v>
      </c>
      <c r="E1937" s="151" t="s">
        <v>44</v>
      </c>
      <c r="F1937" s="152" t="s">
        <v>2899</v>
      </c>
      <c r="H1937" s="151" t="s">
        <v>44</v>
      </c>
      <c r="I1937" s="153"/>
      <c r="L1937" s="149"/>
      <c r="M1937" s="154"/>
      <c r="T1937" s="155"/>
      <c r="AT1937" s="151" t="s">
        <v>202</v>
      </c>
      <c r="AU1937" s="151" t="s">
        <v>93</v>
      </c>
      <c r="AV1937" s="12" t="s">
        <v>90</v>
      </c>
      <c r="AW1937" s="12" t="s">
        <v>42</v>
      </c>
      <c r="AX1937" s="12" t="s">
        <v>82</v>
      </c>
      <c r="AY1937" s="151" t="s">
        <v>192</v>
      </c>
    </row>
    <row r="1938" spans="2:65" s="13" customFormat="1" ht="11.25">
      <c r="B1938" s="156"/>
      <c r="D1938" s="150" t="s">
        <v>202</v>
      </c>
      <c r="E1938" s="157" t="s">
        <v>44</v>
      </c>
      <c r="F1938" s="158" t="s">
        <v>93</v>
      </c>
      <c r="H1938" s="159">
        <v>2</v>
      </c>
      <c r="I1938" s="160"/>
      <c r="L1938" s="156"/>
      <c r="M1938" s="161"/>
      <c r="T1938" s="162"/>
      <c r="AT1938" s="157" t="s">
        <v>202</v>
      </c>
      <c r="AU1938" s="157" t="s">
        <v>93</v>
      </c>
      <c r="AV1938" s="13" t="s">
        <v>93</v>
      </c>
      <c r="AW1938" s="13" t="s">
        <v>42</v>
      </c>
      <c r="AX1938" s="13" t="s">
        <v>82</v>
      </c>
      <c r="AY1938" s="157" t="s">
        <v>192</v>
      </c>
    </row>
    <row r="1939" spans="2:65" s="12" customFormat="1" ht="11.25">
      <c r="B1939" s="149"/>
      <c r="D1939" s="150" t="s">
        <v>202</v>
      </c>
      <c r="E1939" s="151" t="s">
        <v>44</v>
      </c>
      <c r="F1939" s="152" t="s">
        <v>2900</v>
      </c>
      <c r="H1939" s="151" t="s">
        <v>44</v>
      </c>
      <c r="I1939" s="153"/>
      <c r="L1939" s="149"/>
      <c r="M1939" s="154"/>
      <c r="T1939" s="155"/>
      <c r="AT1939" s="151" t="s">
        <v>202</v>
      </c>
      <c r="AU1939" s="151" t="s">
        <v>93</v>
      </c>
      <c r="AV1939" s="12" t="s">
        <v>90</v>
      </c>
      <c r="AW1939" s="12" t="s">
        <v>42</v>
      </c>
      <c r="AX1939" s="12" t="s">
        <v>82</v>
      </c>
      <c r="AY1939" s="151" t="s">
        <v>192</v>
      </c>
    </row>
    <row r="1940" spans="2:65" s="13" customFormat="1" ht="11.25">
      <c r="B1940" s="156"/>
      <c r="D1940" s="150" t="s">
        <v>202</v>
      </c>
      <c r="E1940" s="157" t="s">
        <v>44</v>
      </c>
      <c r="F1940" s="158" t="s">
        <v>222</v>
      </c>
      <c r="H1940" s="159">
        <v>5</v>
      </c>
      <c r="I1940" s="160"/>
      <c r="L1940" s="156"/>
      <c r="M1940" s="161"/>
      <c r="T1940" s="162"/>
      <c r="AT1940" s="157" t="s">
        <v>202</v>
      </c>
      <c r="AU1940" s="157" t="s">
        <v>93</v>
      </c>
      <c r="AV1940" s="13" t="s">
        <v>93</v>
      </c>
      <c r="AW1940" s="13" t="s">
        <v>42</v>
      </c>
      <c r="AX1940" s="13" t="s">
        <v>82</v>
      </c>
      <c r="AY1940" s="157" t="s">
        <v>192</v>
      </c>
    </row>
    <row r="1941" spans="2:65" s="14" customFormat="1" ht="11.25">
      <c r="B1941" s="163"/>
      <c r="D1941" s="150" t="s">
        <v>202</v>
      </c>
      <c r="E1941" s="164" t="s">
        <v>44</v>
      </c>
      <c r="F1941" s="165" t="s">
        <v>205</v>
      </c>
      <c r="H1941" s="166">
        <v>7</v>
      </c>
      <c r="I1941" s="167"/>
      <c r="L1941" s="163"/>
      <c r="M1941" s="168"/>
      <c r="T1941" s="169"/>
      <c r="AT1941" s="164" t="s">
        <v>202</v>
      </c>
      <c r="AU1941" s="164" t="s">
        <v>93</v>
      </c>
      <c r="AV1941" s="14" t="s">
        <v>199</v>
      </c>
      <c r="AW1941" s="14" t="s">
        <v>42</v>
      </c>
      <c r="AX1941" s="14" t="s">
        <v>90</v>
      </c>
      <c r="AY1941" s="164" t="s">
        <v>192</v>
      </c>
    </row>
    <row r="1942" spans="2:65" s="1" customFormat="1" ht="62.65" customHeight="1">
      <c r="B1942" s="33"/>
      <c r="C1942" s="132" t="s">
        <v>2013</v>
      </c>
      <c r="D1942" s="132" t="s">
        <v>194</v>
      </c>
      <c r="E1942" s="133" t="s">
        <v>2901</v>
      </c>
      <c r="F1942" s="134" t="s">
        <v>2902</v>
      </c>
      <c r="G1942" s="135" t="s">
        <v>747</v>
      </c>
      <c r="H1942" s="136">
        <v>1</v>
      </c>
      <c r="I1942" s="137"/>
      <c r="J1942" s="138">
        <f>ROUND(I1942*H1942,2)</f>
        <v>0</v>
      </c>
      <c r="K1942" s="134" t="s">
        <v>198</v>
      </c>
      <c r="L1942" s="33"/>
      <c r="M1942" s="139" t="s">
        <v>44</v>
      </c>
      <c r="N1942" s="140" t="s">
        <v>53</v>
      </c>
      <c r="P1942" s="141">
        <f>O1942*H1942</f>
        <v>0</v>
      </c>
      <c r="Q1942" s="141">
        <v>0</v>
      </c>
      <c r="R1942" s="141">
        <f>Q1942*H1942</f>
        <v>0</v>
      </c>
      <c r="S1942" s="141">
        <v>0</v>
      </c>
      <c r="T1942" s="142">
        <f>S1942*H1942</f>
        <v>0</v>
      </c>
      <c r="AR1942" s="143" t="s">
        <v>90</v>
      </c>
      <c r="AT1942" s="143" t="s">
        <v>194</v>
      </c>
      <c r="AU1942" s="143" t="s">
        <v>93</v>
      </c>
      <c r="AY1942" s="17" t="s">
        <v>192</v>
      </c>
      <c r="BE1942" s="144">
        <f>IF(N1942="základní",J1942,0)</f>
        <v>0</v>
      </c>
      <c r="BF1942" s="144">
        <f>IF(N1942="snížená",J1942,0)</f>
        <v>0</v>
      </c>
      <c r="BG1942" s="144">
        <f>IF(N1942="zákl. přenesená",J1942,0)</f>
        <v>0</v>
      </c>
      <c r="BH1942" s="144">
        <f>IF(N1942="sníž. přenesená",J1942,0)</f>
        <v>0</v>
      </c>
      <c r="BI1942" s="144">
        <f>IF(N1942="nulová",J1942,0)</f>
        <v>0</v>
      </c>
      <c r="BJ1942" s="17" t="s">
        <v>90</v>
      </c>
      <c r="BK1942" s="144">
        <f>ROUND(I1942*H1942,2)</f>
        <v>0</v>
      </c>
      <c r="BL1942" s="17" t="s">
        <v>90</v>
      </c>
      <c r="BM1942" s="143" t="s">
        <v>2903</v>
      </c>
    </row>
    <row r="1943" spans="2:65" s="1" customFormat="1" ht="11.25">
      <c r="B1943" s="33"/>
      <c r="D1943" s="145" t="s">
        <v>200</v>
      </c>
      <c r="F1943" s="146" t="s">
        <v>2904</v>
      </c>
      <c r="I1943" s="147"/>
      <c r="L1943" s="33"/>
      <c r="M1943" s="148"/>
      <c r="T1943" s="54"/>
      <c r="AT1943" s="17" t="s">
        <v>200</v>
      </c>
      <c r="AU1943" s="17" t="s">
        <v>93</v>
      </c>
    </row>
    <row r="1944" spans="2:65" s="12" customFormat="1" ht="11.25">
      <c r="B1944" s="149"/>
      <c r="D1944" s="150" t="s">
        <v>202</v>
      </c>
      <c r="E1944" s="151" t="s">
        <v>44</v>
      </c>
      <c r="F1944" s="152" t="s">
        <v>2195</v>
      </c>
      <c r="H1944" s="151" t="s">
        <v>44</v>
      </c>
      <c r="I1944" s="153"/>
      <c r="L1944" s="149"/>
      <c r="M1944" s="154"/>
      <c r="T1944" s="155"/>
      <c r="AT1944" s="151" t="s">
        <v>202</v>
      </c>
      <c r="AU1944" s="151" t="s">
        <v>93</v>
      </c>
      <c r="AV1944" s="12" t="s">
        <v>90</v>
      </c>
      <c r="AW1944" s="12" t="s">
        <v>42</v>
      </c>
      <c r="AX1944" s="12" t="s">
        <v>82</v>
      </c>
      <c r="AY1944" s="151" t="s">
        <v>192</v>
      </c>
    </row>
    <row r="1945" spans="2:65" s="12" customFormat="1" ht="11.25">
      <c r="B1945" s="149"/>
      <c r="D1945" s="150" t="s">
        <v>202</v>
      </c>
      <c r="E1945" s="151" t="s">
        <v>44</v>
      </c>
      <c r="F1945" s="152" t="s">
        <v>2899</v>
      </c>
      <c r="H1945" s="151" t="s">
        <v>44</v>
      </c>
      <c r="I1945" s="153"/>
      <c r="L1945" s="149"/>
      <c r="M1945" s="154"/>
      <c r="T1945" s="155"/>
      <c r="AT1945" s="151" t="s">
        <v>202</v>
      </c>
      <c r="AU1945" s="151" t="s">
        <v>93</v>
      </c>
      <c r="AV1945" s="12" t="s">
        <v>90</v>
      </c>
      <c r="AW1945" s="12" t="s">
        <v>42</v>
      </c>
      <c r="AX1945" s="12" t="s">
        <v>82</v>
      </c>
      <c r="AY1945" s="151" t="s">
        <v>192</v>
      </c>
    </row>
    <row r="1946" spans="2:65" s="13" customFormat="1" ht="11.25">
      <c r="B1946" s="156"/>
      <c r="D1946" s="150" t="s">
        <v>202</v>
      </c>
      <c r="E1946" s="157" t="s">
        <v>44</v>
      </c>
      <c r="F1946" s="158" t="s">
        <v>90</v>
      </c>
      <c r="H1946" s="159">
        <v>1</v>
      </c>
      <c r="I1946" s="160"/>
      <c r="L1946" s="156"/>
      <c r="M1946" s="161"/>
      <c r="T1946" s="162"/>
      <c r="AT1946" s="157" t="s">
        <v>202</v>
      </c>
      <c r="AU1946" s="157" t="s">
        <v>93</v>
      </c>
      <c r="AV1946" s="13" t="s">
        <v>93</v>
      </c>
      <c r="AW1946" s="13" t="s">
        <v>42</v>
      </c>
      <c r="AX1946" s="13" t="s">
        <v>90</v>
      </c>
      <c r="AY1946" s="157" t="s">
        <v>192</v>
      </c>
    </row>
    <row r="1947" spans="2:65" s="1" customFormat="1" ht="62.65" customHeight="1">
      <c r="B1947" s="33"/>
      <c r="C1947" s="132" t="s">
        <v>2018</v>
      </c>
      <c r="D1947" s="132" t="s">
        <v>194</v>
      </c>
      <c r="E1947" s="133" t="s">
        <v>1880</v>
      </c>
      <c r="F1947" s="134" t="s">
        <v>1881</v>
      </c>
      <c r="G1947" s="135" t="s">
        <v>747</v>
      </c>
      <c r="H1947" s="136">
        <v>14</v>
      </c>
      <c r="I1947" s="137"/>
      <c r="J1947" s="138">
        <f>ROUND(I1947*H1947,2)</f>
        <v>0</v>
      </c>
      <c r="K1947" s="134" t="s">
        <v>198</v>
      </c>
      <c r="L1947" s="33"/>
      <c r="M1947" s="139" t="s">
        <v>44</v>
      </c>
      <c r="N1947" s="140" t="s">
        <v>53</v>
      </c>
      <c r="P1947" s="141">
        <f>O1947*H1947</f>
        <v>0</v>
      </c>
      <c r="Q1947" s="141">
        <v>0</v>
      </c>
      <c r="R1947" s="141">
        <f>Q1947*H1947</f>
        <v>0</v>
      </c>
      <c r="S1947" s="141">
        <v>0</v>
      </c>
      <c r="T1947" s="142">
        <f>S1947*H1947</f>
        <v>0</v>
      </c>
      <c r="AR1947" s="143" t="s">
        <v>90</v>
      </c>
      <c r="AT1947" s="143" t="s">
        <v>194</v>
      </c>
      <c r="AU1947" s="143" t="s">
        <v>93</v>
      </c>
      <c r="AY1947" s="17" t="s">
        <v>192</v>
      </c>
      <c r="BE1947" s="144">
        <f>IF(N1947="základní",J1947,0)</f>
        <v>0</v>
      </c>
      <c r="BF1947" s="144">
        <f>IF(N1947="snížená",J1947,0)</f>
        <v>0</v>
      </c>
      <c r="BG1947" s="144">
        <f>IF(N1947="zákl. přenesená",J1947,0)</f>
        <v>0</v>
      </c>
      <c r="BH1947" s="144">
        <f>IF(N1947="sníž. přenesená",J1947,0)</f>
        <v>0</v>
      </c>
      <c r="BI1947" s="144">
        <f>IF(N1947="nulová",J1947,0)</f>
        <v>0</v>
      </c>
      <c r="BJ1947" s="17" t="s">
        <v>90</v>
      </c>
      <c r="BK1947" s="144">
        <f>ROUND(I1947*H1947,2)</f>
        <v>0</v>
      </c>
      <c r="BL1947" s="17" t="s">
        <v>90</v>
      </c>
      <c r="BM1947" s="143" t="s">
        <v>2905</v>
      </c>
    </row>
    <row r="1948" spans="2:65" s="1" customFormat="1" ht="11.25">
      <c r="B1948" s="33"/>
      <c r="D1948" s="145" t="s">
        <v>200</v>
      </c>
      <c r="F1948" s="146" t="s">
        <v>1883</v>
      </c>
      <c r="I1948" s="147"/>
      <c r="L1948" s="33"/>
      <c r="M1948" s="148"/>
      <c r="T1948" s="54"/>
      <c r="AT1948" s="17" t="s">
        <v>200</v>
      </c>
      <c r="AU1948" s="17" t="s">
        <v>93</v>
      </c>
    </row>
    <row r="1949" spans="2:65" s="12" customFormat="1" ht="11.25">
      <c r="B1949" s="149"/>
      <c r="D1949" s="150" t="s">
        <v>202</v>
      </c>
      <c r="E1949" s="151" t="s">
        <v>44</v>
      </c>
      <c r="F1949" s="152" t="s">
        <v>2195</v>
      </c>
      <c r="H1949" s="151" t="s">
        <v>44</v>
      </c>
      <c r="I1949" s="153"/>
      <c r="L1949" s="149"/>
      <c r="M1949" s="154"/>
      <c r="T1949" s="155"/>
      <c r="AT1949" s="151" t="s">
        <v>202</v>
      </c>
      <c r="AU1949" s="151" t="s">
        <v>93</v>
      </c>
      <c r="AV1949" s="12" t="s">
        <v>90</v>
      </c>
      <c r="AW1949" s="12" t="s">
        <v>42</v>
      </c>
      <c r="AX1949" s="12" t="s">
        <v>82</v>
      </c>
      <c r="AY1949" s="151" t="s">
        <v>192</v>
      </c>
    </row>
    <row r="1950" spans="2:65" s="12" customFormat="1" ht="11.25">
      <c r="B1950" s="149"/>
      <c r="D1950" s="150" t="s">
        <v>202</v>
      </c>
      <c r="E1950" s="151" t="s">
        <v>44</v>
      </c>
      <c r="F1950" s="152" t="s">
        <v>2906</v>
      </c>
      <c r="H1950" s="151" t="s">
        <v>44</v>
      </c>
      <c r="I1950" s="153"/>
      <c r="L1950" s="149"/>
      <c r="M1950" s="154"/>
      <c r="T1950" s="155"/>
      <c r="AT1950" s="151" t="s">
        <v>202</v>
      </c>
      <c r="AU1950" s="151" t="s">
        <v>93</v>
      </c>
      <c r="AV1950" s="12" t="s">
        <v>90</v>
      </c>
      <c r="AW1950" s="12" t="s">
        <v>42</v>
      </c>
      <c r="AX1950" s="12" t="s">
        <v>82</v>
      </c>
      <c r="AY1950" s="151" t="s">
        <v>192</v>
      </c>
    </row>
    <row r="1951" spans="2:65" s="13" customFormat="1" ht="11.25">
      <c r="B1951" s="156"/>
      <c r="D1951" s="150" t="s">
        <v>202</v>
      </c>
      <c r="E1951" s="157" t="s">
        <v>44</v>
      </c>
      <c r="F1951" s="158" t="s">
        <v>241</v>
      </c>
      <c r="H1951" s="159">
        <v>14</v>
      </c>
      <c r="I1951" s="160"/>
      <c r="L1951" s="156"/>
      <c r="M1951" s="161"/>
      <c r="T1951" s="162"/>
      <c r="AT1951" s="157" t="s">
        <v>202</v>
      </c>
      <c r="AU1951" s="157" t="s">
        <v>93</v>
      </c>
      <c r="AV1951" s="13" t="s">
        <v>93</v>
      </c>
      <c r="AW1951" s="13" t="s">
        <v>42</v>
      </c>
      <c r="AX1951" s="13" t="s">
        <v>90</v>
      </c>
      <c r="AY1951" s="157" t="s">
        <v>192</v>
      </c>
    </row>
    <row r="1952" spans="2:65" s="1" customFormat="1" ht="62.65" customHeight="1">
      <c r="B1952" s="33"/>
      <c r="C1952" s="132" t="s">
        <v>2023</v>
      </c>
      <c r="D1952" s="132" t="s">
        <v>194</v>
      </c>
      <c r="E1952" s="133" t="s">
        <v>1886</v>
      </c>
      <c r="F1952" s="134" t="s">
        <v>1887</v>
      </c>
      <c r="G1952" s="135" t="s">
        <v>747</v>
      </c>
      <c r="H1952" s="136">
        <v>3</v>
      </c>
      <c r="I1952" s="137"/>
      <c r="J1952" s="138">
        <f>ROUND(I1952*H1952,2)</f>
        <v>0</v>
      </c>
      <c r="K1952" s="134" t="s">
        <v>198</v>
      </c>
      <c r="L1952" s="33"/>
      <c r="M1952" s="139" t="s">
        <v>44</v>
      </c>
      <c r="N1952" s="140" t="s">
        <v>53</v>
      </c>
      <c r="P1952" s="141">
        <f>O1952*H1952</f>
        <v>0</v>
      </c>
      <c r="Q1952" s="141">
        <v>0</v>
      </c>
      <c r="R1952" s="141">
        <f>Q1952*H1952</f>
        <v>0</v>
      </c>
      <c r="S1952" s="141">
        <v>0</v>
      </c>
      <c r="T1952" s="142">
        <f>S1952*H1952</f>
        <v>0</v>
      </c>
      <c r="AR1952" s="143" t="s">
        <v>90</v>
      </c>
      <c r="AT1952" s="143" t="s">
        <v>194</v>
      </c>
      <c r="AU1952" s="143" t="s">
        <v>93</v>
      </c>
      <c r="AY1952" s="17" t="s">
        <v>192</v>
      </c>
      <c r="BE1952" s="144">
        <f>IF(N1952="základní",J1952,0)</f>
        <v>0</v>
      </c>
      <c r="BF1952" s="144">
        <f>IF(N1952="snížená",J1952,0)</f>
        <v>0</v>
      </c>
      <c r="BG1952" s="144">
        <f>IF(N1952="zákl. přenesená",J1952,0)</f>
        <v>0</v>
      </c>
      <c r="BH1952" s="144">
        <f>IF(N1952="sníž. přenesená",J1952,0)</f>
        <v>0</v>
      </c>
      <c r="BI1952" s="144">
        <f>IF(N1952="nulová",J1952,0)</f>
        <v>0</v>
      </c>
      <c r="BJ1952" s="17" t="s">
        <v>90</v>
      </c>
      <c r="BK1952" s="144">
        <f>ROUND(I1952*H1952,2)</f>
        <v>0</v>
      </c>
      <c r="BL1952" s="17" t="s">
        <v>90</v>
      </c>
      <c r="BM1952" s="143" t="s">
        <v>2907</v>
      </c>
    </row>
    <row r="1953" spans="2:65" s="1" customFormat="1" ht="11.25">
      <c r="B1953" s="33"/>
      <c r="D1953" s="145" t="s">
        <v>200</v>
      </c>
      <c r="F1953" s="146" t="s">
        <v>1889</v>
      </c>
      <c r="I1953" s="147"/>
      <c r="L1953" s="33"/>
      <c r="M1953" s="148"/>
      <c r="T1953" s="54"/>
      <c r="AT1953" s="17" t="s">
        <v>200</v>
      </c>
      <c r="AU1953" s="17" t="s">
        <v>93</v>
      </c>
    </row>
    <row r="1954" spans="2:65" s="12" customFormat="1" ht="11.25">
      <c r="B1954" s="149"/>
      <c r="D1954" s="150" t="s">
        <v>202</v>
      </c>
      <c r="E1954" s="151" t="s">
        <v>44</v>
      </c>
      <c r="F1954" s="152" t="s">
        <v>2195</v>
      </c>
      <c r="H1954" s="151" t="s">
        <v>44</v>
      </c>
      <c r="I1954" s="153"/>
      <c r="L1954" s="149"/>
      <c r="M1954" s="154"/>
      <c r="T1954" s="155"/>
      <c r="AT1954" s="151" t="s">
        <v>202</v>
      </c>
      <c r="AU1954" s="151" t="s">
        <v>93</v>
      </c>
      <c r="AV1954" s="12" t="s">
        <v>90</v>
      </c>
      <c r="AW1954" s="12" t="s">
        <v>42</v>
      </c>
      <c r="AX1954" s="12" t="s">
        <v>82</v>
      </c>
      <c r="AY1954" s="151" t="s">
        <v>192</v>
      </c>
    </row>
    <row r="1955" spans="2:65" s="12" customFormat="1" ht="11.25">
      <c r="B1955" s="149"/>
      <c r="D1955" s="150" t="s">
        <v>202</v>
      </c>
      <c r="E1955" s="151" t="s">
        <v>44</v>
      </c>
      <c r="F1955" s="152" t="s">
        <v>2908</v>
      </c>
      <c r="H1955" s="151" t="s">
        <v>44</v>
      </c>
      <c r="I1955" s="153"/>
      <c r="L1955" s="149"/>
      <c r="M1955" s="154"/>
      <c r="T1955" s="155"/>
      <c r="AT1955" s="151" t="s">
        <v>202</v>
      </c>
      <c r="AU1955" s="151" t="s">
        <v>93</v>
      </c>
      <c r="AV1955" s="12" t="s">
        <v>90</v>
      </c>
      <c r="AW1955" s="12" t="s">
        <v>42</v>
      </c>
      <c r="AX1955" s="12" t="s">
        <v>82</v>
      </c>
      <c r="AY1955" s="151" t="s">
        <v>192</v>
      </c>
    </row>
    <row r="1956" spans="2:65" s="13" customFormat="1" ht="11.25">
      <c r="B1956" s="156"/>
      <c r="D1956" s="150" t="s">
        <v>202</v>
      </c>
      <c r="E1956" s="157" t="s">
        <v>44</v>
      </c>
      <c r="F1956" s="158" t="s">
        <v>209</v>
      </c>
      <c r="H1956" s="159">
        <v>3</v>
      </c>
      <c r="I1956" s="160"/>
      <c r="L1956" s="156"/>
      <c r="M1956" s="161"/>
      <c r="T1956" s="162"/>
      <c r="AT1956" s="157" t="s">
        <v>202</v>
      </c>
      <c r="AU1956" s="157" t="s">
        <v>93</v>
      </c>
      <c r="AV1956" s="13" t="s">
        <v>93</v>
      </c>
      <c r="AW1956" s="13" t="s">
        <v>42</v>
      </c>
      <c r="AX1956" s="13" t="s">
        <v>90</v>
      </c>
      <c r="AY1956" s="157" t="s">
        <v>192</v>
      </c>
    </row>
    <row r="1957" spans="2:65" s="1" customFormat="1" ht="62.65" customHeight="1">
      <c r="B1957" s="33"/>
      <c r="C1957" s="132" t="s">
        <v>2029</v>
      </c>
      <c r="D1957" s="132" t="s">
        <v>194</v>
      </c>
      <c r="E1957" s="133" t="s">
        <v>1892</v>
      </c>
      <c r="F1957" s="134" t="s">
        <v>1893</v>
      </c>
      <c r="G1957" s="135" t="s">
        <v>747</v>
      </c>
      <c r="H1957" s="136">
        <v>2</v>
      </c>
      <c r="I1957" s="137"/>
      <c r="J1957" s="138">
        <f>ROUND(I1957*H1957,2)</f>
        <v>0</v>
      </c>
      <c r="K1957" s="134" t="s">
        <v>198</v>
      </c>
      <c r="L1957" s="33"/>
      <c r="M1957" s="139" t="s">
        <v>44</v>
      </c>
      <c r="N1957" s="140" t="s">
        <v>53</v>
      </c>
      <c r="P1957" s="141">
        <f>O1957*H1957</f>
        <v>0</v>
      </c>
      <c r="Q1957" s="141">
        <v>0</v>
      </c>
      <c r="R1957" s="141">
        <f>Q1957*H1957</f>
        <v>0</v>
      </c>
      <c r="S1957" s="141">
        <v>0</v>
      </c>
      <c r="T1957" s="142">
        <f>S1957*H1957</f>
        <v>0</v>
      </c>
      <c r="AR1957" s="143" t="s">
        <v>90</v>
      </c>
      <c r="AT1957" s="143" t="s">
        <v>194</v>
      </c>
      <c r="AU1957" s="143" t="s">
        <v>93</v>
      </c>
      <c r="AY1957" s="17" t="s">
        <v>192</v>
      </c>
      <c r="BE1957" s="144">
        <f>IF(N1957="základní",J1957,0)</f>
        <v>0</v>
      </c>
      <c r="BF1957" s="144">
        <f>IF(N1957="snížená",J1957,0)</f>
        <v>0</v>
      </c>
      <c r="BG1957" s="144">
        <f>IF(N1957="zákl. přenesená",J1957,0)</f>
        <v>0</v>
      </c>
      <c r="BH1957" s="144">
        <f>IF(N1957="sníž. přenesená",J1957,0)</f>
        <v>0</v>
      </c>
      <c r="BI1957" s="144">
        <f>IF(N1957="nulová",J1957,0)</f>
        <v>0</v>
      </c>
      <c r="BJ1957" s="17" t="s">
        <v>90</v>
      </c>
      <c r="BK1957" s="144">
        <f>ROUND(I1957*H1957,2)</f>
        <v>0</v>
      </c>
      <c r="BL1957" s="17" t="s">
        <v>90</v>
      </c>
      <c r="BM1957" s="143" t="s">
        <v>2909</v>
      </c>
    </row>
    <row r="1958" spans="2:65" s="1" customFormat="1" ht="11.25">
      <c r="B1958" s="33"/>
      <c r="D1958" s="145" t="s">
        <v>200</v>
      </c>
      <c r="F1958" s="146" t="s">
        <v>1895</v>
      </c>
      <c r="I1958" s="147"/>
      <c r="L1958" s="33"/>
      <c r="M1958" s="148"/>
      <c r="T1958" s="54"/>
      <c r="AT1958" s="17" t="s">
        <v>200</v>
      </c>
      <c r="AU1958" s="17" t="s">
        <v>93</v>
      </c>
    </row>
    <row r="1959" spans="2:65" s="12" customFormat="1" ht="11.25">
      <c r="B1959" s="149"/>
      <c r="D1959" s="150" t="s">
        <v>202</v>
      </c>
      <c r="E1959" s="151" t="s">
        <v>44</v>
      </c>
      <c r="F1959" s="152" t="s">
        <v>2195</v>
      </c>
      <c r="H1959" s="151" t="s">
        <v>44</v>
      </c>
      <c r="I1959" s="153"/>
      <c r="L1959" s="149"/>
      <c r="M1959" s="154"/>
      <c r="T1959" s="155"/>
      <c r="AT1959" s="151" t="s">
        <v>202</v>
      </c>
      <c r="AU1959" s="151" t="s">
        <v>93</v>
      </c>
      <c r="AV1959" s="12" t="s">
        <v>90</v>
      </c>
      <c r="AW1959" s="12" t="s">
        <v>42</v>
      </c>
      <c r="AX1959" s="12" t="s">
        <v>82</v>
      </c>
      <c r="AY1959" s="151" t="s">
        <v>192</v>
      </c>
    </row>
    <row r="1960" spans="2:65" s="12" customFormat="1" ht="11.25">
      <c r="B1960" s="149"/>
      <c r="D1960" s="150" t="s">
        <v>202</v>
      </c>
      <c r="E1960" s="151" t="s">
        <v>44</v>
      </c>
      <c r="F1960" s="152" t="s">
        <v>2908</v>
      </c>
      <c r="H1960" s="151" t="s">
        <v>44</v>
      </c>
      <c r="I1960" s="153"/>
      <c r="L1960" s="149"/>
      <c r="M1960" s="154"/>
      <c r="T1960" s="155"/>
      <c r="AT1960" s="151" t="s">
        <v>202</v>
      </c>
      <c r="AU1960" s="151" t="s">
        <v>93</v>
      </c>
      <c r="AV1960" s="12" t="s">
        <v>90</v>
      </c>
      <c r="AW1960" s="12" t="s">
        <v>42</v>
      </c>
      <c r="AX1960" s="12" t="s">
        <v>82</v>
      </c>
      <c r="AY1960" s="151" t="s">
        <v>192</v>
      </c>
    </row>
    <row r="1961" spans="2:65" s="13" customFormat="1" ht="11.25">
      <c r="B1961" s="156"/>
      <c r="D1961" s="150" t="s">
        <v>202</v>
      </c>
      <c r="E1961" s="157" t="s">
        <v>44</v>
      </c>
      <c r="F1961" s="158" t="s">
        <v>93</v>
      </c>
      <c r="H1961" s="159">
        <v>2</v>
      </c>
      <c r="I1961" s="160"/>
      <c r="L1961" s="156"/>
      <c r="M1961" s="161"/>
      <c r="T1961" s="162"/>
      <c r="AT1961" s="157" t="s">
        <v>202</v>
      </c>
      <c r="AU1961" s="157" t="s">
        <v>93</v>
      </c>
      <c r="AV1961" s="13" t="s">
        <v>93</v>
      </c>
      <c r="AW1961" s="13" t="s">
        <v>42</v>
      </c>
      <c r="AX1961" s="13" t="s">
        <v>90</v>
      </c>
      <c r="AY1961" s="157" t="s">
        <v>192</v>
      </c>
    </row>
    <row r="1962" spans="2:65" s="1" customFormat="1" ht="66.75" customHeight="1">
      <c r="B1962" s="33"/>
      <c r="C1962" s="132" t="s">
        <v>2035</v>
      </c>
      <c r="D1962" s="132" t="s">
        <v>194</v>
      </c>
      <c r="E1962" s="133" t="s">
        <v>2910</v>
      </c>
      <c r="F1962" s="134" t="s">
        <v>2911</v>
      </c>
      <c r="G1962" s="135" t="s">
        <v>747</v>
      </c>
      <c r="H1962" s="136">
        <v>4</v>
      </c>
      <c r="I1962" s="137"/>
      <c r="J1962" s="138">
        <f>ROUND(I1962*H1962,2)</f>
        <v>0</v>
      </c>
      <c r="K1962" s="134" t="s">
        <v>198</v>
      </c>
      <c r="L1962" s="33"/>
      <c r="M1962" s="139" t="s">
        <v>44</v>
      </c>
      <c r="N1962" s="140" t="s">
        <v>53</v>
      </c>
      <c r="P1962" s="141">
        <f>O1962*H1962</f>
        <v>0</v>
      </c>
      <c r="Q1962" s="141">
        <v>0</v>
      </c>
      <c r="R1962" s="141">
        <f>Q1962*H1962</f>
        <v>0</v>
      </c>
      <c r="S1962" s="141">
        <v>0</v>
      </c>
      <c r="T1962" s="142">
        <f>S1962*H1962</f>
        <v>0</v>
      </c>
      <c r="AR1962" s="143" t="s">
        <v>90</v>
      </c>
      <c r="AT1962" s="143" t="s">
        <v>194</v>
      </c>
      <c r="AU1962" s="143" t="s">
        <v>93</v>
      </c>
      <c r="AY1962" s="17" t="s">
        <v>192</v>
      </c>
      <c r="BE1962" s="144">
        <f>IF(N1962="základní",J1962,0)</f>
        <v>0</v>
      </c>
      <c r="BF1962" s="144">
        <f>IF(N1962="snížená",J1962,0)</f>
        <v>0</v>
      </c>
      <c r="BG1962" s="144">
        <f>IF(N1962="zákl. přenesená",J1962,0)</f>
        <v>0</v>
      </c>
      <c r="BH1962" s="144">
        <f>IF(N1962="sníž. přenesená",J1962,0)</f>
        <v>0</v>
      </c>
      <c r="BI1962" s="144">
        <f>IF(N1962="nulová",J1962,0)</f>
        <v>0</v>
      </c>
      <c r="BJ1962" s="17" t="s">
        <v>90</v>
      </c>
      <c r="BK1962" s="144">
        <f>ROUND(I1962*H1962,2)</f>
        <v>0</v>
      </c>
      <c r="BL1962" s="17" t="s">
        <v>90</v>
      </c>
      <c r="BM1962" s="143" t="s">
        <v>2912</v>
      </c>
    </row>
    <row r="1963" spans="2:65" s="1" customFormat="1" ht="11.25">
      <c r="B1963" s="33"/>
      <c r="D1963" s="145" t="s">
        <v>200</v>
      </c>
      <c r="F1963" s="146" t="s">
        <v>2913</v>
      </c>
      <c r="I1963" s="147"/>
      <c r="L1963" s="33"/>
      <c r="M1963" s="148"/>
      <c r="T1963" s="54"/>
      <c r="AT1963" s="17" t="s">
        <v>200</v>
      </c>
      <c r="AU1963" s="17" t="s">
        <v>93</v>
      </c>
    </row>
    <row r="1964" spans="2:65" s="12" customFormat="1" ht="11.25">
      <c r="B1964" s="149"/>
      <c r="D1964" s="150" t="s">
        <v>202</v>
      </c>
      <c r="E1964" s="151" t="s">
        <v>44</v>
      </c>
      <c r="F1964" s="152" t="s">
        <v>2195</v>
      </c>
      <c r="H1964" s="151" t="s">
        <v>44</v>
      </c>
      <c r="I1964" s="153"/>
      <c r="L1964" s="149"/>
      <c r="M1964" s="154"/>
      <c r="T1964" s="155"/>
      <c r="AT1964" s="151" t="s">
        <v>202</v>
      </c>
      <c r="AU1964" s="151" t="s">
        <v>93</v>
      </c>
      <c r="AV1964" s="12" t="s">
        <v>90</v>
      </c>
      <c r="AW1964" s="12" t="s">
        <v>42</v>
      </c>
      <c r="AX1964" s="12" t="s">
        <v>82</v>
      </c>
      <c r="AY1964" s="151" t="s">
        <v>192</v>
      </c>
    </row>
    <row r="1965" spans="2:65" s="12" customFormat="1" ht="11.25">
      <c r="B1965" s="149"/>
      <c r="D1965" s="150" t="s">
        <v>202</v>
      </c>
      <c r="E1965" s="151" t="s">
        <v>44</v>
      </c>
      <c r="F1965" s="152" t="s">
        <v>2914</v>
      </c>
      <c r="H1965" s="151" t="s">
        <v>44</v>
      </c>
      <c r="I1965" s="153"/>
      <c r="L1965" s="149"/>
      <c r="M1965" s="154"/>
      <c r="T1965" s="155"/>
      <c r="AT1965" s="151" t="s">
        <v>202</v>
      </c>
      <c r="AU1965" s="151" t="s">
        <v>93</v>
      </c>
      <c r="AV1965" s="12" t="s">
        <v>90</v>
      </c>
      <c r="AW1965" s="12" t="s">
        <v>42</v>
      </c>
      <c r="AX1965" s="12" t="s">
        <v>82</v>
      </c>
      <c r="AY1965" s="151" t="s">
        <v>192</v>
      </c>
    </row>
    <row r="1966" spans="2:65" s="13" customFormat="1" ht="11.25">
      <c r="B1966" s="156"/>
      <c r="D1966" s="150" t="s">
        <v>202</v>
      </c>
      <c r="E1966" s="157" t="s">
        <v>44</v>
      </c>
      <c r="F1966" s="158" t="s">
        <v>199</v>
      </c>
      <c r="H1966" s="159">
        <v>4</v>
      </c>
      <c r="I1966" s="160"/>
      <c r="L1966" s="156"/>
      <c r="M1966" s="161"/>
      <c r="T1966" s="162"/>
      <c r="AT1966" s="157" t="s">
        <v>202</v>
      </c>
      <c r="AU1966" s="157" t="s">
        <v>93</v>
      </c>
      <c r="AV1966" s="13" t="s">
        <v>93</v>
      </c>
      <c r="AW1966" s="13" t="s">
        <v>42</v>
      </c>
      <c r="AX1966" s="13" t="s">
        <v>90</v>
      </c>
      <c r="AY1966" s="157" t="s">
        <v>192</v>
      </c>
    </row>
    <row r="1967" spans="2:65" s="1" customFormat="1" ht="66.75" customHeight="1">
      <c r="B1967" s="33"/>
      <c r="C1967" s="132" t="s">
        <v>2047</v>
      </c>
      <c r="D1967" s="132" t="s">
        <v>194</v>
      </c>
      <c r="E1967" s="133" t="s">
        <v>2915</v>
      </c>
      <c r="F1967" s="134" t="s">
        <v>2916</v>
      </c>
      <c r="G1967" s="135" t="s">
        <v>747</v>
      </c>
      <c r="H1967" s="136">
        <v>4</v>
      </c>
      <c r="I1967" s="137"/>
      <c r="J1967" s="138">
        <f>ROUND(I1967*H1967,2)</f>
        <v>0</v>
      </c>
      <c r="K1967" s="134" t="s">
        <v>198</v>
      </c>
      <c r="L1967" s="33"/>
      <c r="M1967" s="139" t="s">
        <v>44</v>
      </c>
      <c r="N1967" s="140" t="s">
        <v>53</v>
      </c>
      <c r="P1967" s="141">
        <f>O1967*H1967</f>
        <v>0</v>
      </c>
      <c r="Q1967" s="141">
        <v>0</v>
      </c>
      <c r="R1967" s="141">
        <f>Q1967*H1967</f>
        <v>0</v>
      </c>
      <c r="S1967" s="141">
        <v>0</v>
      </c>
      <c r="T1967" s="142">
        <f>S1967*H1967</f>
        <v>0</v>
      </c>
      <c r="AR1967" s="143" t="s">
        <v>90</v>
      </c>
      <c r="AT1967" s="143" t="s">
        <v>194</v>
      </c>
      <c r="AU1967" s="143" t="s">
        <v>93</v>
      </c>
      <c r="AY1967" s="17" t="s">
        <v>192</v>
      </c>
      <c r="BE1967" s="144">
        <f>IF(N1967="základní",J1967,0)</f>
        <v>0</v>
      </c>
      <c r="BF1967" s="144">
        <f>IF(N1967="snížená",J1967,0)</f>
        <v>0</v>
      </c>
      <c r="BG1967" s="144">
        <f>IF(N1967="zákl. přenesená",J1967,0)</f>
        <v>0</v>
      </c>
      <c r="BH1967" s="144">
        <f>IF(N1967="sníž. přenesená",J1967,0)</f>
        <v>0</v>
      </c>
      <c r="BI1967" s="144">
        <f>IF(N1967="nulová",J1967,0)</f>
        <v>0</v>
      </c>
      <c r="BJ1967" s="17" t="s">
        <v>90</v>
      </c>
      <c r="BK1967" s="144">
        <f>ROUND(I1967*H1967,2)</f>
        <v>0</v>
      </c>
      <c r="BL1967" s="17" t="s">
        <v>90</v>
      </c>
      <c r="BM1967" s="143" t="s">
        <v>2917</v>
      </c>
    </row>
    <row r="1968" spans="2:65" s="1" customFormat="1" ht="11.25">
      <c r="B1968" s="33"/>
      <c r="D1968" s="145" t="s">
        <v>200</v>
      </c>
      <c r="F1968" s="146" t="s">
        <v>2918</v>
      </c>
      <c r="I1968" s="147"/>
      <c r="L1968" s="33"/>
      <c r="M1968" s="148"/>
      <c r="T1968" s="54"/>
      <c r="AT1968" s="17" t="s">
        <v>200</v>
      </c>
      <c r="AU1968" s="17" t="s">
        <v>93</v>
      </c>
    </row>
    <row r="1969" spans="2:65" s="12" customFormat="1" ht="11.25">
      <c r="B1969" s="149"/>
      <c r="D1969" s="150" t="s">
        <v>202</v>
      </c>
      <c r="E1969" s="151" t="s">
        <v>44</v>
      </c>
      <c r="F1969" s="152" t="s">
        <v>2195</v>
      </c>
      <c r="H1969" s="151" t="s">
        <v>44</v>
      </c>
      <c r="I1969" s="153"/>
      <c r="L1969" s="149"/>
      <c r="M1969" s="154"/>
      <c r="T1969" s="155"/>
      <c r="AT1969" s="151" t="s">
        <v>202</v>
      </c>
      <c r="AU1969" s="151" t="s">
        <v>93</v>
      </c>
      <c r="AV1969" s="12" t="s">
        <v>90</v>
      </c>
      <c r="AW1969" s="12" t="s">
        <v>42</v>
      </c>
      <c r="AX1969" s="12" t="s">
        <v>82</v>
      </c>
      <c r="AY1969" s="151" t="s">
        <v>192</v>
      </c>
    </row>
    <row r="1970" spans="2:65" s="12" customFormat="1" ht="11.25">
      <c r="B1970" s="149"/>
      <c r="D1970" s="150" t="s">
        <v>202</v>
      </c>
      <c r="E1970" s="151" t="s">
        <v>44</v>
      </c>
      <c r="F1970" s="152" t="s">
        <v>2914</v>
      </c>
      <c r="H1970" s="151" t="s">
        <v>44</v>
      </c>
      <c r="I1970" s="153"/>
      <c r="L1970" s="149"/>
      <c r="M1970" s="154"/>
      <c r="T1970" s="155"/>
      <c r="AT1970" s="151" t="s">
        <v>202</v>
      </c>
      <c r="AU1970" s="151" t="s">
        <v>93</v>
      </c>
      <c r="AV1970" s="12" t="s">
        <v>90</v>
      </c>
      <c r="AW1970" s="12" t="s">
        <v>42</v>
      </c>
      <c r="AX1970" s="12" t="s">
        <v>82</v>
      </c>
      <c r="AY1970" s="151" t="s">
        <v>192</v>
      </c>
    </row>
    <row r="1971" spans="2:65" s="13" customFormat="1" ht="11.25">
      <c r="B1971" s="156"/>
      <c r="D1971" s="150" t="s">
        <v>202</v>
      </c>
      <c r="E1971" s="157" t="s">
        <v>44</v>
      </c>
      <c r="F1971" s="158" t="s">
        <v>199</v>
      </c>
      <c r="H1971" s="159">
        <v>4</v>
      </c>
      <c r="I1971" s="160"/>
      <c r="L1971" s="156"/>
      <c r="M1971" s="161"/>
      <c r="T1971" s="162"/>
      <c r="AT1971" s="157" t="s">
        <v>202</v>
      </c>
      <c r="AU1971" s="157" t="s">
        <v>93</v>
      </c>
      <c r="AV1971" s="13" t="s">
        <v>93</v>
      </c>
      <c r="AW1971" s="13" t="s">
        <v>42</v>
      </c>
      <c r="AX1971" s="13" t="s">
        <v>90</v>
      </c>
      <c r="AY1971" s="157" t="s">
        <v>192</v>
      </c>
    </row>
    <row r="1972" spans="2:65" s="1" customFormat="1" ht="55.5" customHeight="1">
      <c r="B1972" s="33"/>
      <c r="C1972" s="132" t="s">
        <v>2056</v>
      </c>
      <c r="D1972" s="132" t="s">
        <v>194</v>
      </c>
      <c r="E1972" s="133" t="s">
        <v>1897</v>
      </c>
      <c r="F1972" s="134" t="s">
        <v>1898</v>
      </c>
      <c r="G1972" s="135" t="s">
        <v>747</v>
      </c>
      <c r="H1972" s="136">
        <v>3</v>
      </c>
      <c r="I1972" s="137"/>
      <c r="J1972" s="138">
        <f>ROUND(I1972*H1972,2)</f>
        <v>0</v>
      </c>
      <c r="K1972" s="134" t="s">
        <v>198</v>
      </c>
      <c r="L1972" s="33"/>
      <c r="M1972" s="139" t="s">
        <v>44</v>
      </c>
      <c r="N1972" s="140" t="s">
        <v>53</v>
      </c>
      <c r="P1972" s="141">
        <f>O1972*H1972</f>
        <v>0</v>
      </c>
      <c r="Q1972" s="141">
        <v>0</v>
      </c>
      <c r="R1972" s="141">
        <f>Q1972*H1972</f>
        <v>0</v>
      </c>
      <c r="S1972" s="141">
        <v>0</v>
      </c>
      <c r="T1972" s="142">
        <f>S1972*H1972</f>
        <v>0</v>
      </c>
      <c r="AR1972" s="143" t="s">
        <v>90</v>
      </c>
      <c r="AT1972" s="143" t="s">
        <v>194</v>
      </c>
      <c r="AU1972" s="143" t="s">
        <v>93</v>
      </c>
      <c r="AY1972" s="17" t="s">
        <v>192</v>
      </c>
      <c r="BE1972" s="144">
        <f>IF(N1972="základní",J1972,0)</f>
        <v>0</v>
      </c>
      <c r="BF1972" s="144">
        <f>IF(N1972="snížená",J1972,0)</f>
        <v>0</v>
      </c>
      <c r="BG1972" s="144">
        <f>IF(N1972="zákl. přenesená",J1972,0)</f>
        <v>0</v>
      </c>
      <c r="BH1972" s="144">
        <f>IF(N1972="sníž. přenesená",J1972,0)</f>
        <v>0</v>
      </c>
      <c r="BI1972" s="144">
        <f>IF(N1972="nulová",J1972,0)</f>
        <v>0</v>
      </c>
      <c r="BJ1972" s="17" t="s">
        <v>90</v>
      </c>
      <c r="BK1972" s="144">
        <f>ROUND(I1972*H1972,2)</f>
        <v>0</v>
      </c>
      <c r="BL1972" s="17" t="s">
        <v>90</v>
      </c>
      <c r="BM1972" s="143" t="s">
        <v>2919</v>
      </c>
    </row>
    <row r="1973" spans="2:65" s="1" customFormat="1" ht="11.25">
      <c r="B1973" s="33"/>
      <c r="D1973" s="145" t="s">
        <v>200</v>
      </c>
      <c r="F1973" s="146" t="s">
        <v>1900</v>
      </c>
      <c r="I1973" s="147"/>
      <c r="L1973" s="33"/>
      <c r="M1973" s="148"/>
      <c r="T1973" s="54"/>
      <c r="AT1973" s="17" t="s">
        <v>200</v>
      </c>
      <c r="AU1973" s="17" t="s">
        <v>93</v>
      </c>
    </row>
    <row r="1974" spans="2:65" s="12" customFormat="1" ht="11.25">
      <c r="B1974" s="149"/>
      <c r="D1974" s="150" t="s">
        <v>202</v>
      </c>
      <c r="E1974" s="151" t="s">
        <v>44</v>
      </c>
      <c r="F1974" s="152" t="s">
        <v>2195</v>
      </c>
      <c r="H1974" s="151" t="s">
        <v>44</v>
      </c>
      <c r="I1974" s="153"/>
      <c r="L1974" s="149"/>
      <c r="M1974" s="154"/>
      <c r="T1974" s="155"/>
      <c r="AT1974" s="151" t="s">
        <v>202</v>
      </c>
      <c r="AU1974" s="151" t="s">
        <v>93</v>
      </c>
      <c r="AV1974" s="12" t="s">
        <v>90</v>
      </c>
      <c r="AW1974" s="12" t="s">
        <v>42</v>
      </c>
      <c r="AX1974" s="12" t="s">
        <v>82</v>
      </c>
      <c r="AY1974" s="151" t="s">
        <v>192</v>
      </c>
    </row>
    <row r="1975" spans="2:65" s="12" customFormat="1" ht="11.25">
      <c r="B1975" s="149"/>
      <c r="D1975" s="150" t="s">
        <v>202</v>
      </c>
      <c r="E1975" s="151" t="s">
        <v>44</v>
      </c>
      <c r="F1975" s="152" t="s">
        <v>1901</v>
      </c>
      <c r="H1975" s="151" t="s">
        <v>44</v>
      </c>
      <c r="I1975" s="153"/>
      <c r="L1975" s="149"/>
      <c r="M1975" s="154"/>
      <c r="T1975" s="155"/>
      <c r="AT1975" s="151" t="s">
        <v>202</v>
      </c>
      <c r="AU1975" s="151" t="s">
        <v>93</v>
      </c>
      <c r="AV1975" s="12" t="s">
        <v>90</v>
      </c>
      <c r="AW1975" s="12" t="s">
        <v>42</v>
      </c>
      <c r="AX1975" s="12" t="s">
        <v>82</v>
      </c>
      <c r="AY1975" s="151" t="s">
        <v>192</v>
      </c>
    </row>
    <row r="1976" spans="2:65" s="13" customFormat="1" ht="11.25">
      <c r="B1976" s="156"/>
      <c r="D1976" s="150" t="s">
        <v>202</v>
      </c>
      <c r="E1976" s="157" t="s">
        <v>44</v>
      </c>
      <c r="F1976" s="158" t="s">
        <v>209</v>
      </c>
      <c r="H1976" s="159">
        <v>3</v>
      </c>
      <c r="I1976" s="160"/>
      <c r="L1976" s="156"/>
      <c r="M1976" s="161"/>
      <c r="T1976" s="162"/>
      <c r="AT1976" s="157" t="s">
        <v>202</v>
      </c>
      <c r="AU1976" s="157" t="s">
        <v>93</v>
      </c>
      <c r="AV1976" s="13" t="s">
        <v>93</v>
      </c>
      <c r="AW1976" s="13" t="s">
        <v>42</v>
      </c>
      <c r="AX1976" s="13" t="s">
        <v>90</v>
      </c>
      <c r="AY1976" s="157" t="s">
        <v>192</v>
      </c>
    </row>
    <row r="1977" spans="2:65" s="1" customFormat="1" ht="55.5" customHeight="1">
      <c r="B1977" s="33"/>
      <c r="C1977" s="132" t="s">
        <v>2063</v>
      </c>
      <c r="D1977" s="132" t="s">
        <v>194</v>
      </c>
      <c r="E1977" s="133" t="s">
        <v>1903</v>
      </c>
      <c r="F1977" s="134" t="s">
        <v>1904</v>
      </c>
      <c r="G1977" s="135" t="s">
        <v>747</v>
      </c>
      <c r="H1977" s="136">
        <v>2</v>
      </c>
      <c r="I1977" s="137"/>
      <c r="J1977" s="138">
        <f>ROUND(I1977*H1977,2)</f>
        <v>0</v>
      </c>
      <c r="K1977" s="134" t="s">
        <v>198</v>
      </c>
      <c r="L1977" s="33"/>
      <c r="M1977" s="139" t="s">
        <v>44</v>
      </c>
      <c r="N1977" s="140" t="s">
        <v>53</v>
      </c>
      <c r="P1977" s="141">
        <f>O1977*H1977</f>
        <v>0</v>
      </c>
      <c r="Q1977" s="141">
        <v>0</v>
      </c>
      <c r="R1977" s="141">
        <f>Q1977*H1977</f>
        <v>0</v>
      </c>
      <c r="S1977" s="141">
        <v>0</v>
      </c>
      <c r="T1977" s="142">
        <f>S1977*H1977</f>
        <v>0</v>
      </c>
      <c r="AR1977" s="143" t="s">
        <v>90</v>
      </c>
      <c r="AT1977" s="143" t="s">
        <v>194</v>
      </c>
      <c r="AU1977" s="143" t="s">
        <v>93</v>
      </c>
      <c r="AY1977" s="17" t="s">
        <v>192</v>
      </c>
      <c r="BE1977" s="144">
        <f>IF(N1977="základní",J1977,0)</f>
        <v>0</v>
      </c>
      <c r="BF1977" s="144">
        <f>IF(N1977="snížená",J1977,0)</f>
        <v>0</v>
      </c>
      <c r="BG1977" s="144">
        <f>IF(N1977="zákl. přenesená",J1977,0)</f>
        <v>0</v>
      </c>
      <c r="BH1977" s="144">
        <f>IF(N1977="sníž. přenesená",J1977,0)</f>
        <v>0</v>
      </c>
      <c r="BI1977" s="144">
        <f>IF(N1977="nulová",J1977,0)</f>
        <v>0</v>
      </c>
      <c r="BJ1977" s="17" t="s">
        <v>90</v>
      </c>
      <c r="BK1977" s="144">
        <f>ROUND(I1977*H1977,2)</f>
        <v>0</v>
      </c>
      <c r="BL1977" s="17" t="s">
        <v>90</v>
      </c>
      <c r="BM1977" s="143" t="s">
        <v>2920</v>
      </c>
    </row>
    <row r="1978" spans="2:65" s="1" customFormat="1" ht="11.25">
      <c r="B1978" s="33"/>
      <c r="D1978" s="145" t="s">
        <v>200</v>
      </c>
      <c r="F1978" s="146" t="s">
        <v>1906</v>
      </c>
      <c r="I1978" s="147"/>
      <c r="L1978" s="33"/>
      <c r="M1978" s="148"/>
      <c r="T1978" s="54"/>
      <c r="AT1978" s="17" t="s">
        <v>200</v>
      </c>
      <c r="AU1978" s="17" t="s">
        <v>93</v>
      </c>
    </row>
    <row r="1979" spans="2:65" s="12" customFormat="1" ht="11.25">
      <c r="B1979" s="149"/>
      <c r="D1979" s="150" t="s">
        <v>202</v>
      </c>
      <c r="E1979" s="151" t="s">
        <v>44</v>
      </c>
      <c r="F1979" s="152" t="s">
        <v>2195</v>
      </c>
      <c r="H1979" s="151" t="s">
        <v>44</v>
      </c>
      <c r="I1979" s="153"/>
      <c r="L1979" s="149"/>
      <c r="M1979" s="154"/>
      <c r="T1979" s="155"/>
      <c r="AT1979" s="151" t="s">
        <v>202</v>
      </c>
      <c r="AU1979" s="151" t="s">
        <v>93</v>
      </c>
      <c r="AV1979" s="12" t="s">
        <v>90</v>
      </c>
      <c r="AW1979" s="12" t="s">
        <v>42</v>
      </c>
      <c r="AX1979" s="12" t="s">
        <v>82</v>
      </c>
      <c r="AY1979" s="151" t="s">
        <v>192</v>
      </c>
    </row>
    <row r="1980" spans="2:65" s="12" customFormat="1" ht="11.25">
      <c r="B1980" s="149"/>
      <c r="D1980" s="150" t="s">
        <v>202</v>
      </c>
      <c r="E1980" s="151" t="s">
        <v>44</v>
      </c>
      <c r="F1980" s="152" t="s">
        <v>1901</v>
      </c>
      <c r="H1980" s="151" t="s">
        <v>44</v>
      </c>
      <c r="I1980" s="153"/>
      <c r="L1980" s="149"/>
      <c r="M1980" s="154"/>
      <c r="T1980" s="155"/>
      <c r="AT1980" s="151" t="s">
        <v>202</v>
      </c>
      <c r="AU1980" s="151" t="s">
        <v>93</v>
      </c>
      <c r="AV1980" s="12" t="s">
        <v>90</v>
      </c>
      <c r="AW1980" s="12" t="s">
        <v>42</v>
      </c>
      <c r="AX1980" s="12" t="s">
        <v>82</v>
      </c>
      <c r="AY1980" s="151" t="s">
        <v>192</v>
      </c>
    </row>
    <row r="1981" spans="2:65" s="13" customFormat="1" ht="11.25">
      <c r="B1981" s="156"/>
      <c r="D1981" s="150" t="s">
        <v>202</v>
      </c>
      <c r="E1981" s="157" t="s">
        <v>44</v>
      </c>
      <c r="F1981" s="158" t="s">
        <v>93</v>
      </c>
      <c r="H1981" s="159">
        <v>2</v>
      </c>
      <c r="I1981" s="160"/>
      <c r="L1981" s="156"/>
      <c r="M1981" s="161"/>
      <c r="T1981" s="162"/>
      <c r="AT1981" s="157" t="s">
        <v>202</v>
      </c>
      <c r="AU1981" s="157" t="s">
        <v>93</v>
      </c>
      <c r="AV1981" s="13" t="s">
        <v>93</v>
      </c>
      <c r="AW1981" s="13" t="s">
        <v>42</v>
      </c>
      <c r="AX1981" s="13" t="s">
        <v>90</v>
      </c>
      <c r="AY1981" s="157" t="s">
        <v>192</v>
      </c>
    </row>
    <row r="1982" spans="2:65" s="1" customFormat="1" ht="24.2" customHeight="1">
      <c r="B1982" s="33"/>
      <c r="C1982" s="132" t="s">
        <v>2080</v>
      </c>
      <c r="D1982" s="132" t="s">
        <v>194</v>
      </c>
      <c r="E1982" s="133" t="s">
        <v>2921</v>
      </c>
      <c r="F1982" s="134" t="s">
        <v>2922</v>
      </c>
      <c r="G1982" s="135" t="s">
        <v>747</v>
      </c>
      <c r="H1982" s="136">
        <v>3</v>
      </c>
      <c r="I1982" s="137"/>
      <c r="J1982" s="138">
        <f>ROUND(I1982*H1982,2)</f>
        <v>0</v>
      </c>
      <c r="K1982" s="134" t="s">
        <v>198</v>
      </c>
      <c r="L1982" s="33"/>
      <c r="M1982" s="139" t="s">
        <v>44</v>
      </c>
      <c r="N1982" s="140" t="s">
        <v>53</v>
      </c>
      <c r="P1982" s="141">
        <f>O1982*H1982</f>
        <v>0</v>
      </c>
      <c r="Q1982" s="141">
        <v>0</v>
      </c>
      <c r="R1982" s="141">
        <f>Q1982*H1982</f>
        <v>0</v>
      </c>
      <c r="S1982" s="141">
        <v>0</v>
      </c>
      <c r="T1982" s="142">
        <f>S1982*H1982</f>
        <v>0</v>
      </c>
      <c r="AR1982" s="143" t="s">
        <v>90</v>
      </c>
      <c r="AT1982" s="143" t="s">
        <v>194</v>
      </c>
      <c r="AU1982" s="143" t="s">
        <v>93</v>
      </c>
      <c r="AY1982" s="17" t="s">
        <v>192</v>
      </c>
      <c r="BE1982" s="144">
        <f>IF(N1982="základní",J1982,0)</f>
        <v>0</v>
      </c>
      <c r="BF1982" s="144">
        <f>IF(N1982="snížená",J1982,0)</f>
        <v>0</v>
      </c>
      <c r="BG1982" s="144">
        <f>IF(N1982="zákl. přenesená",J1982,0)</f>
        <v>0</v>
      </c>
      <c r="BH1982" s="144">
        <f>IF(N1982="sníž. přenesená",J1982,0)</f>
        <v>0</v>
      </c>
      <c r="BI1982" s="144">
        <f>IF(N1982="nulová",J1982,0)</f>
        <v>0</v>
      </c>
      <c r="BJ1982" s="17" t="s">
        <v>90</v>
      </c>
      <c r="BK1982" s="144">
        <f>ROUND(I1982*H1982,2)</f>
        <v>0</v>
      </c>
      <c r="BL1982" s="17" t="s">
        <v>90</v>
      </c>
      <c r="BM1982" s="143" t="s">
        <v>2923</v>
      </c>
    </row>
    <row r="1983" spans="2:65" s="1" customFormat="1" ht="11.25">
      <c r="B1983" s="33"/>
      <c r="D1983" s="145" t="s">
        <v>200</v>
      </c>
      <c r="F1983" s="146" t="s">
        <v>2924</v>
      </c>
      <c r="I1983" s="147"/>
      <c r="L1983" s="33"/>
      <c r="M1983" s="148"/>
      <c r="T1983" s="54"/>
      <c r="AT1983" s="17" t="s">
        <v>200</v>
      </c>
      <c r="AU1983" s="17" t="s">
        <v>93</v>
      </c>
    </row>
    <row r="1984" spans="2:65" s="12" customFormat="1" ht="11.25">
      <c r="B1984" s="149"/>
      <c r="D1984" s="150" t="s">
        <v>202</v>
      </c>
      <c r="E1984" s="151" t="s">
        <v>44</v>
      </c>
      <c r="F1984" s="152" t="s">
        <v>2195</v>
      </c>
      <c r="H1984" s="151" t="s">
        <v>44</v>
      </c>
      <c r="I1984" s="153"/>
      <c r="L1984" s="149"/>
      <c r="M1984" s="154"/>
      <c r="T1984" s="155"/>
      <c r="AT1984" s="151" t="s">
        <v>202</v>
      </c>
      <c r="AU1984" s="151" t="s">
        <v>93</v>
      </c>
      <c r="AV1984" s="12" t="s">
        <v>90</v>
      </c>
      <c r="AW1984" s="12" t="s">
        <v>42</v>
      </c>
      <c r="AX1984" s="12" t="s">
        <v>82</v>
      </c>
      <c r="AY1984" s="151" t="s">
        <v>192</v>
      </c>
    </row>
    <row r="1985" spans="2:65" s="12" customFormat="1" ht="11.25">
      <c r="B1985" s="149"/>
      <c r="D1985" s="150" t="s">
        <v>202</v>
      </c>
      <c r="E1985" s="151" t="s">
        <v>44</v>
      </c>
      <c r="F1985" s="152" t="s">
        <v>2925</v>
      </c>
      <c r="H1985" s="151" t="s">
        <v>44</v>
      </c>
      <c r="I1985" s="153"/>
      <c r="L1985" s="149"/>
      <c r="M1985" s="154"/>
      <c r="T1985" s="155"/>
      <c r="AT1985" s="151" t="s">
        <v>202</v>
      </c>
      <c r="AU1985" s="151" t="s">
        <v>93</v>
      </c>
      <c r="AV1985" s="12" t="s">
        <v>90</v>
      </c>
      <c r="AW1985" s="12" t="s">
        <v>42</v>
      </c>
      <c r="AX1985" s="12" t="s">
        <v>82</v>
      </c>
      <c r="AY1985" s="151" t="s">
        <v>192</v>
      </c>
    </row>
    <row r="1986" spans="2:65" s="13" customFormat="1" ht="11.25">
      <c r="B1986" s="156"/>
      <c r="D1986" s="150" t="s">
        <v>202</v>
      </c>
      <c r="E1986" s="157" t="s">
        <v>44</v>
      </c>
      <c r="F1986" s="158" t="s">
        <v>209</v>
      </c>
      <c r="H1986" s="159">
        <v>3</v>
      </c>
      <c r="I1986" s="160"/>
      <c r="L1986" s="156"/>
      <c r="M1986" s="161"/>
      <c r="T1986" s="162"/>
      <c r="AT1986" s="157" t="s">
        <v>202</v>
      </c>
      <c r="AU1986" s="157" t="s">
        <v>93</v>
      </c>
      <c r="AV1986" s="13" t="s">
        <v>93</v>
      </c>
      <c r="AW1986" s="13" t="s">
        <v>42</v>
      </c>
      <c r="AX1986" s="13" t="s">
        <v>90</v>
      </c>
      <c r="AY1986" s="157" t="s">
        <v>192</v>
      </c>
    </row>
    <row r="1987" spans="2:65" s="1" customFormat="1" ht="37.9" customHeight="1">
      <c r="B1987" s="33"/>
      <c r="C1987" s="132" t="s">
        <v>2087</v>
      </c>
      <c r="D1987" s="132" t="s">
        <v>194</v>
      </c>
      <c r="E1987" s="133" t="s">
        <v>2926</v>
      </c>
      <c r="F1987" s="134" t="s">
        <v>2927</v>
      </c>
      <c r="G1987" s="135" t="s">
        <v>747</v>
      </c>
      <c r="H1987" s="136">
        <v>1</v>
      </c>
      <c r="I1987" s="137"/>
      <c r="J1987" s="138">
        <f>ROUND(I1987*H1987,2)</f>
        <v>0</v>
      </c>
      <c r="K1987" s="134" t="s">
        <v>198</v>
      </c>
      <c r="L1987" s="33"/>
      <c r="M1987" s="139" t="s">
        <v>44</v>
      </c>
      <c r="N1987" s="140" t="s">
        <v>53</v>
      </c>
      <c r="P1987" s="141">
        <f>O1987*H1987</f>
        <v>0</v>
      </c>
      <c r="Q1987" s="141">
        <v>0</v>
      </c>
      <c r="R1987" s="141">
        <f>Q1987*H1987</f>
        <v>0</v>
      </c>
      <c r="S1987" s="141">
        <v>0</v>
      </c>
      <c r="T1987" s="142">
        <f>S1987*H1987</f>
        <v>0</v>
      </c>
      <c r="AR1987" s="143" t="s">
        <v>90</v>
      </c>
      <c r="AT1987" s="143" t="s">
        <v>194</v>
      </c>
      <c r="AU1987" s="143" t="s">
        <v>93</v>
      </c>
      <c r="AY1987" s="17" t="s">
        <v>192</v>
      </c>
      <c r="BE1987" s="144">
        <f>IF(N1987="základní",J1987,0)</f>
        <v>0</v>
      </c>
      <c r="BF1987" s="144">
        <f>IF(N1987="snížená",J1987,0)</f>
        <v>0</v>
      </c>
      <c r="BG1987" s="144">
        <f>IF(N1987="zákl. přenesená",J1987,0)</f>
        <v>0</v>
      </c>
      <c r="BH1987" s="144">
        <f>IF(N1987="sníž. přenesená",J1987,0)</f>
        <v>0</v>
      </c>
      <c r="BI1987" s="144">
        <f>IF(N1987="nulová",J1987,0)</f>
        <v>0</v>
      </c>
      <c r="BJ1987" s="17" t="s">
        <v>90</v>
      </c>
      <c r="BK1987" s="144">
        <f>ROUND(I1987*H1987,2)</f>
        <v>0</v>
      </c>
      <c r="BL1987" s="17" t="s">
        <v>90</v>
      </c>
      <c r="BM1987" s="143" t="s">
        <v>2928</v>
      </c>
    </row>
    <row r="1988" spans="2:65" s="1" customFormat="1" ht="11.25">
      <c r="B1988" s="33"/>
      <c r="D1988" s="145" t="s">
        <v>200</v>
      </c>
      <c r="F1988" s="146" t="s">
        <v>2929</v>
      </c>
      <c r="I1988" s="147"/>
      <c r="L1988" s="33"/>
      <c r="M1988" s="148"/>
      <c r="T1988" s="54"/>
      <c r="AT1988" s="17" t="s">
        <v>200</v>
      </c>
      <c r="AU1988" s="17" t="s">
        <v>93</v>
      </c>
    </row>
    <row r="1989" spans="2:65" s="12" customFormat="1" ht="11.25">
      <c r="B1989" s="149"/>
      <c r="D1989" s="150" t="s">
        <v>202</v>
      </c>
      <c r="E1989" s="151" t="s">
        <v>44</v>
      </c>
      <c r="F1989" s="152" t="s">
        <v>2195</v>
      </c>
      <c r="H1989" s="151" t="s">
        <v>44</v>
      </c>
      <c r="I1989" s="153"/>
      <c r="L1989" s="149"/>
      <c r="M1989" s="154"/>
      <c r="T1989" s="155"/>
      <c r="AT1989" s="151" t="s">
        <v>202</v>
      </c>
      <c r="AU1989" s="151" t="s">
        <v>93</v>
      </c>
      <c r="AV1989" s="12" t="s">
        <v>90</v>
      </c>
      <c r="AW1989" s="12" t="s">
        <v>42</v>
      </c>
      <c r="AX1989" s="12" t="s">
        <v>82</v>
      </c>
      <c r="AY1989" s="151" t="s">
        <v>192</v>
      </c>
    </row>
    <row r="1990" spans="2:65" s="12" customFormat="1" ht="22.5">
      <c r="B1990" s="149"/>
      <c r="D1990" s="150" t="s">
        <v>202</v>
      </c>
      <c r="E1990" s="151" t="s">
        <v>44</v>
      </c>
      <c r="F1990" s="152" t="s">
        <v>2930</v>
      </c>
      <c r="H1990" s="151" t="s">
        <v>44</v>
      </c>
      <c r="I1990" s="153"/>
      <c r="L1990" s="149"/>
      <c r="M1990" s="154"/>
      <c r="T1990" s="155"/>
      <c r="AT1990" s="151" t="s">
        <v>202</v>
      </c>
      <c r="AU1990" s="151" t="s">
        <v>93</v>
      </c>
      <c r="AV1990" s="12" t="s">
        <v>90</v>
      </c>
      <c r="AW1990" s="12" t="s">
        <v>42</v>
      </c>
      <c r="AX1990" s="12" t="s">
        <v>82</v>
      </c>
      <c r="AY1990" s="151" t="s">
        <v>192</v>
      </c>
    </row>
    <row r="1991" spans="2:65" s="13" customFormat="1" ht="11.25">
      <c r="B1991" s="156"/>
      <c r="D1991" s="150" t="s">
        <v>202</v>
      </c>
      <c r="E1991" s="157" t="s">
        <v>44</v>
      </c>
      <c r="F1991" s="158" t="s">
        <v>90</v>
      </c>
      <c r="H1991" s="159">
        <v>1</v>
      </c>
      <c r="I1991" s="160"/>
      <c r="L1991" s="156"/>
      <c r="M1991" s="161"/>
      <c r="T1991" s="162"/>
      <c r="AT1991" s="157" t="s">
        <v>202</v>
      </c>
      <c r="AU1991" s="157" t="s">
        <v>93</v>
      </c>
      <c r="AV1991" s="13" t="s">
        <v>93</v>
      </c>
      <c r="AW1991" s="13" t="s">
        <v>42</v>
      </c>
      <c r="AX1991" s="13" t="s">
        <v>90</v>
      </c>
      <c r="AY1991" s="157" t="s">
        <v>192</v>
      </c>
    </row>
    <row r="1992" spans="2:65" s="1" customFormat="1" ht="37.9" customHeight="1">
      <c r="B1992" s="33"/>
      <c r="C1992" s="132" t="s">
        <v>2092</v>
      </c>
      <c r="D1992" s="132" t="s">
        <v>194</v>
      </c>
      <c r="E1992" s="133" t="s">
        <v>2931</v>
      </c>
      <c r="F1992" s="134" t="s">
        <v>2932</v>
      </c>
      <c r="G1992" s="135" t="s">
        <v>747</v>
      </c>
      <c r="H1992" s="136">
        <v>2</v>
      </c>
      <c r="I1992" s="137"/>
      <c r="J1992" s="138">
        <f>ROUND(I1992*H1992,2)</f>
        <v>0</v>
      </c>
      <c r="K1992" s="134" t="s">
        <v>198</v>
      </c>
      <c r="L1992" s="33"/>
      <c r="M1992" s="139" t="s">
        <v>44</v>
      </c>
      <c r="N1992" s="140" t="s">
        <v>53</v>
      </c>
      <c r="P1992" s="141">
        <f>O1992*H1992</f>
        <v>0</v>
      </c>
      <c r="Q1992" s="141">
        <v>0</v>
      </c>
      <c r="R1992" s="141">
        <f>Q1992*H1992</f>
        <v>0</v>
      </c>
      <c r="S1992" s="141">
        <v>0</v>
      </c>
      <c r="T1992" s="142">
        <f>S1992*H1992</f>
        <v>0</v>
      </c>
      <c r="AR1992" s="143" t="s">
        <v>90</v>
      </c>
      <c r="AT1992" s="143" t="s">
        <v>194</v>
      </c>
      <c r="AU1992" s="143" t="s">
        <v>93</v>
      </c>
      <c r="AY1992" s="17" t="s">
        <v>192</v>
      </c>
      <c r="BE1992" s="144">
        <f>IF(N1992="základní",J1992,0)</f>
        <v>0</v>
      </c>
      <c r="BF1992" s="144">
        <f>IF(N1992="snížená",J1992,0)</f>
        <v>0</v>
      </c>
      <c r="BG1992" s="144">
        <f>IF(N1992="zákl. přenesená",J1992,0)</f>
        <v>0</v>
      </c>
      <c r="BH1992" s="144">
        <f>IF(N1992="sníž. přenesená",J1992,0)</f>
        <v>0</v>
      </c>
      <c r="BI1992" s="144">
        <f>IF(N1992="nulová",J1992,0)</f>
        <v>0</v>
      </c>
      <c r="BJ1992" s="17" t="s">
        <v>90</v>
      </c>
      <c r="BK1992" s="144">
        <f>ROUND(I1992*H1992,2)</f>
        <v>0</v>
      </c>
      <c r="BL1992" s="17" t="s">
        <v>90</v>
      </c>
      <c r="BM1992" s="143" t="s">
        <v>2933</v>
      </c>
    </row>
    <row r="1993" spans="2:65" s="1" customFormat="1" ht="11.25">
      <c r="B1993" s="33"/>
      <c r="D1993" s="145" t="s">
        <v>200</v>
      </c>
      <c r="F1993" s="146" t="s">
        <v>2934</v>
      </c>
      <c r="I1993" s="147"/>
      <c r="L1993" s="33"/>
      <c r="M1993" s="148"/>
      <c r="T1993" s="54"/>
      <c r="AT1993" s="17" t="s">
        <v>200</v>
      </c>
      <c r="AU1993" s="17" t="s">
        <v>93</v>
      </c>
    </row>
    <row r="1994" spans="2:65" s="12" customFormat="1" ht="11.25">
      <c r="B1994" s="149"/>
      <c r="D1994" s="150" t="s">
        <v>202</v>
      </c>
      <c r="E1994" s="151" t="s">
        <v>44</v>
      </c>
      <c r="F1994" s="152" t="s">
        <v>2195</v>
      </c>
      <c r="H1994" s="151" t="s">
        <v>44</v>
      </c>
      <c r="I1994" s="153"/>
      <c r="L1994" s="149"/>
      <c r="M1994" s="154"/>
      <c r="T1994" s="155"/>
      <c r="AT1994" s="151" t="s">
        <v>202</v>
      </c>
      <c r="AU1994" s="151" t="s">
        <v>93</v>
      </c>
      <c r="AV1994" s="12" t="s">
        <v>90</v>
      </c>
      <c r="AW1994" s="12" t="s">
        <v>42</v>
      </c>
      <c r="AX1994" s="12" t="s">
        <v>82</v>
      </c>
      <c r="AY1994" s="151" t="s">
        <v>192</v>
      </c>
    </row>
    <row r="1995" spans="2:65" s="12" customFormat="1" ht="11.25">
      <c r="B1995" s="149"/>
      <c r="D1995" s="150" t="s">
        <v>202</v>
      </c>
      <c r="E1995" s="151" t="s">
        <v>44</v>
      </c>
      <c r="F1995" s="152" t="s">
        <v>2935</v>
      </c>
      <c r="H1995" s="151" t="s">
        <v>44</v>
      </c>
      <c r="I1995" s="153"/>
      <c r="L1995" s="149"/>
      <c r="M1995" s="154"/>
      <c r="T1995" s="155"/>
      <c r="AT1995" s="151" t="s">
        <v>202</v>
      </c>
      <c r="AU1995" s="151" t="s">
        <v>93</v>
      </c>
      <c r="AV1995" s="12" t="s">
        <v>90</v>
      </c>
      <c r="AW1995" s="12" t="s">
        <v>42</v>
      </c>
      <c r="AX1995" s="12" t="s">
        <v>82</v>
      </c>
      <c r="AY1995" s="151" t="s">
        <v>192</v>
      </c>
    </row>
    <row r="1996" spans="2:65" s="13" customFormat="1" ht="11.25">
      <c r="B1996" s="156"/>
      <c r="D1996" s="150" t="s">
        <v>202</v>
      </c>
      <c r="E1996" s="157" t="s">
        <v>44</v>
      </c>
      <c r="F1996" s="158" t="s">
        <v>93</v>
      </c>
      <c r="H1996" s="159">
        <v>2</v>
      </c>
      <c r="I1996" s="160"/>
      <c r="L1996" s="156"/>
      <c r="M1996" s="161"/>
      <c r="T1996" s="162"/>
      <c r="AT1996" s="157" t="s">
        <v>202</v>
      </c>
      <c r="AU1996" s="157" t="s">
        <v>93</v>
      </c>
      <c r="AV1996" s="13" t="s">
        <v>93</v>
      </c>
      <c r="AW1996" s="13" t="s">
        <v>42</v>
      </c>
      <c r="AX1996" s="13" t="s">
        <v>90</v>
      </c>
      <c r="AY1996" s="157" t="s">
        <v>192</v>
      </c>
    </row>
    <row r="1997" spans="2:65" s="1" customFormat="1" ht="37.9" customHeight="1">
      <c r="B1997" s="33"/>
      <c r="C1997" s="132" t="s">
        <v>2096</v>
      </c>
      <c r="D1997" s="132" t="s">
        <v>194</v>
      </c>
      <c r="E1997" s="133" t="s">
        <v>2936</v>
      </c>
      <c r="F1997" s="134" t="s">
        <v>2937</v>
      </c>
      <c r="G1997" s="135" t="s">
        <v>747</v>
      </c>
      <c r="H1997" s="136">
        <v>10</v>
      </c>
      <c r="I1997" s="137"/>
      <c r="J1997" s="138">
        <f>ROUND(I1997*H1997,2)</f>
        <v>0</v>
      </c>
      <c r="K1997" s="134" t="s">
        <v>198</v>
      </c>
      <c r="L1997" s="33"/>
      <c r="M1997" s="139" t="s">
        <v>44</v>
      </c>
      <c r="N1997" s="140" t="s">
        <v>53</v>
      </c>
      <c r="P1997" s="141">
        <f>O1997*H1997</f>
        <v>0</v>
      </c>
      <c r="Q1997" s="141">
        <v>0</v>
      </c>
      <c r="R1997" s="141">
        <f>Q1997*H1997</f>
        <v>0</v>
      </c>
      <c r="S1997" s="141">
        <v>0</v>
      </c>
      <c r="T1997" s="142">
        <f>S1997*H1997</f>
        <v>0</v>
      </c>
      <c r="AR1997" s="143" t="s">
        <v>90</v>
      </c>
      <c r="AT1997" s="143" t="s">
        <v>194</v>
      </c>
      <c r="AU1997" s="143" t="s">
        <v>93</v>
      </c>
      <c r="AY1997" s="17" t="s">
        <v>192</v>
      </c>
      <c r="BE1997" s="144">
        <f>IF(N1997="základní",J1997,0)</f>
        <v>0</v>
      </c>
      <c r="BF1997" s="144">
        <f>IF(N1997="snížená",J1997,0)</f>
        <v>0</v>
      </c>
      <c r="BG1997" s="144">
        <f>IF(N1997="zákl. přenesená",J1997,0)</f>
        <v>0</v>
      </c>
      <c r="BH1997" s="144">
        <f>IF(N1997="sníž. přenesená",J1997,0)</f>
        <v>0</v>
      </c>
      <c r="BI1997" s="144">
        <f>IF(N1997="nulová",J1997,0)</f>
        <v>0</v>
      </c>
      <c r="BJ1997" s="17" t="s">
        <v>90</v>
      </c>
      <c r="BK1997" s="144">
        <f>ROUND(I1997*H1997,2)</f>
        <v>0</v>
      </c>
      <c r="BL1997" s="17" t="s">
        <v>90</v>
      </c>
      <c r="BM1997" s="143" t="s">
        <v>2938</v>
      </c>
    </row>
    <row r="1998" spans="2:65" s="1" customFormat="1" ht="11.25">
      <c r="B1998" s="33"/>
      <c r="D1998" s="145" t="s">
        <v>200</v>
      </c>
      <c r="F1998" s="146" t="s">
        <v>2939</v>
      </c>
      <c r="I1998" s="147"/>
      <c r="L1998" s="33"/>
      <c r="M1998" s="148"/>
      <c r="T1998" s="54"/>
      <c r="AT1998" s="17" t="s">
        <v>200</v>
      </c>
      <c r="AU1998" s="17" t="s">
        <v>93</v>
      </c>
    </row>
    <row r="1999" spans="2:65" s="12" customFormat="1" ht="11.25">
      <c r="B1999" s="149"/>
      <c r="D1999" s="150" t="s">
        <v>202</v>
      </c>
      <c r="E1999" s="151" t="s">
        <v>44</v>
      </c>
      <c r="F1999" s="152" t="s">
        <v>2195</v>
      </c>
      <c r="H1999" s="151" t="s">
        <v>44</v>
      </c>
      <c r="I1999" s="153"/>
      <c r="L1999" s="149"/>
      <c r="M1999" s="154"/>
      <c r="T1999" s="155"/>
      <c r="AT1999" s="151" t="s">
        <v>202</v>
      </c>
      <c r="AU1999" s="151" t="s">
        <v>93</v>
      </c>
      <c r="AV1999" s="12" t="s">
        <v>90</v>
      </c>
      <c r="AW1999" s="12" t="s">
        <v>42</v>
      </c>
      <c r="AX1999" s="12" t="s">
        <v>82</v>
      </c>
      <c r="AY1999" s="151" t="s">
        <v>192</v>
      </c>
    </row>
    <row r="2000" spans="2:65" s="12" customFormat="1" ht="11.25">
      <c r="B2000" s="149"/>
      <c r="D2000" s="150" t="s">
        <v>202</v>
      </c>
      <c r="E2000" s="151" t="s">
        <v>44</v>
      </c>
      <c r="F2000" s="152" t="s">
        <v>2940</v>
      </c>
      <c r="H2000" s="151" t="s">
        <v>44</v>
      </c>
      <c r="I2000" s="153"/>
      <c r="L2000" s="149"/>
      <c r="M2000" s="154"/>
      <c r="T2000" s="155"/>
      <c r="AT2000" s="151" t="s">
        <v>202</v>
      </c>
      <c r="AU2000" s="151" t="s">
        <v>93</v>
      </c>
      <c r="AV2000" s="12" t="s">
        <v>90</v>
      </c>
      <c r="AW2000" s="12" t="s">
        <v>42</v>
      </c>
      <c r="AX2000" s="12" t="s">
        <v>82</v>
      </c>
      <c r="AY2000" s="151" t="s">
        <v>192</v>
      </c>
    </row>
    <row r="2001" spans="2:65" s="13" customFormat="1" ht="11.25">
      <c r="B2001" s="156"/>
      <c r="D2001" s="150" t="s">
        <v>202</v>
      </c>
      <c r="E2001" s="157" t="s">
        <v>44</v>
      </c>
      <c r="F2001" s="158" t="s">
        <v>226</v>
      </c>
      <c r="H2001" s="159">
        <v>10</v>
      </c>
      <c r="I2001" s="160"/>
      <c r="L2001" s="156"/>
      <c r="M2001" s="161"/>
      <c r="T2001" s="162"/>
      <c r="AT2001" s="157" t="s">
        <v>202</v>
      </c>
      <c r="AU2001" s="157" t="s">
        <v>93</v>
      </c>
      <c r="AV2001" s="13" t="s">
        <v>93</v>
      </c>
      <c r="AW2001" s="13" t="s">
        <v>42</v>
      </c>
      <c r="AX2001" s="13" t="s">
        <v>90</v>
      </c>
      <c r="AY2001" s="157" t="s">
        <v>192</v>
      </c>
    </row>
    <row r="2002" spans="2:65" s="1" customFormat="1" ht="24.2" customHeight="1">
      <c r="B2002" s="33"/>
      <c r="C2002" s="132" t="s">
        <v>2102</v>
      </c>
      <c r="D2002" s="132" t="s">
        <v>194</v>
      </c>
      <c r="E2002" s="133" t="s">
        <v>2941</v>
      </c>
      <c r="F2002" s="134" t="s">
        <v>2942</v>
      </c>
      <c r="G2002" s="135" t="s">
        <v>747</v>
      </c>
      <c r="H2002" s="136">
        <v>2</v>
      </c>
      <c r="I2002" s="137"/>
      <c r="J2002" s="138">
        <f>ROUND(I2002*H2002,2)</f>
        <v>0</v>
      </c>
      <c r="K2002" s="134" t="s">
        <v>198</v>
      </c>
      <c r="L2002" s="33"/>
      <c r="M2002" s="139" t="s">
        <v>44</v>
      </c>
      <c r="N2002" s="140" t="s">
        <v>53</v>
      </c>
      <c r="P2002" s="141">
        <f>O2002*H2002</f>
        <v>0</v>
      </c>
      <c r="Q2002" s="141">
        <v>0</v>
      </c>
      <c r="R2002" s="141">
        <f>Q2002*H2002</f>
        <v>0</v>
      </c>
      <c r="S2002" s="141">
        <v>0</v>
      </c>
      <c r="T2002" s="142">
        <f>S2002*H2002</f>
        <v>0</v>
      </c>
      <c r="AR2002" s="143" t="s">
        <v>90</v>
      </c>
      <c r="AT2002" s="143" t="s">
        <v>194</v>
      </c>
      <c r="AU2002" s="143" t="s">
        <v>93</v>
      </c>
      <c r="AY2002" s="17" t="s">
        <v>192</v>
      </c>
      <c r="BE2002" s="144">
        <f>IF(N2002="základní",J2002,0)</f>
        <v>0</v>
      </c>
      <c r="BF2002" s="144">
        <f>IF(N2002="snížená",J2002,0)</f>
        <v>0</v>
      </c>
      <c r="BG2002" s="144">
        <f>IF(N2002="zákl. přenesená",J2002,0)</f>
        <v>0</v>
      </c>
      <c r="BH2002" s="144">
        <f>IF(N2002="sníž. přenesená",J2002,0)</f>
        <v>0</v>
      </c>
      <c r="BI2002" s="144">
        <f>IF(N2002="nulová",J2002,0)</f>
        <v>0</v>
      </c>
      <c r="BJ2002" s="17" t="s">
        <v>90</v>
      </c>
      <c r="BK2002" s="144">
        <f>ROUND(I2002*H2002,2)</f>
        <v>0</v>
      </c>
      <c r="BL2002" s="17" t="s">
        <v>90</v>
      </c>
      <c r="BM2002" s="143" t="s">
        <v>2943</v>
      </c>
    </row>
    <row r="2003" spans="2:65" s="1" customFormat="1" ht="11.25">
      <c r="B2003" s="33"/>
      <c r="D2003" s="145" t="s">
        <v>200</v>
      </c>
      <c r="F2003" s="146" t="s">
        <v>2944</v>
      </c>
      <c r="I2003" s="147"/>
      <c r="L2003" s="33"/>
      <c r="M2003" s="148"/>
      <c r="T2003" s="54"/>
      <c r="AT2003" s="17" t="s">
        <v>200</v>
      </c>
      <c r="AU2003" s="17" t="s">
        <v>93</v>
      </c>
    </row>
    <row r="2004" spans="2:65" s="12" customFormat="1" ht="11.25">
      <c r="B2004" s="149"/>
      <c r="D2004" s="150" t="s">
        <v>202</v>
      </c>
      <c r="E2004" s="151" t="s">
        <v>44</v>
      </c>
      <c r="F2004" s="152" t="s">
        <v>2195</v>
      </c>
      <c r="H2004" s="151" t="s">
        <v>44</v>
      </c>
      <c r="I2004" s="153"/>
      <c r="L2004" s="149"/>
      <c r="M2004" s="154"/>
      <c r="T2004" s="155"/>
      <c r="AT2004" s="151" t="s">
        <v>202</v>
      </c>
      <c r="AU2004" s="151" t="s">
        <v>93</v>
      </c>
      <c r="AV2004" s="12" t="s">
        <v>90</v>
      </c>
      <c r="AW2004" s="12" t="s">
        <v>42</v>
      </c>
      <c r="AX2004" s="12" t="s">
        <v>82</v>
      </c>
      <c r="AY2004" s="151" t="s">
        <v>192</v>
      </c>
    </row>
    <row r="2005" spans="2:65" s="12" customFormat="1" ht="11.25">
      <c r="B2005" s="149"/>
      <c r="D2005" s="150" t="s">
        <v>202</v>
      </c>
      <c r="E2005" s="151" t="s">
        <v>44</v>
      </c>
      <c r="F2005" s="152" t="s">
        <v>2945</v>
      </c>
      <c r="H2005" s="151" t="s">
        <v>44</v>
      </c>
      <c r="I2005" s="153"/>
      <c r="L2005" s="149"/>
      <c r="M2005" s="154"/>
      <c r="T2005" s="155"/>
      <c r="AT2005" s="151" t="s">
        <v>202</v>
      </c>
      <c r="AU2005" s="151" t="s">
        <v>93</v>
      </c>
      <c r="AV2005" s="12" t="s">
        <v>90</v>
      </c>
      <c r="AW2005" s="12" t="s">
        <v>42</v>
      </c>
      <c r="AX2005" s="12" t="s">
        <v>82</v>
      </c>
      <c r="AY2005" s="151" t="s">
        <v>192</v>
      </c>
    </row>
    <row r="2006" spans="2:65" s="13" customFormat="1" ht="11.25">
      <c r="B2006" s="156"/>
      <c r="D2006" s="150" t="s">
        <v>202</v>
      </c>
      <c r="E2006" s="157" t="s">
        <v>44</v>
      </c>
      <c r="F2006" s="158" t="s">
        <v>93</v>
      </c>
      <c r="H2006" s="159">
        <v>2</v>
      </c>
      <c r="I2006" s="160"/>
      <c r="L2006" s="156"/>
      <c r="M2006" s="161"/>
      <c r="T2006" s="162"/>
      <c r="AT2006" s="157" t="s">
        <v>202</v>
      </c>
      <c r="AU2006" s="157" t="s">
        <v>93</v>
      </c>
      <c r="AV2006" s="13" t="s">
        <v>93</v>
      </c>
      <c r="AW2006" s="13" t="s">
        <v>42</v>
      </c>
      <c r="AX2006" s="13" t="s">
        <v>90</v>
      </c>
      <c r="AY2006" s="157" t="s">
        <v>192</v>
      </c>
    </row>
    <row r="2007" spans="2:65" s="1" customFormat="1" ht="24.2" customHeight="1">
      <c r="B2007" s="33"/>
      <c r="C2007" s="132" t="s">
        <v>2108</v>
      </c>
      <c r="D2007" s="132" t="s">
        <v>194</v>
      </c>
      <c r="E2007" s="133" t="s">
        <v>2946</v>
      </c>
      <c r="F2007" s="134" t="s">
        <v>2947</v>
      </c>
      <c r="G2007" s="135" t="s">
        <v>747</v>
      </c>
      <c r="H2007" s="136">
        <v>1</v>
      </c>
      <c r="I2007" s="137"/>
      <c r="J2007" s="138">
        <f>ROUND(I2007*H2007,2)</f>
        <v>0</v>
      </c>
      <c r="K2007" s="134" t="s">
        <v>198</v>
      </c>
      <c r="L2007" s="33"/>
      <c r="M2007" s="139" t="s">
        <v>44</v>
      </c>
      <c r="N2007" s="140" t="s">
        <v>53</v>
      </c>
      <c r="P2007" s="141">
        <f>O2007*H2007</f>
        <v>0</v>
      </c>
      <c r="Q2007" s="141">
        <v>0</v>
      </c>
      <c r="R2007" s="141">
        <f>Q2007*H2007</f>
        <v>0</v>
      </c>
      <c r="S2007" s="141">
        <v>0</v>
      </c>
      <c r="T2007" s="142">
        <f>S2007*H2007</f>
        <v>0</v>
      </c>
      <c r="AR2007" s="143" t="s">
        <v>90</v>
      </c>
      <c r="AT2007" s="143" t="s">
        <v>194</v>
      </c>
      <c r="AU2007" s="143" t="s">
        <v>93</v>
      </c>
      <c r="AY2007" s="17" t="s">
        <v>192</v>
      </c>
      <c r="BE2007" s="144">
        <f>IF(N2007="základní",J2007,0)</f>
        <v>0</v>
      </c>
      <c r="BF2007" s="144">
        <f>IF(N2007="snížená",J2007,0)</f>
        <v>0</v>
      </c>
      <c r="BG2007" s="144">
        <f>IF(N2007="zákl. přenesená",J2007,0)</f>
        <v>0</v>
      </c>
      <c r="BH2007" s="144">
        <f>IF(N2007="sníž. přenesená",J2007,0)</f>
        <v>0</v>
      </c>
      <c r="BI2007" s="144">
        <f>IF(N2007="nulová",J2007,0)</f>
        <v>0</v>
      </c>
      <c r="BJ2007" s="17" t="s">
        <v>90</v>
      </c>
      <c r="BK2007" s="144">
        <f>ROUND(I2007*H2007,2)</f>
        <v>0</v>
      </c>
      <c r="BL2007" s="17" t="s">
        <v>90</v>
      </c>
      <c r="BM2007" s="143" t="s">
        <v>2948</v>
      </c>
    </row>
    <row r="2008" spans="2:65" s="1" customFormat="1" ht="11.25">
      <c r="B2008" s="33"/>
      <c r="D2008" s="145" t="s">
        <v>200</v>
      </c>
      <c r="F2008" s="146" t="s">
        <v>2949</v>
      </c>
      <c r="I2008" s="147"/>
      <c r="L2008" s="33"/>
      <c r="M2008" s="148"/>
      <c r="T2008" s="54"/>
      <c r="AT2008" s="17" t="s">
        <v>200</v>
      </c>
      <c r="AU2008" s="17" t="s">
        <v>93</v>
      </c>
    </row>
    <row r="2009" spans="2:65" s="12" customFormat="1" ht="11.25">
      <c r="B2009" s="149"/>
      <c r="D2009" s="150" t="s">
        <v>202</v>
      </c>
      <c r="E2009" s="151" t="s">
        <v>44</v>
      </c>
      <c r="F2009" s="152" t="s">
        <v>2195</v>
      </c>
      <c r="H2009" s="151" t="s">
        <v>44</v>
      </c>
      <c r="I2009" s="153"/>
      <c r="L2009" s="149"/>
      <c r="M2009" s="154"/>
      <c r="T2009" s="155"/>
      <c r="AT2009" s="151" t="s">
        <v>202</v>
      </c>
      <c r="AU2009" s="151" t="s">
        <v>93</v>
      </c>
      <c r="AV2009" s="12" t="s">
        <v>90</v>
      </c>
      <c r="AW2009" s="12" t="s">
        <v>42</v>
      </c>
      <c r="AX2009" s="12" t="s">
        <v>82</v>
      </c>
      <c r="AY2009" s="151" t="s">
        <v>192</v>
      </c>
    </row>
    <row r="2010" spans="2:65" s="12" customFormat="1" ht="11.25">
      <c r="B2010" s="149"/>
      <c r="D2010" s="150" t="s">
        <v>202</v>
      </c>
      <c r="E2010" s="151" t="s">
        <v>44</v>
      </c>
      <c r="F2010" s="152" t="s">
        <v>2945</v>
      </c>
      <c r="H2010" s="151" t="s">
        <v>44</v>
      </c>
      <c r="I2010" s="153"/>
      <c r="L2010" s="149"/>
      <c r="M2010" s="154"/>
      <c r="T2010" s="155"/>
      <c r="AT2010" s="151" t="s">
        <v>202</v>
      </c>
      <c r="AU2010" s="151" t="s">
        <v>93</v>
      </c>
      <c r="AV2010" s="12" t="s">
        <v>90</v>
      </c>
      <c r="AW2010" s="12" t="s">
        <v>42</v>
      </c>
      <c r="AX2010" s="12" t="s">
        <v>82</v>
      </c>
      <c r="AY2010" s="151" t="s">
        <v>192</v>
      </c>
    </row>
    <row r="2011" spans="2:65" s="13" customFormat="1" ht="11.25">
      <c r="B2011" s="156"/>
      <c r="D2011" s="150" t="s">
        <v>202</v>
      </c>
      <c r="E2011" s="157" t="s">
        <v>44</v>
      </c>
      <c r="F2011" s="158" t="s">
        <v>90</v>
      </c>
      <c r="H2011" s="159">
        <v>1</v>
      </c>
      <c r="I2011" s="160"/>
      <c r="L2011" s="156"/>
      <c r="M2011" s="161"/>
      <c r="T2011" s="162"/>
      <c r="AT2011" s="157" t="s">
        <v>202</v>
      </c>
      <c r="AU2011" s="157" t="s">
        <v>93</v>
      </c>
      <c r="AV2011" s="13" t="s">
        <v>93</v>
      </c>
      <c r="AW2011" s="13" t="s">
        <v>42</v>
      </c>
      <c r="AX2011" s="13" t="s">
        <v>90</v>
      </c>
      <c r="AY2011" s="157" t="s">
        <v>192</v>
      </c>
    </row>
    <row r="2012" spans="2:65" s="1" customFormat="1" ht="24.2" customHeight="1">
      <c r="B2012" s="33"/>
      <c r="C2012" s="132" t="s">
        <v>2114</v>
      </c>
      <c r="D2012" s="132" t="s">
        <v>194</v>
      </c>
      <c r="E2012" s="133" t="s">
        <v>2950</v>
      </c>
      <c r="F2012" s="134" t="s">
        <v>2951</v>
      </c>
      <c r="G2012" s="135" t="s">
        <v>747</v>
      </c>
      <c r="H2012" s="136">
        <v>1</v>
      </c>
      <c r="I2012" s="137"/>
      <c r="J2012" s="138">
        <f>ROUND(I2012*H2012,2)</f>
        <v>0</v>
      </c>
      <c r="K2012" s="134" t="s">
        <v>198</v>
      </c>
      <c r="L2012" s="33"/>
      <c r="M2012" s="139" t="s">
        <v>44</v>
      </c>
      <c r="N2012" s="140" t="s">
        <v>53</v>
      </c>
      <c r="P2012" s="141">
        <f>O2012*H2012</f>
        <v>0</v>
      </c>
      <c r="Q2012" s="141">
        <v>0</v>
      </c>
      <c r="R2012" s="141">
        <f>Q2012*H2012</f>
        <v>0</v>
      </c>
      <c r="S2012" s="141">
        <v>0</v>
      </c>
      <c r="T2012" s="142">
        <f>S2012*H2012</f>
        <v>0</v>
      </c>
      <c r="AR2012" s="143" t="s">
        <v>90</v>
      </c>
      <c r="AT2012" s="143" t="s">
        <v>194</v>
      </c>
      <c r="AU2012" s="143" t="s">
        <v>93</v>
      </c>
      <c r="AY2012" s="17" t="s">
        <v>192</v>
      </c>
      <c r="BE2012" s="144">
        <f>IF(N2012="základní",J2012,0)</f>
        <v>0</v>
      </c>
      <c r="BF2012" s="144">
        <f>IF(N2012="snížená",J2012,0)</f>
        <v>0</v>
      </c>
      <c r="BG2012" s="144">
        <f>IF(N2012="zákl. přenesená",J2012,0)</f>
        <v>0</v>
      </c>
      <c r="BH2012" s="144">
        <f>IF(N2012="sníž. přenesená",J2012,0)</f>
        <v>0</v>
      </c>
      <c r="BI2012" s="144">
        <f>IF(N2012="nulová",J2012,0)</f>
        <v>0</v>
      </c>
      <c r="BJ2012" s="17" t="s">
        <v>90</v>
      </c>
      <c r="BK2012" s="144">
        <f>ROUND(I2012*H2012,2)</f>
        <v>0</v>
      </c>
      <c r="BL2012" s="17" t="s">
        <v>90</v>
      </c>
      <c r="BM2012" s="143" t="s">
        <v>2952</v>
      </c>
    </row>
    <row r="2013" spans="2:65" s="1" customFormat="1" ht="11.25">
      <c r="B2013" s="33"/>
      <c r="D2013" s="145" t="s">
        <v>200</v>
      </c>
      <c r="F2013" s="146" t="s">
        <v>2953</v>
      </c>
      <c r="I2013" s="147"/>
      <c r="L2013" s="33"/>
      <c r="M2013" s="148"/>
      <c r="T2013" s="54"/>
      <c r="AT2013" s="17" t="s">
        <v>200</v>
      </c>
      <c r="AU2013" s="17" t="s">
        <v>93</v>
      </c>
    </row>
    <row r="2014" spans="2:65" s="12" customFormat="1" ht="11.25">
      <c r="B2014" s="149"/>
      <c r="D2014" s="150" t="s">
        <v>202</v>
      </c>
      <c r="E2014" s="151" t="s">
        <v>44</v>
      </c>
      <c r="F2014" s="152" t="s">
        <v>2195</v>
      </c>
      <c r="H2014" s="151" t="s">
        <v>44</v>
      </c>
      <c r="I2014" s="153"/>
      <c r="L2014" s="149"/>
      <c r="M2014" s="154"/>
      <c r="T2014" s="155"/>
      <c r="AT2014" s="151" t="s">
        <v>202</v>
      </c>
      <c r="AU2014" s="151" t="s">
        <v>93</v>
      </c>
      <c r="AV2014" s="12" t="s">
        <v>90</v>
      </c>
      <c r="AW2014" s="12" t="s">
        <v>42</v>
      </c>
      <c r="AX2014" s="12" t="s">
        <v>82</v>
      </c>
      <c r="AY2014" s="151" t="s">
        <v>192</v>
      </c>
    </row>
    <row r="2015" spans="2:65" s="12" customFormat="1" ht="11.25">
      <c r="B2015" s="149"/>
      <c r="D2015" s="150" t="s">
        <v>202</v>
      </c>
      <c r="E2015" s="151" t="s">
        <v>44</v>
      </c>
      <c r="F2015" s="152" t="s">
        <v>2954</v>
      </c>
      <c r="H2015" s="151" t="s">
        <v>44</v>
      </c>
      <c r="I2015" s="153"/>
      <c r="L2015" s="149"/>
      <c r="M2015" s="154"/>
      <c r="T2015" s="155"/>
      <c r="AT2015" s="151" t="s">
        <v>202</v>
      </c>
      <c r="AU2015" s="151" t="s">
        <v>93</v>
      </c>
      <c r="AV2015" s="12" t="s">
        <v>90</v>
      </c>
      <c r="AW2015" s="12" t="s">
        <v>42</v>
      </c>
      <c r="AX2015" s="12" t="s">
        <v>82</v>
      </c>
      <c r="AY2015" s="151" t="s">
        <v>192</v>
      </c>
    </row>
    <row r="2016" spans="2:65" s="13" customFormat="1" ht="11.25">
      <c r="B2016" s="156"/>
      <c r="D2016" s="150" t="s">
        <v>202</v>
      </c>
      <c r="E2016" s="157" t="s">
        <v>44</v>
      </c>
      <c r="F2016" s="158" t="s">
        <v>90</v>
      </c>
      <c r="H2016" s="159">
        <v>1</v>
      </c>
      <c r="I2016" s="160"/>
      <c r="L2016" s="156"/>
      <c r="M2016" s="161"/>
      <c r="T2016" s="162"/>
      <c r="AT2016" s="157" t="s">
        <v>202</v>
      </c>
      <c r="AU2016" s="157" t="s">
        <v>93</v>
      </c>
      <c r="AV2016" s="13" t="s">
        <v>93</v>
      </c>
      <c r="AW2016" s="13" t="s">
        <v>42</v>
      </c>
      <c r="AX2016" s="13" t="s">
        <v>90</v>
      </c>
      <c r="AY2016" s="157" t="s">
        <v>192</v>
      </c>
    </row>
    <row r="2017" spans="2:65" s="1" customFormat="1" ht="33" customHeight="1">
      <c r="B2017" s="33"/>
      <c r="C2017" s="132" t="s">
        <v>2120</v>
      </c>
      <c r="D2017" s="132" t="s">
        <v>194</v>
      </c>
      <c r="E2017" s="133" t="s">
        <v>1913</v>
      </c>
      <c r="F2017" s="134" t="s">
        <v>1914</v>
      </c>
      <c r="G2017" s="135" t="s">
        <v>747</v>
      </c>
      <c r="H2017" s="136">
        <v>1</v>
      </c>
      <c r="I2017" s="137"/>
      <c r="J2017" s="138">
        <f>ROUND(I2017*H2017,2)</f>
        <v>0</v>
      </c>
      <c r="K2017" s="134" t="s">
        <v>198</v>
      </c>
      <c r="L2017" s="33"/>
      <c r="M2017" s="139" t="s">
        <v>44</v>
      </c>
      <c r="N2017" s="140" t="s">
        <v>53</v>
      </c>
      <c r="P2017" s="141">
        <f>O2017*H2017</f>
        <v>0</v>
      </c>
      <c r="Q2017" s="141">
        <v>0</v>
      </c>
      <c r="R2017" s="141">
        <f>Q2017*H2017</f>
        <v>0</v>
      </c>
      <c r="S2017" s="141">
        <v>0</v>
      </c>
      <c r="T2017" s="142">
        <f>S2017*H2017</f>
        <v>0</v>
      </c>
      <c r="AR2017" s="143" t="s">
        <v>90</v>
      </c>
      <c r="AT2017" s="143" t="s">
        <v>194</v>
      </c>
      <c r="AU2017" s="143" t="s">
        <v>93</v>
      </c>
      <c r="AY2017" s="17" t="s">
        <v>192</v>
      </c>
      <c r="BE2017" s="144">
        <f>IF(N2017="základní",J2017,0)</f>
        <v>0</v>
      </c>
      <c r="BF2017" s="144">
        <f>IF(N2017="snížená",J2017,0)</f>
        <v>0</v>
      </c>
      <c r="BG2017" s="144">
        <f>IF(N2017="zákl. přenesená",J2017,0)</f>
        <v>0</v>
      </c>
      <c r="BH2017" s="144">
        <f>IF(N2017="sníž. přenesená",J2017,0)</f>
        <v>0</v>
      </c>
      <c r="BI2017" s="144">
        <f>IF(N2017="nulová",J2017,0)</f>
        <v>0</v>
      </c>
      <c r="BJ2017" s="17" t="s">
        <v>90</v>
      </c>
      <c r="BK2017" s="144">
        <f>ROUND(I2017*H2017,2)</f>
        <v>0</v>
      </c>
      <c r="BL2017" s="17" t="s">
        <v>90</v>
      </c>
      <c r="BM2017" s="143" t="s">
        <v>2955</v>
      </c>
    </row>
    <row r="2018" spans="2:65" s="1" customFormat="1" ht="11.25">
      <c r="B2018" s="33"/>
      <c r="D2018" s="145" t="s">
        <v>200</v>
      </c>
      <c r="F2018" s="146" t="s">
        <v>1916</v>
      </c>
      <c r="I2018" s="147"/>
      <c r="L2018" s="33"/>
      <c r="M2018" s="148"/>
      <c r="T2018" s="54"/>
      <c r="AT2018" s="17" t="s">
        <v>200</v>
      </c>
      <c r="AU2018" s="17" t="s">
        <v>93</v>
      </c>
    </row>
    <row r="2019" spans="2:65" s="12" customFormat="1" ht="11.25">
      <c r="B2019" s="149"/>
      <c r="D2019" s="150" t="s">
        <v>202</v>
      </c>
      <c r="E2019" s="151" t="s">
        <v>44</v>
      </c>
      <c r="F2019" s="152" t="s">
        <v>426</v>
      </c>
      <c r="H2019" s="151" t="s">
        <v>44</v>
      </c>
      <c r="I2019" s="153"/>
      <c r="L2019" s="149"/>
      <c r="M2019" s="154"/>
      <c r="T2019" s="155"/>
      <c r="AT2019" s="151" t="s">
        <v>202</v>
      </c>
      <c r="AU2019" s="151" t="s">
        <v>93</v>
      </c>
      <c r="AV2019" s="12" t="s">
        <v>90</v>
      </c>
      <c r="AW2019" s="12" t="s">
        <v>42</v>
      </c>
      <c r="AX2019" s="12" t="s">
        <v>82</v>
      </c>
      <c r="AY2019" s="151" t="s">
        <v>192</v>
      </c>
    </row>
    <row r="2020" spans="2:65" s="12" customFormat="1" ht="11.25">
      <c r="B2020" s="149"/>
      <c r="D2020" s="150" t="s">
        <v>202</v>
      </c>
      <c r="E2020" s="151" t="s">
        <v>44</v>
      </c>
      <c r="F2020" s="152" t="s">
        <v>1917</v>
      </c>
      <c r="H2020" s="151" t="s">
        <v>44</v>
      </c>
      <c r="I2020" s="153"/>
      <c r="L2020" s="149"/>
      <c r="M2020" s="154"/>
      <c r="T2020" s="155"/>
      <c r="AT2020" s="151" t="s">
        <v>202</v>
      </c>
      <c r="AU2020" s="151" t="s">
        <v>93</v>
      </c>
      <c r="AV2020" s="12" t="s">
        <v>90</v>
      </c>
      <c r="AW2020" s="12" t="s">
        <v>42</v>
      </c>
      <c r="AX2020" s="12" t="s">
        <v>82</v>
      </c>
      <c r="AY2020" s="151" t="s">
        <v>192</v>
      </c>
    </row>
    <row r="2021" spans="2:65" s="13" customFormat="1" ht="11.25">
      <c r="B2021" s="156"/>
      <c r="D2021" s="150" t="s">
        <v>202</v>
      </c>
      <c r="E2021" s="157" t="s">
        <v>44</v>
      </c>
      <c r="F2021" s="158" t="s">
        <v>90</v>
      </c>
      <c r="H2021" s="159">
        <v>1</v>
      </c>
      <c r="I2021" s="160"/>
      <c r="L2021" s="156"/>
      <c r="M2021" s="161"/>
      <c r="T2021" s="162"/>
      <c r="AT2021" s="157" t="s">
        <v>202</v>
      </c>
      <c r="AU2021" s="157" t="s">
        <v>93</v>
      </c>
      <c r="AV2021" s="13" t="s">
        <v>93</v>
      </c>
      <c r="AW2021" s="13" t="s">
        <v>42</v>
      </c>
      <c r="AX2021" s="13" t="s">
        <v>90</v>
      </c>
      <c r="AY2021" s="157" t="s">
        <v>192</v>
      </c>
    </row>
    <row r="2022" spans="2:65" s="11" customFormat="1" ht="22.9" customHeight="1">
      <c r="B2022" s="120"/>
      <c r="D2022" s="121" t="s">
        <v>81</v>
      </c>
      <c r="E2022" s="130" t="s">
        <v>1918</v>
      </c>
      <c r="F2022" s="130" t="s">
        <v>1919</v>
      </c>
      <c r="I2022" s="123"/>
      <c r="J2022" s="131">
        <f>BK2022</f>
        <v>0</v>
      </c>
      <c r="L2022" s="120"/>
      <c r="M2022" s="125"/>
      <c r="P2022" s="126">
        <f>SUM(P2023:P2220)</f>
        <v>0</v>
      </c>
      <c r="R2022" s="126">
        <f>SUM(R2023:R2220)</f>
        <v>56.213878399999992</v>
      </c>
      <c r="T2022" s="127">
        <f>SUM(T2023:T2220)</f>
        <v>40.975999999999999</v>
      </c>
      <c r="AR2022" s="121" t="s">
        <v>209</v>
      </c>
      <c r="AT2022" s="128" t="s">
        <v>81</v>
      </c>
      <c r="AU2022" s="128" t="s">
        <v>90</v>
      </c>
      <c r="AY2022" s="121" t="s">
        <v>192</v>
      </c>
      <c r="BK2022" s="129">
        <f>SUM(BK2023:BK2220)</f>
        <v>0</v>
      </c>
    </row>
    <row r="2023" spans="2:65" s="1" customFormat="1" ht="24.2" customHeight="1">
      <c r="B2023" s="33"/>
      <c r="C2023" s="132" t="s">
        <v>2125</v>
      </c>
      <c r="D2023" s="132" t="s">
        <v>194</v>
      </c>
      <c r="E2023" s="133" t="s">
        <v>1921</v>
      </c>
      <c r="F2023" s="134" t="s">
        <v>1922</v>
      </c>
      <c r="G2023" s="135" t="s">
        <v>1312</v>
      </c>
      <c r="H2023" s="136">
        <v>0.46500000000000002</v>
      </c>
      <c r="I2023" s="137"/>
      <c r="J2023" s="138">
        <f>ROUND(I2023*H2023,2)</f>
        <v>0</v>
      </c>
      <c r="K2023" s="134" t="s">
        <v>198</v>
      </c>
      <c r="L2023" s="33"/>
      <c r="M2023" s="139" t="s">
        <v>44</v>
      </c>
      <c r="N2023" s="140" t="s">
        <v>53</v>
      </c>
      <c r="P2023" s="141">
        <f>O2023*H2023</f>
        <v>0</v>
      </c>
      <c r="Q2023" s="141">
        <v>8.8000000000000005E-3</v>
      </c>
      <c r="R2023" s="141">
        <f>Q2023*H2023</f>
        <v>4.0920000000000002E-3</v>
      </c>
      <c r="S2023" s="141">
        <v>0</v>
      </c>
      <c r="T2023" s="142">
        <f>S2023*H2023</f>
        <v>0</v>
      </c>
      <c r="AR2023" s="143" t="s">
        <v>90</v>
      </c>
      <c r="AT2023" s="143" t="s">
        <v>194</v>
      </c>
      <c r="AU2023" s="143" t="s">
        <v>93</v>
      </c>
      <c r="AY2023" s="17" t="s">
        <v>192</v>
      </c>
      <c r="BE2023" s="144">
        <f>IF(N2023="základní",J2023,0)</f>
        <v>0</v>
      </c>
      <c r="BF2023" s="144">
        <f>IF(N2023="snížená",J2023,0)</f>
        <v>0</v>
      </c>
      <c r="BG2023" s="144">
        <f>IF(N2023="zákl. přenesená",J2023,0)</f>
        <v>0</v>
      </c>
      <c r="BH2023" s="144">
        <f>IF(N2023="sníž. přenesená",J2023,0)</f>
        <v>0</v>
      </c>
      <c r="BI2023" s="144">
        <f>IF(N2023="nulová",J2023,0)</f>
        <v>0</v>
      </c>
      <c r="BJ2023" s="17" t="s">
        <v>90</v>
      </c>
      <c r="BK2023" s="144">
        <f>ROUND(I2023*H2023,2)</f>
        <v>0</v>
      </c>
      <c r="BL2023" s="17" t="s">
        <v>90</v>
      </c>
      <c r="BM2023" s="143" t="s">
        <v>2956</v>
      </c>
    </row>
    <row r="2024" spans="2:65" s="1" customFormat="1" ht="11.25">
      <c r="B2024" s="33"/>
      <c r="D2024" s="145" t="s">
        <v>200</v>
      </c>
      <c r="F2024" s="146" t="s">
        <v>1924</v>
      </c>
      <c r="I2024" s="147"/>
      <c r="L2024" s="33"/>
      <c r="M2024" s="148"/>
      <c r="T2024" s="54"/>
      <c r="AT2024" s="17" t="s">
        <v>200</v>
      </c>
      <c r="AU2024" s="17" t="s">
        <v>93</v>
      </c>
    </row>
    <row r="2025" spans="2:65" s="12" customFormat="1" ht="11.25">
      <c r="B2025" s="149"/>
      <c r="D2025" s="150" t="s">
        <v>202</v>
      </c>
      <c r="E2025" s="151" t="s">
        <v>44</v>
      </c>
      <c r="F2025" s="152" t="s">
        <v>2195</v>
      </c>
      <c r="H2025" s="151" t="s">
        <v>44</v>
      </c>
      <c r="I2025" s="153"/>
      <c r="L2025" s="149"/>
      <c r="M2025" s="154"/>
      <c r="T2025" s="155"/>
      <c r="AT2025" s="151" t="s">
        <v>202</v>
      </c>
      <c r="AU2025" s="151" t="s">
        <v>93</v>
      </c>
      <c r="AV2025" s="12" t="s">
        <v>90</v>
      </c>
      <c r="AW2025" s="12" t="s">
        <v>42</v>
      </c>
      <c r="AX2025" s="12" t="s">
        <v>82</v>
      </c>
      <c r="AY2025" s="151" t="s">
        <v>192</v>
      </c>
    </row>
    <row r="2026" spans="2:65" s="12" customFormat="1" ht="11.25">
      <c r="B2026" s="149"/>
      <c r="D2026" s="150" t="s">
        <v>202</v>
      </c>
      <c r="E2026" s="151" t="s">
        <v>44</v>
      </c>
      <c r="F2026" s="152" t="s">
        <v>1925</v>
      </c>
      <c r="H2026" s="151" t="s">
        <v>44</v>
      </c>
      <c r="I2026" s="153"/>
      <c r="L2026" s="149"/>
      <c r="M2026" s="154"/>
      <c r="T2026" s="155"/>
      <c r="AT2026" s="151" t="s">
        <v>202</v>
      </c>
      <c r="AU2026" s="151" t="s">
        <v>93</v>
      </c>
      <c r="AV2026" s="12" t="s">
        <v>90</v>
      </c>
      <c r="AW2026" s="12" t="s">
        <v>42</v>
      </c>
      <c r="AX2026" s="12" t="s">
        <v>82</v>
      </c>
      <c r="AY2026" s="151" t="s">
        <v>192</v>
      </c>
    </row>
    <row r="2027" spans="2:65" s="13" customFormat="1" ht="22.5">
      <c r="B2027" s="156"/>
      <c r="D2027" s="150" t="s">
        <v>202</v>
      </c>
      <c r="E2027" s="157" t="s">
        <v>44</v>
      </c>
      <c r="F2027" s="158" t="s">
        <v>2957</v>
      </c>
      <c r="H2027" s="159">
        <v>0.45500000000000002</v>
      </c>
      <c r="I2027" s="160"/>
      <c r="L2027" s="156"/>
      <c r="M2027" s="161"/>
      <c r="T2027" s="162"/>
      <c r="AT2027" s="157" t="s">
        <v>202</v>
      </c>
      <c r="AU2027" s="157" t="s">
        <v>93</v>
      </c>
      <c r="AV2027" s="13" t="s">
        <v>93</v>
      </c>
      <c r="AW2027" s="13" t="s">
        <v>42</v>
      </c>
      <c r="AX2027" s="13" t="s">
        <v>82</v>
      </c>
      <c r="AY2027" s="157" t="s">
        <v>192</v>
      </c>
    </row>
    <row r="2028" spans="2:65" s="12" customFormat="1" ht="11.25">
      <c r="B2028" s="149"/>
      <c r="D2028" s="150" t="s">
        <v>202</v>
      </c>
      <c r="E2028" s="151" t="s">
        <v>44</v>
      </c>
      <c r="F2028" s="152" t="s">
        <v>1927</v>
      </c>
      <c r="H2028" s="151" t="s">
        <v>44</v>
      </c>
      <c r="I2028" s="153"/>
      <c r="L2028" s="149"/>
      <c r="M2028" s="154"/>
      <c r="T2028" s="155"/>
      <c r="AT2028" s="151" t="s">
        <v>202</v>
      </c>
      <c r="AU2028" s="151" t="s">
        <v>93</v>
      </c>
      <c r="AV2028" s="12" t="s">
        <v>90</v>
      </c>
      <c r="AW2028" s="12" t="s">
        <v>42</v>
      </c>
      <c r="AX2028" s="12" t="s">
        <v>82</v>
      </c>
      <c r="AY2028" s="151" t="s">
        <v>192</v>
      </c>
    </row>
    <row r="2029" spans="2:65" s="13" customFormat="1" ht="11.25">
      <c r="B2029" s="156"/>
      <c r="D2029" s="150" t="s">
        <v>202</v>
      </c>
      <c r="E2029" s="157" t="s">
        <v>44</v>
      </c>
      <c r="F2029" s="158" t="s">
        <v>2958</v>
      </c>
      <c r="H2029" s="159">
        <v>0.01</v>
      </c>
      <c r="I2029" s="160"/>
      <c r="L2029" s="156"/>
      <c r="M2029" s="161"/>
      <c r="T2029" s="162"/>
      <c r="AT2029" s="157" t="s">
        <v>202</v>
      </c>
      <c r="AU2029" s="157" t="s">
        <v>93</v>
      </c>
      <c r="AV2029" s="13" t="s">
        <v>93</v>
      </c>
      <c r="AW2029" s="13" t="s">
        <v>42</v>
      </c>
      <c r="AX2029" s="13" t="s">
        <v>82</v>
      </c>
      <c r="AY2029" s="157" t="s">
        <v>192</v>
      </c>
    </row>
    <row r="2030" spans="2:65" s="14" customFormat="1" ht="11.25">
      <c r="B2030" s="163"/>
      <c r="D2030" s="150" t="s">
        <v>202</v>
      </c>
      <c r="E2030" s="164" t="s">
        <v>44</v>
      </c>
      <c r="F2030" s="165" t="s">
        <v>205</v>
      </c>
      <c r="H2030" s="166">
        <v>0.46500000000000002</v>
      </c>
      <c r="I2030" s="167"/>
      <c r="L2030" s="163"/>
      <c r="M2030" s="168"/>
      <c r="T2030" s="169"/>
      <c r="AT2030" s="164" t="s">
        <v>202</v>
      </c>
      <c r="AU2030" s="164" t="s">
        <v>93</v>
      </c>
      <c r="AV2030" s="14" t="s">
        <v>199</v>
      </c>
      <c r="AW2030" s="14" t="s">
        <v>42</v>
      </c>
      <c r="AX2030" s="14" t="s">
        <v>90</v>
      </c>
      <c r="AY2030" s="164" t="s">
        <v>192</v>
      </c>
    </row>
    <row r="2031" spans="2:65" s="1" customFormat="1" ht="21.75" customHeight="1">
      <c r="B2031" s="33"/>
      <c r="C2031" s="132" t="s">
        <v>2134</v>
      </c>
      <c r="D2031" s="132" t="s">
        <v>194</v>
      </c>
      <c r="E2031" s="133" t="s">
        <v>1932</v>
      </c>
      <c r="F2031" s="134" t="s">
        <v>1933</v>
      </c>
      <c r="G2031" s="135" t="s">
        <v>1312</v>
      </c>
      <c r="H2031" s="136">
        <v>0.46500000000000002</v>
      </c>
      <c r="I2031" s="137"/>
      <c r="J2031" s="138">
        <f>ROUND(I2031*H2031,2)</f>
        <v>0</v>
      </c>
      <c r="K2031" s="134" t="s">
        <v>198</v>
      </c>
      <c r="L2031" s="33"/>
      <c r="M2031" s="139" t="s">
        <v>44</v>
      </c>
      <c r="N2031" s="140" t="s">
        <v>53</v>
      </c>
      <c r="P2031" s="141">
        <f>O2031*H2031</f>
        <v>0</v>
      </c>
      <c r="Q2031" s="141">
        <v>9.9000000000000008E-3</v>
      </c>
      <c r="R2031" s="141">
        <f>Q2031*H2031</f>
        <v>4.6035000000000008E-3</v>
      </c>
      <c r="S2031" s="141">
        <v>0</v>
      </c>
      <c r="T2031" s="142">
        <f>S2031*H2031</f>
        <v>0</v>
      </c>
      <c r="AR2031" s="143" t="s">
        <v>90</v>
      </c>
      <c r="AT2031" s="143" t="s">
        <v>194</v>
      </c>
      <c r="AU2031" s="143" t="s">
        <v>93</v>
      </c>
      <c r="AY2031" s="17" t="s">
        <v>192</v>
      </c>
      <c r="BE2031" s="144">
        <f>IF(N2031="základní",J2031,0)</f>
        <v>0</v>
      </c>
      <c r="BF2031" s="144">
        <f>IF(N2031="snížená",J2031,0)</f>
        <v>0</v>
      </c>
      <c r="BG2031" s="144">
        <f>IF(N2031="zákl. přenesená",J2031,0)</f>
        <v>0</v>
      </c>
      <c r="BH2031" s="144">
        <f>IF(N2031="sníž. přenesená",J2031,0)</f>
        <v>0</v>
      </c>
      <c r="BI2031" s="144">
        <f>IF(N2031="nulová",J2031,0)</f>
        <v>0</v>
      </c>
      <c r="BJ2031" s="17" t="s">
        <v>90</v>
      </c>
      <c r="BK2031" s="144">
        <f>ROUND(I2031*H2031,2)</f>
        <v>0</v>
      </c>
      <c r="BL2031" s="17" t="s">
        <v>90</v>
      </c>
      <c r="BM2031" s="143" t="s">
        <v>2959</v>
      </c>
    </row>
    <row r="2032" spans="2:65" s="1" customFormat="1" ht="11.25">
      <c r="B2032" s="33"/>
      <c r="D2032" s="145" t="s">
        <v>200</v>
      </c>
      <c r="F2032" s="146" t="s">
        <v>1935</v>
      </c>
      <c r="I2032" s="147"/>
      <c r="L2032" s="33"/>
      <c r="M2032" s="148"/>
      <c r="T2032" s="54"/>
      <c r="AT2032" s="17" t="s">
        <v>200</v>
      </c>
      <c r="AU2032" s="17" t="s">
        <v>93</v>
      </c>
    </row>
    <row r="2033" spans="2:65" s="12" customFormat="1" ht="11.25">
      <c r="B2033" s="149"/>
      <c r="D2033" s="150" t="s">
        <v>202</v>
      </c>
      <c r="E2033" s="151" t="s">
        <v>44</v>
      </c>
      <c r="F2033" s="152" t="s">
        <v>2195</v>
      </c>
      <c r="H2033" s="151" t="s">
        <v>44</v>
      </c>
      <c r="I2033" s="153"/>
      <c r="L2033" s="149"/>
      <c r="M2033" s="154"/>
      <c r="T2033" s="155"/>
      <c r="AT2033" s="151" t="s">
        <v>202</v>
      </c>
      <c r="AU2033" s="151" t="s">
        <v>93</v>
      </c>
      <c r="AV2033" s="12" t="s">
        <v>90</v>
      </c>
      <c r="AW2033" s="12" t="s">
        <v>42</v>
      </c>
      <c r="AX2033" s="12" t="s">
        <v>82</v>
      </c>
      <c r="AY2033" s="151" t="s">
        <v>192</v>
      </c>
    </row>
    <row r="2034" spans="2:65" s="12" customFormat="1" ht="11.25">
      <c r="B2034" s="149"/>
      <c r="D2034" s="150" t="s">
        <v>202</v>
      </c>
      <c r="E2034" s="151" t="s">
        <v>44</v>
      </c>
      <c r="F2034" s="152" t="s">
        <v>1925</v>
      </c>
      <c r="H2034" s="151" t="s">
        <v>44</v>
      </c>
      <c r="I2034" s="153"/>
      <c r="L2034" s="149"/>
      <c r="M2034" s="154"/>
      <c r="T2034" s="155"/>
      <c r="AT2034" s="151" t="s">
        <v>202</v>
      </c>
      <c r="AU2034" s="151" t="s">
        <v>93</v>
      </c>
      <c r="AV2034" s="12" t="s">
        <v>90</v>
      </c>
      <c r="AW2034" s="12" t="s">
        <v>42</v>
      </c>
      <c r="AX2034" s="12" t="s">
        <v>82</v>
      </c>
      <c r="AY2034" s="151" t="s">
        <v>192</v>
      </c>
    </row>
    <row r="2035" spans="2:65" s="13" customFormat="1" ht="22.5">
      <c r="B2035" s="156"/>
      <c r="D2035" s="150" t="s">
        <v>202</v>
      </c>
      <c r="E2035" s="157" t="s">
        <v>44</v>
      </c>
      <c r="F2035" s="158" t="s">
        <v>2957</v>
      </c>
      <c r="H2035" s="159">
        <v>0.45500000000000002</v>
      </c>
      <c r="I2035" s="160"/>
      <c r="L2035" s="156"/>
      <c r="M2035" s="161"/>
      <c r="T2035" s="162"/>
      <c r="AT2035" s="157" t="s">
        <v>202</v>
      </c>
      <c r="AU2035" s="157" t="s">
        <v>93</v>
      </c>
      <c r="AV2035" s="13" t="s">
        <v>93</v>
      </c>
      <c r="AW2035" s="13" t="s">
        <v>42</v>
      </c>
      <c r="AX2035" s="13" t="s">
        <v>82</v>
      </c>
      <c r="AY2035" s="157" t="s">
        <v>192</v>
      </c>
    </row>
    <row r="2036" spans="2:65" s="12" customFormat="1" ht="11.25">
      <c r="B2036" s="149"/>
      <c r="D2036" s="150" t="s">
        <v>202</v>
      </c>
      <c r="E2036" s="151" t="s">
        <v>44</v>
      </c>
      <c r="F2036" s="152" t="s">
        <v>1927</v>
      </c>
      <c r="H2036" s="151" t="s">
        <v>44</v>
      </c>
      <c r="I2036" s="153"/>
      <c r="L2036" s="149"/>
      <c r="M2036" s="154"/>
      <c r="T2036" s="155"/>
      <c r="AT2036" s="151" t="s">
        <v>202</v>
      </c>
      <c r="AU2036" s="151" t="s">
        <v>93</v>
      </c>
      <c r="AV2036" s="12" t="s">
        <v>90</v>
      </c>
      <c r="AW2036" s="12" t="s">
        <v>42</v>
      </c>
      <c r="AX2036" s="12" t="s">
        <v>82</v>
      </c>
      <c r="AY2036" s="151" t="s">
        <v>192</v>
      </c>
    </row>
    <row r="2037" spans="2:65" s="13" customFormat="1" ht="11.25">
      <c r="B2037" s="156"/>
      <c r="D2037" s="150" t="s">
        <v>202</v>
      </c>
      <c r="E2037" s="157" t="s">
        <v>44</v>
      </c>
      <c r="F2037" s="158" t="s">
        <v>2958</v>
      </c>
      <c r="H2037" s="159">
        <v>0.01</v>
      </c>
      <c r="I2037" s="160"/>
      <c r="L2037" s="156"/>
      <c r="M2037" s="161"/>
      <c r="T2037" s="162"/>
      <c r="AT2037" s="157" t="s">
        <v>202</v>
      </c>
      <c r="AU2037" s="157" t="s">
        <v>93</v>
      </c>
      <c r="AV2037" s="13" t="s">
        <v>93</v>
      </c>
      <c r="AW2037" s="13" t="s">
        <v>42</v>
      </c>
      <c r="AX2037" s="13" t="s">
        <v>82</v>
      </c>
      <c r="AY2037" s="157" t="s">
        <v>192</v>
      </c>
    </row>
    <row r="2038" spans="2:65" s="14" customFormat="1" ht="11.25">
      <c r="B2038" s="163"/>
      <c r="D2038" s="150" t="s">
        <v>202</v>
      </c>
      <c r="E2038" s="164" t="s">
        <v>44</v>
      </c>
      <c r="F2038" s="165" t="s">
        <v>205</v>
      </c>
      <c r="H2038" s="166">
        <v>0.46500000000000002</v>
      </c>
      <c r="I2038" s="167"/>
      <c r="L2038" s="163"/>
      <c r="M2038" s="168"/>
      <c r="T2038" s="169"/>
      <c r="AT2038" s="164" t="s">
        <v>202</v>
      </c>
      <c r="AU2038" s="164" t="s">
        <v>93</v>
      </c>
      <c r="AV2038" s="14" t="s">
        <v>199</v>
      </c>
      <c r="AW2038" s="14" t="s">
        <v>42</v>
      </c>
      <c r="AX2038" s="14" t="s">
        <v>90</v>
      </c>
      <c r="AY2038" s="164" t="s">
        <v>192</v>
      </c>
    </row>
    <row r="2039" spans="2:65" s="1" customFormat="1" ht="49.15" customHeight="1">
      <c r="B2039" s="33"/>
      <c r="C2039" s="132" t="s">
        <v>2960</v>
      </c>
      <c r="D2039" s="132" t="s">
        <v>194</v>
      </c>
      <c r="E2039" s="133" t="s">
        <v>1937</v>
      </c>
      <c r="F2039" s="134" t="s">
        <v>1938</v>
      </c>
      <c r="G2039" s="135" t="s">
        <v>197</v>
      </c>
      <c r="H2039" s="136">
        <v>20.161999999999999</v>
      </c>
      <c r="I2039" s="137"/>
      <c r="J2039" s="138">
        <f>ROUND(I2039*H2039,2)</f>
        <v>0</v>
      </c>
      <c r="K2039" s="134" t="s">
        <v>198</v>
      </c>
      <c r="L2039" s="33"/>
      <c r="M2039" s="139" t="s">
        <v>44</v>
      </c>
      <c r="N2039" s="140" t="s">
        <v>53</v>
      </c>
      <c r="P2039" s="141">
        <f>O2039*H2039</f>
        <v>0</v>
      </c>
      <c r="Q2039" s="141">
        <v>0</v>
      </c>
      <c r="R2039" s="141">
        <f>Q2039*H2039</f>
        <v>0</v>
      </c>
      <c r="S2039" s="141">
        <v>0</v>
      </c>
      <c r="T2039" s="142">
        <f>S2039*H2039</f>
        <v>0</v>
      </c>
      <c r="AR2039" s="143" t="s">
        <v>90</v>
      </c>
      <c r="AT2039" s="143" t="s">
        <v>194</v>
      </c>
      <c r="AU2039" s="143" t="s">
        <v>93</v>
      </c>
      <c r="AY2039" s="17" t="s">
        <v>192</v>
      </c>
      <c r="BE2039" s="144">
        <f>IF(N2039="základní",J2039,0)</f>
        <v>0</v>
      </c>
      <c r="BF2039" s="144">
        <f>IF(N2039="snížená",J2039,0)</f>
        <v>0</v>
      </c>
      <c r="BG2039" s="144">
        <f>IF(N2039="zákl. přenesená",J2039,0)</f>
        <v>0</v>
      </c>
      <c r="BH2039" s="144">
        <f>IF(N2039="sníž. přenesená",J2039,0)</f>
        <v>0</v>
      </c>
      <c r="BI2039" s="144">
        <f>IF(N2039="nulová",J2039,0)</f>
        <v>0</v>
      </c>
      <c r="BJ2039" s="17" t="s">
        <v>90</v>
      </c>
      <c r="BK2039" s="144">
        <f>ROUND(I2039*H2039,2)</f>
        <v>0</v>
      </c>
      <c r="BL2039" s="17" t="s">
        <v>90</v>
      </c>
      <c r="BM2039" s="143" t="s">
        <v>2961</v>
      </c>
    </row>
    <row r="2040" spans="2:65" s="1" customFormat="1" ht="11.25">
      <c r="B2040" s="33"/>
      <c r="D2040" s="145" t="s">
        <v>200</v>
      </c>
      <c r="F2040" s="146" t="s">
        <v>1940</v>
      </c>
      <c r="I2040" s="147"/>
      <c r="L2040" s="33"/>
      <c r="M2040" s="148"/>
      <c r="T2040" s="54"/>
      <c r="AT2040" s="17" t="s">
        <v>200</v>
      </c>
      <c r="AU2040" s="17" t="s">
        <v>93</v>
      </c>
    </row>
    <row r="2041" spans="2:65" s="12" customFormat="1" ht="11.25">
      <c r="B2041" s="149"/>
      <c r="D2041" s="150" t="s">
        <v>202</v>
      </c>
      <c r="E2041" s="151" t="s">
        <v>44</v>
      </c>
      <c r="F2041" s="152" t="s">
        <v>2252</v>
      </c>
      <c r="H2041" s="151" t="s">
        <v>44</v>
      </c>
      <c r="I2041" s="153"/>
      <c r="L2041" s="149"/>
      <c r="M2041" s="154"/>
      <c r="T2041" s="155"/>
      <c r="AT2041" s="151" t="s">
        <v>202</v>
      </c>
      <c r="AU2041" s="151" t="s">
        <v>93</v>
      </c>
      <c r="AV2041" s="12" t="s">
        <v>90</v>
      </c>
      <c r="AW2041" s="12" t="s">
        <v>42</v>
      </c>
      <c r="AX2041" s="12" t="s">
        <v>82</v>
      </c>
      <c r="AY2041" s="151" t="s">
        <v>192</v>
      </c>
    </row>
    <row r="2042" spans="2:65" s="12" customFormat="1" ht="22.5">
      <c r="B2042" s="149"/>
      <c r="D2042" s="150" t="s">
        <v>202</v>
      </c>
      <c r="E2042" s="151" t="s">
        <v>44</v>
      </c>
      <c r="F2042" s="152" t="s">
        <v>2962</v>
      </c>
      <c r="H2042" s="151" t="s">
        <v>44</v>
      </c>
      <c r="I2042" s="153"/>
      <c r="L2042" s="149"/>
      <c r="M2042" s="154"/>
      <c r="T2042" s="155"/>
      <c r="AT2042" s="151" t="s">
        <v>202</v>
      </c>
      <c r="AU2042" s="151" t="s">
        <v>93</v>
      </c>
      <c r="AV2042" s="12" t="s">
        <v>90</v>
      </c>
      <c r="AW2042" s="12" t="s">
        <v>42</v>
      </c>
      <c r="AX2042" s="12" t="s">
        <v>82</v>
      </c>
      <c r="AY2042" s="151" t="s">
        <v>192</v>
      </c>
    </row>
    <row r="2043" spans="2:65" s="13" customFormat="1" ht="11.25">
      <c r="B2043" s="156"/>
      <c r="D2043" s="150" t="s">
        <v>202</v>
      </c>
      <c r="E2043" s="157" t="s">
        <v>44</v>
      </c>
      <c r="F2043" s="158" t="s">
        <v>2963</v>
      </c>
      <c r="H2043" s="159">
        <v>10.199999999999999</v>
      </c>
      <c r="I2043" s="160"/>
      <c r="L2043" s="156"/>
      <c r="M2043" s="161"/>
      <c r="T2043" s="162"/>
      <c r="AT2043" s="157" t="s">
        <v>202</v>
      </c>
      <c r="AU2043" s="157" t="s">
        <v>93</v>
      </c>
      <c r="AV2043" s="13" t="s">
        <v>93</v>
      </c>
      <c r="AW2043" s="13" t="s">
        <v>42</v>
      </c>
      <c r="AX2043" s="13" t="s">
        <v>82</v>
      </c>
      <c r="AY2043" s="157" t="s">
        <v>192</v>
      </c>
    </row>
    <row r="2044" spans="2:65" s="12" customFormat="1" ht="11.25">
      <c r="B2044" s="149"/>
      <c r="D2044" s="150" t="s">
        <v>202</v>
      </c>
      <c r="E2044" s="151" t="s">
        <v>44</v>
      </c>
      <c r="F2044" s="152" t="s">
        <v>2964</v>
      </c>
      <c r="H2044" s="151" t="s">
        <v>44</v>
      </c>
      <c r="I2044" s="153"/>
      <c r="L2044" s="149"/>
      <c r="M2044" s="154"/>
      <c r="T2044" s="155"/>
      <c r="AT2044" s="151" t="s">
        <v>202</v>
      </c>
      <c r="AU2044" s="151" t="s">
        <v>93</v>
      </c>
      <c r="AV2044" s="12" t="s">
        <v>90</v>
      </c>
      <c r="AW2044" s="12" t="s">
        <v>42</v>
      </c>
      <c r="AX2044" s="12" t="s">
        <v>82</v>
      </c>
      <c r="AY2044" s="151" t="s">
        <v>192</v>
      </c>
    </row>
    <row r="2045" spans="2:65" s="13" customFormat="1" ht="11.25">
      <c r="B2045" s="156"/>
      <c r="D2045" s="150" t="s">
        <v>202</v>
      </c>
      <c r="E2045" s="157" t="s">
        <v>44</v>
      </c>
      <c r="F2045" s="158" t="s">
        <v>2965</v>
      </c>
      <c r="H2045" s="159">
        <v>2.9</v>
      </c>
      <c r="I2045" s="160"/>
      <c r="L2045" s="156"/>
      <c r="M2045" s="161"/>
      <c r="T2045" s="162"/>
      <c r="AT2045" s="157" t="s">
        <v>202</v>
      </c>
      <c r="AU2045" s="157" t="s">
        <v>93</v>
      </c>
      <c r="AV2045" s="13" t="s">
        <v>93</v>
      </c>
      <c r="AW2045" s="13" t="s">
        <v>42</v>
      </c>
      <c r="AX2045" s="13" t="s">
        <v>82</v>
      </c>
      <c r="AY2045" s="157" t="s">
        <v>192</v>
      </c>
    </row>
    <row r="2046" spans="2:65" s="12" customFormat="1" ht="11.25">
      <c r="B2046" s="149"/>
      <c r="D2046" s="150" t="s">
        <v>202</v>
      </c>
      <c r="E2046" s="151" t="s">
        <v>44</v>
      </c>
      <c r="F2046" s="152" t="s">
        <v>2966</v>
      </c>
      <c r="H2046" s="151" t="s">
        <v>44</v>
      </c>
      <c r="I2046" s="153"/>
      <c r="L2046" s="149"/>
      <c r="M2046" s="154"/>
      <c r="T2046" s="155"/>
      <c r="AT2046" s="151" t="s">
        <v>202</v>
      </c>
      <c r="AU2046" s="151" t="s">
        <v>93</v>
      </c>
      <c r="AV2046" s="12" t="s">
        <v>90</v>
      </c>
      <c r="AW2046" s="12" t="s">
        <v>42</v>
      </c>
      <c r="AX2046" s="12" t="s">
        <v>82</v>
      </c>
      <c r="AY2046" s="151" t="s">
        <v>192</v>
      </c>
    </row>
    <row r="2047" spans="2:65" s="13" customFormat="1" ht="11.25">
      <c r="B2047" s="156"/>
      <c r="D2047" s="150" t="s">
        <v>202</v>
      </c>
      <c r="E2047" s="157" t="s">
        <v>44</v>
      </c>
      <c r="F2047" s="158" t="s">
        <v>2967</v>
      </c>
      <c r="H2047" s="159">
        <v>3.15</v>
      </c>
      <c r="I2047" s="160"/>
      <c r="L2047" s="156"/>
      <c r="M2047" s="161"/>
      <c r="T2047" s="162"/>
      <c r="AT2047" s="157" t="s">
        <v>202</v>
      </c>
      <c r="AU2047" s="157" t="s">
        <v>93</v>
      </c>
      <c r="AV2047" s="13" t="s">
        <v>93</v>
      </c>
      <c r="AW2047" s="13" t="s">
        <v>42</v>
      </c>
      <c r="AX2047" s="13" t="s">
        <v>82</v>
      </c>
      <c r="AY2047" s="157" t="s">
        <v>192</v>
      </c>
    </row>
    <row r="2048" spans="2:65" s="12" customFormat="1" ht="11.25">
      <c r="B2048" s="149"/>
      <c r="D2048" s="150" t="s">
        <v>202</v>
      </c>
      <c r="E2048" s="151" t="s">
        <v>44</v>
      </c>
      <c r="F2048" s="152" t="s">
        <v>2968</v>
      </c>
      <c r="H2048" s="151" t="s">
        <v>44</v>
      </c>
      <c r="I2048" s="153"/>
      <c r="L2048" s="149"/>
      <c r="M2048" s="154"/>
      <c r="T2048" s="155"/>
      <c r="AT2048" s="151" t="s">
        <v>202</v>
      </c>
      <c r="AU2048" s="151" t="s">
        <v>93</v>
      </c>
      <c r="AV2048" s="12" t="s">
        <v>90</v>
      </c>
      <c r="AW2048" s="12" t="s">
        <v>42</v>
      </c>
      <c r="AX2048" s="12" t="s">
        <v>82</v>
      </c>
      <c r="AY2048" s="151" t="s">
        <v>192</v>
      </c>
    </row>
    <row r="2049" spans="2:65" s="13" customFormat="1" ht="11.25">
      <c r="B2049" s="156"/>
      <c r="D2049" s="150" t="s">
        <v>202</v>
      </c>
      <c r="E2049" s="157" t="s">
        <v>44</v>
      </c>
      <c r="F2049" s="158" t="s">
        <v>2260</v>
      </c>
      <c r="H2049" s="159">
        <v>1.08</v>
      </c>
      <c r="I2049" s="160"/>
      <c r="L2049" s="156"/>
      <c r="M2049" s="161"/>
      <c r="T2049" s="162"/>
      <c r="AT2049" s="157" t="s">
        <v>202</v>
      </c>
      <c r="AU2049" s="157" t="s">
        <v>93</v>
      </c>
      <c r="AV2049" s="13" t="s">
        <v>93</v>
      </c>
      <c r="AW2049" s="13" t="s">
        <v>42</v>
      </c>
      <c r="AX2049" s="13" t="s">
        <v>82</v>
      </c>
      <c r="AY2049" s="157" t="s">
        <v>192</v>
      </c>
    </row>
    <row r="2050" spans="2:65" s="12" customFormat="1" ht="11.25">
      <c r="B2050" s="149"/>
      <c r="D2050" s="150" t="s">
        <v>202</v>
      </c>
      <c r="E2050" s="151" t="s">
        <v>44</v>
      </c>
      <c r="F2050" s="152" t="s">
        <v>2195</v>
      </c>
      <c r="H2050" s="151" t="s">
        <v>44</v>
      </c>
      <c r="I2050" s="153"/>
      <c r="L2050" s="149"/>
      <c r="M2050" s="154"/>
      <c r="T2050" s="155"/>
      <c r="AT2050" s="151" t="s">
        <v>202</v>
      </c>
      <c r="AU2050" s="151" t="s">
        <v>93</v>
      </c>
      <c r="AV2050" s="12" t="s">
        <v>90</v>
      </c>
      <c r="AW2050" s="12" t="s">
        <v>42</v>
      </c>
      <c r="AX2050" s="12" t="s">
        <v>82</v>
      </c>
      <c r="AY2050" s="151" t="s">
        <v>192</v>
      </c>
    </row>
    <row r="2051" spans="2:65" s="12" customFormat="1" ht="11.25">
      <c r="B2051" s="149"/>
      <c r="D2051" s="150" t="s">
        <v>202</v>
      </c>
      <c r="E2051" s="151" t="s">
        <v>44</v>
      </c>
      <c r="F2051" s="152" t="s">
        <v>1949</v>
      </c>
      <c r="H2051" s="151" t="s">
        <v>44</v>
      </c>
      <c r="I2051" s="153"/>
      <c r="L2051" s="149"/>
      <c r="M2051" s="154"/>
      <c r="T2051" s="155"/>
      <c r="AT2051" s="151" t="s">
        <v>202</v>
      </c>
      <c r="AU2051" s="151" t="s">
        <v>93</v>
      </c>
      <c r="AV2051" s="12" t="s">
        <v>90</v>
      </c>
      <c r="AW2051" s="12" t="s">
        <v>42</v>
      </c>
      <c r="AX2051" s="12" t="s">
        <v>82</v>
      </c>
      <c r="AY2051" s="151" t="s">
        <v>192</v>
      </c>
    </row>
    <row r="2052" spans="2:65" s="13" customFormat="1" ht="11.25">
      <c r="B2052" s="156"/>
      <c r="D2052" s="150" t="s">
        <v>202</v>
      </c>
      <c r="E2052" s="157" t="s">
        <v>44</v>
      </c>
      <c r="F2052" s="158" t="s">
        <v>2969</v>
      </c>
      <c r="H2052" s="159">
        <v>1.2</v>
      </c>
      <c r="I2052" s="160"/>
      <c r="L2052" s="156"/>
      <c r="M2052" s="161"/>
      <c r="T2052" s="162"/>
      <c r="AT2052" s="157" t="s">
        <v>202</v>
      </c>
      <c r="AU2052" s="157" t="s">
        <v>93</v>
      </c>
      <c r="AV2052" s="13" t="s">
        <v>93</v>
      </c>
      <c r="AW2052" s="13" t="s">
        <v>42</v>
      </c>
      <c r="AX2052" s="13" t="s">
        <v>82</v>
      </c>
      <c r="AY2052" s="157" t="s">
        <v>192</v>
      </c>
    </row>
    <row r="2053" spans="2:65" s="12" customFormat="1" ht="11.25">
      <c r="B2053" s="149"/>
      <c r="D2053" s="150" t="s">
        <v>202</v>
      </c>
      <c r="E2053" s="151" t="s">
        <v>44</v>
      </c>
      <c r="F2053" s="152" t="s">
        <v>1951</v>
      </c>
      <c r="H2053" s="151" t="s">
        <v>44</v>
      </c>
      <c r="I2053" s="153"/>
      <c r="L2053" s="149"/>
      <c r="M2053" s="154"/>
      <c r="T2053" s="155"/>
      <c r="AT2053" s="151" t="s">
        <v>202</v>
      </c>
      <c r="AU2053" s="151" t="s">
        <v>93</v>
      </c>
      <c r="AV2053" s="12" t="s">
        <v>90</v>
      </c>
      <c r="AW2053" s="12" t="s">
        <v>42</v>
      </c>
      <c r="AX2053" s="12" t="s">
        <v>82</v>
      </c>
      <c r="AY2053" s="151" t="s">
        <v>192</v>
      </c>
    </row>
    <row r="2054" spans="2:65" s="13" customFormat="1" ht="11.25">
      <c r="B2054" s="156"/>
      <c r="D2054" s="150" t="s">
        <v>202</v>
      </c>
      <c r="E2054" s="157" t="s">
        <v>44</v>
      </c>
      <c r="F2054" s="158" t="s">
        <v>2969</v>
      </c>
      <c r="H2054" s="159">
        <v>1.2</v>
      </c>
      <c r="I2054" s="160"/>
      <c r="L2054" s="156"/>
      <c r="M2054" s="161"/>
      <c r="T2054" s="162"/>
      <c r="AT2054" s="157" t="s">
        <v>202</v>
      </c>
      <c r="AU2054" s="157" t="s">
        <v>93</v>
      </c>
      <c r="AV2054" s="13" t="s">
        <v>93</v>
      </c>
      <c r="AW2054" s="13" t="s">
        <v>42</v>
      </c>
      <c r="AX2054" s="13" t="s">
        <v>82</v>
      </c>
      <c r="AY2054" s="157" t="s">
        <v>192</v>
      </c>
    </row>
    <row r="2055" spans="2:65" s="12" customFormat="1" ht="11.25">
      <c r="B2055" s="149"/>
      <c r="D2055" s="150" t="s">
        <v>202</v>
      </c>
      <c r="E2055" s="151" t="s">
        <v>44</v>
      </c>
      <c r="F2055" s="152" t="s">
        <v>2970</v>
      </c>
      <c r="H2055" s="151" t="s">
        <v>44</v>
      </c>
      <c r="I2055" s="153"/>
      <c r="L2055" s="149"/>
      <c r="M2055" s="154"/>
      <c r="T2055" s="155"/>
      <c r="AT2055" s="151" t="s">
        <v>202</v>
      </c>
      <c r="AU2055" s="151" t="s">
        <v>93</v>
      </c>
      <c r="AV2055" s="12" t="s">
        <v>90</v>
      </c>
      <c r="AW2055" s="12" t="s">
        <v>42</v>
      </c>
      <c r="AX2055" s="12" t="s">
        <v>82</v>
      </c>
      <c r="AY2055" s="151" t="s">
        <v>192</v>
      </c>
    </row>
    <row r="2056" spans="2:65" s="13" customFormat="1" ht="11.25">
      <c r="B2056" s="156"/>
      <c r="D2056" s="150" t="s">
        <v>202</v>
      </c>
      <c r="E2056" s="157" t="s">
        <v>44</v>
      </c>
      <c r="F2056" s="158" t="s">
        <v>2971</v>
      </c>
      <c r="H2056" s="159">
        <v>0.432</v>
      </c>
      <c r="I2056" s="160"/>
      <c r="L2056" s="156"/>
      <c r="M2056" s="161"/>
      <c r="T2056" s="162"/>
      <c r="AT2056" s="157" t="s">
        <v>202</v>
      </c>
      <c r="AU2056" s="157" t="s">
        <v>93</v>
      </c>
      <c r="AV2056" s="13" t="s">
        <v>93</v>
      </c>
      <c r="AW2056" s="13" t="s">
        <v>42</v>
      </c>
      <c r="AX2056" s="13" t="s">
        <v>82</v>
      </c>
      <c r="AY2056" s="157" t="s">
        <v>192</v>
      </c>
    </row>
    <row r="2057" spans="2:65" s="14" customFormat="1" ht="11.25">
      <c r="B2057" s="163"/>
      <c r="D2057" s="150" t="s">
        <v>202</v>
      </c>
      <c r="E2057" s="164" t="s">
        <v>44</v>
      </c>
      <c r="F2057" s="165" t="s">
        <v>205</v>
      </c>
      <c r="H2057" s="166">
        <v>20.161999999999999</v>
      </c>
      <c r="I2057" s="167"/>
      <c r="L2057" s="163"/>
      <c r="M2057" s="168"/>
      <c r="T2057" s="169"/>
      <c r="AT2057" s="164" t="s">
        <v>202</v>
      </c>
      <c r="AU2057" s="164" t="s">
        <v>93</v>
      </c>
      <c r="AV2057" s="14" t="s">
        <v>199</v>
      </c>
      <c r="AW2057" s="14" t="s">
        <v>42</v>
      </c>
      <c r="AX2057" s="14" t="s">
        <v>90</v>
      </c>
      <c r="AY2057" s="164" t="s">
        <v>192</v>
      </c>
    </row>
    <row r="2058" spans="2:65" s="1" customFormat="1" ht="16.5" customHeight="1">
      <c r="B2058" s="33"/>
      <c r="C2058" s="170" t="s">
        <v>2972</v>
      </c>
      <c r="D2058" s="170" t="s">
        <v>245</v>
      </c>
      <c r="E2058" s="171" t="s">
        <v>2973</v>
      </c>
      <c r="F2058" s="172" t="s">
        <v>2974</v>
      </c>
      <c r="G2058" s="173" t="s">
        <v>747</v>
      </c>
      <c r="H2058" s="174">
        <v>2</v>
      </c>
      <c r="I2058" s="175"/>
      <c r="J2058" s="176">
        <f>ROUND(I2058*H2058,2)</f>
        <v>0</v>
      </c>
      <c r="K2058" s="172" t="s">
        <v>259</v>
      </c>
      <c r="L2058" s="177"/>
      <c r="M2058" s="178" t="s">
        <v>44</v>
      </c>
      <c r="N2058" s="179" t="s">
        <v>53</v>
      </c>
      <c r="P2058" s="141">
        <f>O2058*H2058</f>
        <v>0</v>
      </c>
      <c r="Q2058" s="141">
        <v>0</v>
      </c>
      <c r="R2058" s="141">
        <f>Q2058*H2058</f>
        <v>0</v>
      </c>
      <c r="S2058" s="141">
        <v>0</v>
      </c>
      <c r="T2058" s="142">
        <f>S2058*H2058</f>
        <v>0</v>
      </c>
      <c r="AR2058" s="143" t="s">
        <v>93</v>
      </c>
      <c r="AT2058" s="143" t="s">
        <v>245</v>
      </c>
      <c r="AU2058" s="143" t="s">
        <v>93</v>
      </c>
      <c r="AY2058" s="17" t="s">
        <v>192</v>
      </c>
      <c r="BE2058" s="144">
        <f>IF(N2058="základní",J2058,0)</f>
        <v>0</v>
      </c>
      <c r="BF2058" s="144">
        <f>IF(N2058="snížená",J2058,0)</f>
        <v>0</v>
      </c>
      <c r="BG2058" s="144">
        <f>IF(N2058="zákl. přenesená",J2058,0)</f>
        <v>0</v>
      </c>
      <c r="BH2058" s="144">
        <f>IF(N2058="sníž. přenesená",J2058,0)</f>
        <v>0</v>
      </c>
      <c r="BI2058" s="144">
        <f>IF(N2058="nulová",J2058,0)</f>
        <v>0</v>
      </c>
      <c r="BJ2058" s="17" t="s">
        <v>90</v>
      </c>
      <c r="BK2058" s="144">
        <f>ROUND(I2058*H2058,2)</f>
        <v>0</v>
      </c>
      <c r="BL2058" s="17" t="s">
        <v>90</v>
      </c>
      <c r="BM2058" s="143" t="s">
        <v>2975</v>
      </c>
    </row>
    <row r="2059" spans="2:65" s="12" customFormat="1" ht="11.25">
      <c r="B2059" s="149"/>
      <c r="D2059" s="150" t="s">
        <v>202</v>
      </c>
      <c r="E2059" s="151" t="s">
        <v>44</v>
      </c>
      <c r="F2059" s="152" t="s">
        <v>2195</v>
      </c>
      <c r="H2059" s="151" t="s">
        <v>44</v>
      </c>
      <c r="I2059" s="153"/>
      <c r="L2059" s="149"/>
      <c r="M2059" s="154"/>
      <c r="T2059" s="155"/>
      <c r="AT2059" s="151" t="s">
        <v>202</v>
      </c>
      <c r="AU2059" s="151" t="s">
        <v>93</v>
      </c>
      <c r="AV2059" s="12" t="s">
        <v>90</v>
      </c>
      <c r="AW2059" s="12" t="s">
        <v>42</v>
      </c>
      <c r="AX2059" s="12" t="s">
        <v>82</v>
      </c>
      <c r="AY2059" s="151" t="s">
        <v>192</v>
      </c>
    </row>
    <row r="2060" spans="2:65" s="12" customFormat="1" ht="11.25">
      <c r="B2060" s="149"/>
      <c r="D2060" s="150" t="s">
        <v>202</v>
      </c>
      <c r="E2060" s="151" t="s">
        <v>44</v>
      </c>
      <c r="F2060" s="152" t="s">
        <v>2976</v>
      </c>
      <c r="H2060" s="151" t="s">
        <v>44</v>
      </c>
      <c r="I2060" s="153"/>
      <c r="L2060" s="149"/>
      <c r="M2060" s="154"/>
      <c r="T2060" s="155"/>
      <c r="AT2060" s="151" t="s">
        <v>202</v>
      </c>
      <c r="AU2060" s="151" t="s">
        <v>93</v>
      </c>
      <c r="AV2060" s="12" t="s">
        <v>90</v>
      </c>
      <c r="AW2060" s="12" t="s">
        <v>42</v>
      </c>
      <c r="AX2060" s="12" t="s">
        <v>82</v>
      </c>
      <c r="AY2060" s="151" t="s">
        <v>192</v>
      </c>
    </row>
    <row r="2061" spans="2:65" s="13" customFormat="1" ht="11.25">
      <c r="B2061" s="156"/>
      <c r="D2061" s="150" t="s">
        <v>202</v>
      </c>
      <c r="E2061" s="157" t="s">
        <v>44</v>
      </c>
      <c r="F2061" s="158" t="s">
        <v>93</v>
      </c>
      <c r="H2061" s="159">
        <v>2</v>
      </c>
      <c r="I2061" s="160"/>
      <c r="L2061" s="156"/>
      <c r="M2061" s="161"/>
      <c r="T2061" s="162"/>
      <c r="AT2061" s="157" t="s">
        <v>202</v>
      </c>
      <c r="AU2061" s="157" t="s">
        <v>93</v>
      </c>
      <c r="AV2061" s="13" t="s">
        <v>93</v>
      </c>
      <c r="AW2061" s="13" t="s">
        <v>42</v>
      </c>
      <c r="AX2061" s="13" t="s">
        <v>90</v>
      </c>
      <c r="AY2061" s="157" t="s">
        <v>192</v>
      </c>
    </row>
    <row r="2062" spans="2:65" s="1" customFormat="1" ht="62.65" customHeight="1">
      <c r="B2062" s="33"/>
      <c r="C2062" s="132" t="s">
        <v>2977</v>
      </c>
      <c r="D2062" s="132" t="s">
        <v>194</v>
      </c>
      <c r="E2062" s="133" t="s">
        <v>1954</v>
      </c>
      <c r="F2062" s="134" t="s">
        <v>1955</v>
      </c>
      <c r="G2062" s="135" t="s">
        <v>282</v>
      </c>
      <c r="H2062" s="136">
        <v>455</v>
      </c>
      <c r="I2062" s="137"/>
      <c r="J2062" s="138">
        <f>ROUND(I2062*H2062,2)</f>
        <v>0</v>
      </c>
      <c r="K2062" s="134" t="s">
        <v>198</v>
      </c>
      <c r="L2062" s="33"/>
      <c r="M2062" s="139" t="s">
        <v>44</v>
      </c>
      <c r="N2062" s="140" t="s">
        <v>53</v>
      </c>
      <c r="P2062" s="141">
        <f>O2062*H2062</f>
        <v>0</v>
      </c>
      <c r="Q2062" s="141">
        <v>0</v>
      </c>
      <c r="R2062" s="141">
        <f>Q2062*H2062</f>
        <v>0</v>
      </c>
      <c r="S2062" s="141">
        <v>0</v>
      </c>
      <c r="T2062" s="142">
        <f>S2062*H2062</f>
        <v>0</v>
      </c>
      <c r="AR2062" s="143" t="s">
        <v>90</v>
      </c>
      <c r="AT2062" s="143" t="s">
        <v>194</v>
      </c>
      <c r="AU2062" s="143" t="s">
        <v>93</v>
      </c>
      <c r="AY2062" s="17" t="s">
        <v>192</v>
      </c>
      <c r="BE2062" s="144">
        <f>IF(N2062="základní",J2062,0)</f>
        <v>0</v>
      </c>
      <c r="BF2062" s="144">
        <f>IF(N2062="snížená",J2062,0)</f>
        <v>0</v>
      </c>
      <c r="BG2062" s="144">
        <f>IF(N2062="zákl. přenesená",J2062,0)</f>
        <v>0</v>
      </c>
      <c r="BH2062" s="144">
        <f>IF(N2062="sníž. přenesená",J2062,0)</f>
        <v>0</v>
      </c>
      <c r="BI2062" s="144">
        <f>IF(N2062="nulová",J2062,0)</f>
        <v>0</v>
      </c>
      <c r="BJ2062" s="17" t="s">
        <v>90</v>
      </c>
      <c r="BK2062" s="144">
        <f>ROUND(I2062*H2062,2)</f>
        <v>0</v>
      </c>
      <c r="BL2062" s="17" t="s">
        <v>90</v>
      </c>
      <c r="BM2062" s="143" t="s">
        <v>2978</v>
      </c>
    </row>
    <row r="2063" spans="2:65" s="1" customFormat="1" ht="11.25">
      <c r="B2063" s="33"/>
      <c r="D2063" s="145" t="s">
        <v>200</v>
      </c>
      <c r="F2063" s="146" t="s">
        <v>1957</v>
      </c>
      <c r="I2063" s="147"/>
      <c r="L2063" s="33"/>
      <c r="M2063" s="148"/>
      <c r="T2063" s="54"/>
      <c r="AT2063" s="17" t="s">
        <v>200</v>
      </c>
      <c r="AU2063" s="17" t="s">
        <v>93</v>
      </c>
    </row>
    <row r="2064" spans="2:65" s="12" customFormat="1" ht="11.25">
      <c r="B2064" s="149"/>
      <c r="D2064" s="150" t="s">
        <v>202</v>
      </c>
      <c r="E2064" s="151" t="s">
        <v>44</v>
      </c>
      <c r="F2064" s="152" t="s">
        <v>2195</v>
      </c>
      <c r="H2064" s="151" t="s">
        <v>44</v>
      </c>
      <c r="I2064" s="153"/>
      <c r="L2064" s="149"/>
      <c r="M2064" s="154"/>
      <c r="T2064" s="155"/>
      <c r="AT2064" s="151" t="s">
        <v>202</v>
      </c>
      <c r="AU2064" s="151" t="s">
        <v>93</v>
      </c>
      <c r="AV2064" s="12" t="s">
        <v>90</v>
      </c>
      <c r="AW2064" s="12" t="s">
        <v>42</v>
      </c>
      <c r="AX2064" s="12" t="s">
        <v>82</v>
      </c>
      <c r="AY2064" s="151" t="s">
        <v>192</v>
      </c>
    </row>
    <row r="2065" spans="2:65" s="12" customFormat="1" ht="11.25">
      <c r="B2065" s="149"/>
      <c r="D2065" s="150" t="s">
        <v>202</v>
      </c>
      <c r="E2065" s="151" t="s">
        <v>44</v>
      </c>
      <c r="F2065" s="152" t="s">
        <v>1925</v>
      </c>
      <c r="H2065" s="151" t="s">
        <v>44</v>
      </c>
      <c r="I2065" s="153"/>
      <c r="L2065" s="149"/>
      <c r="M2065" s="154"/>
      <c r="T2065" s="155"/>
      <c r="AT2065" s="151" t="s">
        <v>202</v>
      </c>
      <c r="AU2065" s="151" t="s">
        <v>93</v>
      </c>
      <c r="AV2065" s="12" t="s">
        <v>90</v>
      </c>
      <c r="AW2065" s="12" t="s">
        <v>42</v>
      </c>
      <c r="AX2065" s="12" t="s">
        <v>82</v>
      </c>
      <c r="AY2065" s="151" t="s">
        <v>192</v>
      </c>
    </row>
    <row r="2066" spans="2:65" s="13" customFormat="1" ht="22.5">
      <c r="B2066" s="156"/>
      <c r="D2066" s="150" t="s">
        <v>202</v>
      </c>
      <c r="E2066" s="157" t="s">
        <v>44</v>
      </c>
      <c r="F2066" s="158" t="s">
        <v>2979</v>
      </c>
      <c r="H2066" s="159">
        <v>455</v>
      </c>
      <c r="I2066" s="160"/>
      <c r="L2066" s="156"/>
      <c r="M2066" s="161"/>
      <c r="T2066" s="162"/>
      <c r="AT2066" s="157" t="s">
        <v>202</v>
      </c>
      <c r="AU2066" s="157" t="s">
        <v>93</v>
      </c>
      <c r="AV2066" s="13" t="s">
        <v>93</v>
      </c>
      <c r="AW2066" s="13" t="s">
        <v>42</v>
      </c>
      <c r="AX2066" s="13" t="s">
        <v>90</v>
      </c>
      <c r="AY2066" s="157" t="s">
        <v>192</v>
      </c>
    </row>
    <row r="2067" spans="2:65" s="1" customFormat="1" ht="62.65" customHeight="1">
      <c r="B2067" s="33"/>
      <c r="C2067" s="132" t="s">
        <v>2980</v>
      </c>
      <c r="D2067" s="132" t="s">
        <v>194</v>
      </c>
      <c r="E2067" s="133" t="s">
        <v>1960</v>
      </c>
      <c r="F2067" s="134" t="s">
        <v>1961</v>
      </c>
      <c r="G2067" s="135" t="s">
        <v>282</v>
      </c>
      <c r="H2067" s="136">
        <v>10</v>
      </c>
      <c r="I2067" s="137"/>
      <c r="J2067" s="138">
        <f>ROUND(I2067*H2067,2)</f>
        <v>0</v>
      </c>
      <c r="K2067" s="134" t="s">
        <v>198</v>
      </c>
      <c r="L2067" s="33"/>
      <c r="M2067" s="139" t="s">
        <v>44</v>
      </c>
      <c r="N2067" s="140" t="s">
        <v>53</v>
      </c>
      <c r="P2067" s="141">
        <f>O2067*H2067</f>
        <v>0</v>
      </c>
      <c r="Q2067" s="141">
        <v>0</v>
      </c>
      <c r="R2067" s="141">
        <f>Q2067*H2067</f>
        <v>0</v>
      </c>
      <c r="S2067" s="141">
        <v>0</v>
      </c>
      <c r="T2067" s="142">
        <f>S2067*H2067</f>
        <v>0</v>
      </c>
      <c r="AR2067" s="143" t="s">
        <v>90</v>
      </c>
      <c r="AT2067" s="143" t="s">
        <v>194</v>
      </c>
      <c r="AU2067" s="143" t="s">
        <v>93</v>
      </c>
      <c r="AY2067" s="17" t="s">
        <v>192</v>
      </c>
      <c r="BE2067" s="144">
        <f>IF(N2067="základní",J2067,0)</f>
        <v>0</v>
      </c>
      <c r="BF2067" s="144">
        <f>IF(N2067="snížená",J2067,0)</f>
        <v>0</v>
      </c>
      <c r="BG2067" s="144">
        <f>IF(N2067="zákl. přenesená",J2067,0)</f>
        <v>0</v>
      </c>
      <c r="BH2067" s="144">
        <f>IF(N2067="sníž. přenesená",J2067,0)</f>
        <v>0</v>
      </c>
      <c r="BI2067" s="144">
        <f>IF(N2067="nulová",J2067,0)</f>
        <v>0</v>
      </c>
      <c r="BJ2067" s="17" t="s">
        <v>90</v>
      </c>
      <c r="BK2067" s="144">
        <f>ROUND(I2067*H2067,2)</f>
        <v>0</v>
      </c>
      <c r="BL2067" s="17" t="s">
        <v>90</v>
      </c>
      <c r="BM2067" s="143" t="s">
        <v>2981</v>
      </c>
    </row>
    <row r="2068" spans="2:65" s="1" customFormat="1" ht="11.25">
      <c r="B2068" s="33"/>
      <c r="D2068" s="145" t="s">
        <v>200</v>
      </c>
      <c r="F2068" s="146" t="s">
        <v>1963</v>
      </c>
      <c r="I2068" s="147"/>
      <c r="L2068" s="33"/>
      <c r="M2068" s="148"/>
      <c r="T2068" s="54"/>
      <c r="AT2068" s="17" t="s">
        <v>200</v>
      </c>
      <c r="AU2068" s="17" t="s">
        <v>93</v>
      </c>
    </row>
    <row r="2069" spans="2:65" s="12" customFormat="1" ht="11.25">
      <c r="B2069" s="149"/>
      <c r="D2069" s="150" t="s">
        <v>202</v>
      </c>
      <c r="E2069" s="151" t="s">
        <v>44</v>
      </c>
      <c r="F2069" s="152" t="s">
        <v>2195</v>
      </c>
      <c r="H2069" s="151" t="s">
        <v>44</v>
      </c>
      <c r="I2069" s="153"/>
      <c r="L2069" s="149"/>
      <c r="M2069" s="154"/>
      <c r="T2069" s="155"/>
      <c r="AT2069" s="151" t="s">
        <v>202</v>
      </c>
      <c r="AU2069" s="151" t="s">
        <v>93</v>
      </c>
      <c r="AV2069" s="12" t="s">
        <v>90</v>
      </c>
      <c r="AW2069" s="12" t="s">
        <v>42</v>
      </c>
      <c r="AX2069" s="12" t="s">
        <v>82</v>
      </c>
      <c r="AY2069" s="151" t="s">
        <v>192</v>
      </c>
    </row>
    <row r="2070" spans="2:65" s="12" customFormat="1" ht="11.25">
      <c r="B2070" s="149"/>
      <c r="D2070" s="150" t="s">
        <v>202</v>
      </c>
      <c r="E2070" s="151" t="s">
        <v>44</v>
      </c>
      <c r="F2070" s="152" t="s">
        <v>1927</v>
      </c>
      <c r="H2070" s="151" t="s">
        <v>44</v>
      </c>
      <c r="I2070" s="153"/>
      <c r="L2070" s="149"/>
      <c r="M2070" s="154"/>
      <c r="T2070" s="155"/>
      <c r="AT2070" s="151" t="s">
        <v>202</v>
      </c>
      <c r="AU2070" s="151" t="s">
        <v>93</v>
      </c>
      <c r="AV2070" s="12" t="s">
        <v>90</v>
      </c>
      <c r="AW2070" s="12" t="s">
        <v>42</v>
      </c>
      <c r="AX2070" s="12" t="s">
        <v>82</v>
      </c>
      <c r="AY2070" s="151" t="s">
        <v>192</v>
      </c>
    </row>
    <row r="2071" spans="2:65" s="13" customFormat="1" ht="11.25">
      <c r="B2071" s="156"/>
      <c r="D2071" s="150" t="s">
        <v>202</v>
      </c>
      <c r="E2071" s="157" t="s">
        <v>44</v>
      </c>
      <c r="F2071" s="158" t="s">
        <v>2982</v>
      </c>
      <c r="H2071" s="159">
        <v>10</v>
      </c>
      <c r="I2071" s="160"/>
      <c r="L2071" s="156"/>
      <c r="M2071" s="161"/>
      <c r="T2071" s="162"/>
      <c r="AT2071" s="157" t="s">
        <v>202</v>
      </c>
      <c r="AU2071" s="157" t="s">
        <v>93</v>
      </c>
      <c r="AV2071" s="13" t="s">
        <v>93</v>
      </c>
      <c r="AW2071" s="13" t="s">
        <v>42</v>
      </c>
      <c r="AX2071" s="13" t="s">
        <v>90</v>
      </c>
      <c r="AY2071" s="157" t="s">
        <v>192</v>
      </c>
    </row>
    <row r="2072" spans="2:65" s="1" customFormat="1" ht="24.2" customHeight="1">
      <c r="B2072" s="33"/>
      <c r="C2072" s="132" t="s">
        <v>2983</v>
      </c>
      <c r="D2072" s="132" t="s">
        <v>194</v>
      </c>
      <c r="E2072" s="133" t="s">
        <v>1971</v>
      </c>
      <c r="F2072" s="134" t="s">
        <v>1972</v>
      </c>
      <c r="G2072" s="135" t="s">
        <v>225</v>
      </c>
      <c r="H2072" s="136">
        <v>26.45</v>
      </c>
      <c r="I2072" s="137"/>
      <c r="J2072" s="138">
        <f>ROUND(I2072*H2072,2)</f>
        <v>0</v>
      </c>
      <c r="K2072" s="134" t="s">
        <v>198</v>
      </c>
      <c r="L2072" s="33"/>
      <c r="M2072" s="139" t="s">
        <v>44</v>
      </c>
      <c r="N2072" s="140" t="s">
        <v>53</v>
      </c>
      <c r="P2072" s="141">
        <f>O2072*H2072</f>
        <v>0</v>
      </c>
      <c r="Q2072" s="141">
        <v>8.4000000000000003E-4</v>
      </c>
      <c r="R2072" s="141">
        <f>Q2072*H2072</f>
        <v>2.2218000000000002E-2</v>
      </c>
      <c r="S2072" s="141">
        <v>0</v>
      </c>
      <c r="T2072" s="142">
        <f>S2072*H2072</f>
        <v>0</v>
      </c>
      <c r="AR2072" s="143" t="s">
        <v>90</v>
      </c>
      <c r="AT2072" s="143" t="s">
        <v>194</v>
      </c>
      <c r="AU2072" s="143" t="s">
        <v>93</v>
      </c>
      <c r="AY2072" s="17" t="s">
        <v>192</v>
      </c>
      <c r="BE2072" s="144">
        <f>IF(N2072="základní",J2072,0)</f>
        <v>0</v>
      </c>
      <c r="BF2072" s="144">
        <f>IF(N2072="snížená",J2072,0)</f>
        <v>0</v>
      </c>
      <c r="BG2072" s="144">
        <f>IF(N2072="zákl. přenesená",J2072,0)</f>
        <v>0</v>
      </c>
      <c r="BH2072" s="144">
        <f>IF(N2072="sníž. přenesená",J2072,0)</f>
        <v>0</v>
      </c>
      <c r="BI2072" s="144">
        <f>IF(N2072="nulová",J2072,0)</f>
        <v>0</v>
      </c>
      <c r="BJ2072" s="17" t="s">
        <v>90</v>
      </c>
      <c r="BK2072" s="144">
        <f>ROUND(I2072*H2072,2)</f>
        <v>0</v>
      </c>
      <c r="BL2072" s="17" t="s">
        <v>90</v>
      </c>
      <c r="BM2072" s="143" t="s">
        <v>2984</v>
      </c>
    </row>
    <row r="2073" spans="2:65" s="1" customFormat="1" ht="11.25">
      <c r="B2073" s="33"/>
      <c r="D2073" s="145" t="s">
        <v>200</v>
      </c>
      <c r="F2073" s="146" t="s">
        <v>1974</v>
      </c>
      <c r="I2073" s="147"/>
      <c r="L2073" s="33"/>
      <c r="M2073" s="148"/>
      <c r="T2073" s="54"/>
      <c r="AT2073" s="17" t="s">
        <v>200</v>
      </c>
      <c r="AU2073" s="17" t="s">
        <v>93</v>
      </c>
    </row>
    <row r="2074" spans="2:65" s="12" customFormat="1" ht="11.25">
      <c r="B2074" s="149"/>
      <c r="D2074" s="150" t="s">
        <v>202</v>
      </c>
      <c r="E2074" s="151" t="s">
        <v>44</v>
      </c>
      <c r="F2074" s="152" t="s">
        <v>2252</v>
      </c>
      <c r="H2074" s="151" t="s">
        <v>44</v>
      </c>
      <c r="I2074" s="153"/>
      <c r="L2074" s="149"/>
      <c r="M2074" s="154"/>
      <c r="T2074" s="155"/>
      <c r="AT2074" s="151" t="s">
        <v>202</v>
      </c>
      <c r="AU2074" s="151" t="s">
        <v>93</v>
      </c>
      <c r="AV2074" s="12" t="s">
        <v>90</v>
      </c>
      <c r="AW2074" s="12" t="s">
        <v>42</v>
      </c>
      <c r="AX2074" s="12" t="s">
        <v>82</v>
      </c>
      <c r="AY2074" s="151" t="s">
        <v>192</v>
      </c>
    </row>
    <row r="2075" spans="2:65" s="12" customFormat="1" ht="22.5">
      <c r="B2075" s="149"/>
      <c r="D2075" s="150" t="s">
        <v>202</v>
      </c>
      <c r="E2075" s="151" t="s">
        <v>44</v>
      </c>
      <c r="F2075" s="152" t="s">
        <v>2985</v>
      </c>
      <c r="H2075" s="151" t="s">
        <v>44</v>
      </c>
      <c r="I2075" s="153"/>
      <c r="L2075" s="149"/>
      <c r="M2075" s="154"/>
      <c r="T2075" s="155"/>
      <c r="AT2075" s="151" t="s">
        <v>202</v>
      </c>
      <c r="AU2075" s="151" t="s">
        <v>93</v>
      </c>
      <c r="AV2075" s="12" t="s">
        <v>90</v>
      </c>
      <c r="AW2075" s="12" t="s">
        <v>42</v>
      </c>
      <c r="AX2075" s="12" t="s">
        <v>82</v>
      </c>
      <c r="AY2075" s="151" t="s">
        <v>192</v>
      </c>
    </row>
    <row r="2076" spans="2:65" s="13" customFormat="1" ht="11.25">
      <c r="B2076" s="156"/>
      <c r="D2076" s="150" t="s">
        <v>202</v>
      </c>
      <c r="E2076" s="157" t="s">
        <v>44</v>
      </c>
      <c r="F2076" s="158" t="s">
        <v>2986</v>
      </c>
      <c r="H2076" s="159">
        <v>20.399999999999999</v>
      </c>
      <c r="I2076" s="160"/>
      <c r="L2076" s="156"/>
      <c r="M2076" s="161"/>
      <c r="T2076" s="162"/>
      <c r="AT2076" s="157" t="s">
        <v>202</v>
      </c>
      <c r="AU2076" s="157" t="s">
        <v>93</v>
      </c>
      <c r="AV2076" s="13" t="s">
        <v>93</v>
      </c>
      <c r="AW2076" s="13" t="s">
        <v>42</v>
      </c>
      <c r="AX2076" s="13" t="s">
        <v>82</v>
      </c>
      <c r="AY2076" s="157" t="s">
        <v>192</v>
      </c>
    </row>
    <row r="2077" spans="2:65" s="12" customFormat="1" ht="11.25">
      <c r="B2077" s="149"/>
      <c r="D2077" s="150" t="s">
        <v>202</v>
      </c>
      <c r="E2077" s="151" t="s">
        <v>44</v>
      </c>
      <c r="F2077" s="152" t="s">
        <v>2987</v>
      </c>
      <c r="H2077" s="151" t="s">
        <v>44</v>
      </c>
      <c r="I2077" s="153"/>
      <c r="L2077" s="149"/>
      <c r="M2077" s="154"/>
      <c r="T2077" s="155"/>
      <c r="AT2077" s="151" t="s">
        <v>202</v>
      </c>
      <c r="AU2077" s="151" t="s">
        <v>93</v>
      </c>
      <c r="AV2077" s="12" t="s">
        <v>90</v>
      </c>
      <c r="AW2077" s="12" t="s">
        <v>42</v>
      </c>
      <c r="AX2077" s="12" t="s">
        <v>82</v>
      </c>
      <c r="AY2077" s="151" t="s">
        <v>192</v>
      </c>
    </row>
    <row r="2078" spans="2:65" s="13" customFormat="1" ht="11.25">
      <c r="B2078" s="156"/>
      <c r="D2078" s="150" t="s">
        <v>202</v>
      </c>
      <c r="E2078" s="157" t="s">
        <v>44</v>
      </c>
      <c r="F2078" s="158" t="s">
        <v>2965</v>
      </c>
      <c r="H2078" s="159">
        <v>2.9</v>
      </c>
      <c r="I2078" s="160"/>
      <c r="L2078" s="156"/>
      <c r="M2078" s="161"/>
      <c r="T2078" s="162"/>
      <c r="AT2078" s="157" t="s">
        <v>202</v>
      </c>
      <c r="AU2078" s="157" t="s">
        <v>93</v>
      </c>
      <c r="AV2078" s="13" t="s">
        <v>93</v>
      </c>
      <c r="AW2078" s="13" t="s">
        <v>42</v>
      </c>
      <c r="AX2078" s="13" t="s">
        <v>82</v>
      </c>
      <c r="AY2078" s="157" t="s">
        <v>192</v>
      </c>
    </row>
    <row r="2079" spans="2:65" s="12" customFormat="1" ht="11.25">
      <c r="B2079" s="149"/>
      <c r="D2079" s="150" t="s">
        <v>202</v>
      </c>
      <c r="E2079" s="151" t="s">
        <v>44</v>
      </c>
      <c r="F2079" s="152" t="s">
        <v>2988</v>
      </c>
      <c r="H2079" s="151" t="s">
        <v>44</v>
      </c>
      <c r="I2079" s="153"/>
      <c r="L2079" s="149"/>
      <c r="M2079" s="154"/>
      <c r="T2079" s="155"/>
      <c r="AT2079" s="151" t="s">
        <v>202</v>
      </c>
      <c r="AU2079" s="151" t="s">
        <v>93</v>
      </c>
      <c r="AV2079" s="12" t="s">
        <v>90</v>
      </c>
      <c r="AW2079" s="12" t="s">
        <v>42</v>
      </c>
      <c r="AX2079" s="12" t="s">
        <v>82</v>
      </c>
      <c r="AY2079" s="151" t="s">
        <v>192</v>
      </c>
    </row>
    <row r="2080" spans="2:65" s="13" customFormat="1" ht="11.25">
      <c r="B2080" s="156"/>
      <c r="D2080" s="150" t="s">
        <v>202</v>
      </c>
      <c r="E2080" s="157" t="s">
        <v>44</v>
      </c>
      <c r="F2080" s="158" t="s">
        <v>2967</v>
      </c>
      <c r="H2080" s="159">
        <v>3.15</v>
      </c>
      <c r="I2080" s="160"/>
      <c r="L2080" s="156"/>
      <c r="M2080" s="161"/>
      <c r="T2080" s="162"/>
      <c r="AT2080" s="157" t="s">
        <v>202</v>
      </c>
      <c r="AU2080" s="157" t="s">
        <v>93</v>
      </c>
      <c r="AV2080" s="13" t="s">
        <v>93</v>
      </c>
      <c r="AW2080" s="13" t="s">
        <v>42</v>
      </c>
      <c r="AX2080" s="13" t="s">
        <v>82</v>
      </c>
      <c r="AY2080" s="157" t="s">
        <v>192</v>
      </c>
    </row>
    <row r="2081" spans="2:65" s="14" customFormat="1" ht="11.25">
      <c r="B2081" s="163"/>
      <c r="D2081" s="150" t="s">
        <v>202</v>
      </c>
      <c r="E2081" s="164" t="s">
        <v>44</v>
      </c>
      <c r="F2081" s="165" t="s">
        <v>205</v>
      </c>
      <c r="H2081" s="166">
        <v>26.45</v>
      </c>
      <c r="I2081" s="167"/>
      <c r="L2081" s="163"/>
      <c r="M2081" s="168"/>
      <c r="T2081" s="169"/>
      <c r="AT2081" s="164" t="s">
        <v>202</v>
      </c>
      <c r="AU2081" s="164" t="s">
        <v>93</v>
      </c>
      <c r="AV2081" s="14" t="s">
        <v>199</v>
      </c>
      <c r="AW2081" s="14" t="s">
        <v>42</v>
      </c>
      <c r="AX2081" s="14" t="s">
        <v>90</v>
      </c>
      <c r="AY2081" s="164" t="s">
        <v>192</v>
      </c>
    </row>
    <row r="2082" spans="2:65" s="1" customFormat="1" ht="24.2" customHeight="1">
      <c r="B2082" s="33"/>
      <c r="C2082" s="132" t="s">
        <v>2989</v>
      </c>
      <c r="D2082" s="132" t="s">
        <v>194</v>
      </c>
      <c r="E2082" s="133" t="s">
        <v>1982</v>
      </c>
      <c r="F2082" s="134" t="s">
        <v>1983</v>
      </c>
      <c r="G2082" s="135" t="s">
        <v>225</v>
      </c>
      <c r="H2082" s="136">
        <v>26.45</v>
      </c>
      <c r="I2082" s="137"/>
      <c r="J2082" s="138">
        <f>ROUND(I2082*H2082,2)</f>
        <v>0</v>
      </c>
      <c r="K2082" s="134" t="s">
        <v>198</v>
      </c>
      <c r="L2082" s="33"/>
      <c r="M2082" s="139" t="s">
        <v>44</v>
      </c>
      <c r="N2082" s="140" t="s">
        <v>53</v>
      </c>
      <c r="P2082" s="141">
        <f>O2082*H2082</f>
        <v>0</v>
      </c>
      <c r="Q2082" s="141">
        <v>0</v>
      </c>
      <c r="R2082" s="141">
        <f>Q2082*H2082</f>
        <v>0</v>
      </c>
      <c r="S2082" s="141">
        <v>0</v>
      </c>
      <c r="T2082" s="142">
        <f>S2082*H2082</f>
        <v>0</v>
      </c>
      <c r="AR2082" s="143" t="s">
        <v>90</v>
      </c>
      <c r="AT2082" s="143" t="s">
        <v>194</v>
      </c>
      <c r="AU2082" s="143" t="s">
        <v>93</v>
      </c>
      <c r="AY2082" s="17" t="s">
        <v>192</v>
      </c>
      <c r="BE2082" s="144">
        <f>IF(N2082="základní",J2082,0)</f>
        <v>0</v>
      </c>
      <c r="BF2082" s="144">
        <f>IF(N2082="snížená",J2082,0)</f>
        <v>0</v>
      </c>
      <c r="BG2082" s="144">
        <f>IF(N2082="zákl. přenesená",J2082,0)</f>
        <v>0</v>
      </c>
      <c r="BH2082" s="144">
        <f>IF(N2082="sníž. přenesená",J2082,0)</f>
        <v>0</v>
      </c>
      <c r="BI2082" s="144">
        <f>IF(N2082="nulová",J2082,0)</f>
        <v>0</v>
      </c>
      <c r="BJ2082" s="17" t="s">
        <v>90</v>
      </c>
      <c r="BK2082" s="144">
        <f>ROUND(I2082*H2082,2)</f>
        <v>0</v>
      </c>
      <c r="BL2082" s="17" t="s">
        <v>90</v>
      </c>
      <c r="BM2082" s="143" t="s">
        <v>2990</v>
      </c>
    </row>
    <row r="2083" spans="2:65" s="1" customFormat="1" ht="11.25">
      <c r="B2083" s="33"/>
      <c r="D2083" s="145" t="s">
        <v>200</v>
      </c>
      <c r="F2083" s="146" t="s">
        <v>1985</v>
      </c>
      <c r="I2083" s="147"/>
      <c r="L2083" s="33"/>
      <c r="M2083" s="148"/>
      <c r="T2083" s="54"/>
      <c r="AT2083" s="17" t="s">
        <v>200</v>
      </c>
      <c r="AU2083" s="17" t="s">
        <v>93</v>
      </c>
    </row>
    <row r="2084" spans="2:65" s="12" customFormat="1" ht="11.25">
      <c r="B2084" s="149"/>
      <c r="D2084" s="150" t="s">
        <v>202</v>
      </c>
      <c r="E2084" s="151" t="s">
        <v>44</v>
      </c>
      <c r="F2084" s="152" t="s">
        <v>2252</v>
      </c>
      <c r="H2084" s="151" t="s">
        <v>44</v>
      </c>
      <c r="I2084" s="153"/>
      <c r="L2084" s="149"/>
      <c r="M2084" s="154"/>
      <c r="T2084" s="155"/>
      <c r="AT2084" s="151" t="s">
        <v>202</v>
      </c>
      <c r="AU2084" s="151" t="s">
        <v>93</v>
      </c>
      <c r="AV2084" s="12" t="s">
        <v>90</v>
      </c>
      <c r="AW2084" s="12" t="s">
        <v>42</v>
      </c>
      <c r="AX2084" s="12" t="s">
        <v>82</v>
      </c>
      <c r="AY2084" s="151" t="s">
        <v>192</v>
      </c>
    </row>
    <row r="2085" spans="2:65" s="12" customFormat="1" ht="22.5">
      <c r="B2085" s="149"/>
      <c r="D2085" s="150" t="s">
        <v>202</v>
      </c>
      <c r="E2085" s="151" t="s">
        <v>44</v>
      </c>
      <c r="F2085" s="152" t="s">
        <v>2985</v>
      </c>
      <c r="H2085" s="151" t="s">
        <v>44</v>
      </c>
      <c r="I2085" s="153"/>
      <c r="L2085" s="149"/>
      <c r="M2085" s="154"/>
      <c r="T2085" s="155"/>
      <c r="AT2085" s="151" t="s">
        <v>202</v>
      </c>
      <c r="AU2085" s="151" t="s">
        <v>93</v>
      </c>
      <c r="AV2085" s="12" t="s">
        <v>90</v>
      </c>
      <c r="AW2085" s="12" t="s">
        <v>42</v>
      </c>
      <c r="AX2085" s="12" t="s">
        <v>82</v>
      </c>
      <c r="AY2085" s="151" t="s">
        <v>192</v>
      </c>
    </row>
    <row r="2086" spans="2:65" s="13" customFormat="1" ht="11.25">
      <c r="B2086" s="156"/>
      <c r="D2086" s="150" t="s">
        <v>202</v>
      </c>
      <c r="E2086" s="157" t="s">
        <v>44</v>
      </c>
      <c r="F2086" s="158" t="s">
        <v>2986</v>
      </c>
      <c r="H2086" s="159">
        <v>20.399999999999999</v>
      </c>
      <c r="I2086" s="160"/>
      <c r="L2086" s="156"/>
      <c r="M2086" s="161"/>
      <c r="T2086" s="162"/>
      <c r="AT2086" s="157" t="s">
        <v>202</v>
      </c>
      <c r="AU2086" s="157" t="s">
        <v>93</v>
      </c>
      <c r="AV2086" s="13" t="s">
        <v>93</v>
      </c>
      <c r="AW2086" s="13" t="s">
        <v>42</v>
      </c>
      <c r="AX2086" s="13" t="s">
        <v>82</v>
      </c>
      <c r="AY2086" s="157" t="s">
        <v>192</v>
      </c>
    </row>
    <row r="2087" spans="2:65" s="12" customFormat="1" ht="11.25">
      <c r="B2087" s="149"/>
      <c r="D2087" s="150" t="s">
        <v>202</v>
      </c>
      <c r="E2087" s="151" t="s">
        <v>44</v>
      </c>
      <c r="F2087" s="152" t="s">
        <v>2987</v>
      </c>
      <c r="H2087" s="151" t="s">
        <v>44</v>
      </c>
      <c r="I2087" s="153"/>
      <c r="L2087" s="149"/>
      <c r="M2087" s="154"/>
      <c r="T2087" s="155"/>
      <c r="AT2087" s="151" t="s">
        <v>202</v>
      </c>
      <c r="AU2087" s="151" t="s">
        <v>93</v>
      </c>
      <c r="AV2087" s="12" t="s">
        <v>90</v>
      </c>
      <c r="AW2087" s="12" t="s">
        <v>42</v>
      </c>
      <c r="AX2087" s="12" t="s">
        <v>82</v>
      </c>
      <c r="AY2087" s="151" t="s">
        <v>192</v>
      </c>
    </row>
    <row r="2088" spans="2:65" s="13" customFormat="1" ht="11.25">
      <c r="B2088" s="156"/>
      <c r="D2088" s="150" t="s">
        <v>202</v>
      </c>
      <c r="E2088" s="157" t="s">
        <v>44</v>
      </c>
      <c r="F2088" s="158" t="s">
        <v>2965</v>
      </c>
      <c r="H2088" s="159">
        <v>2.9</v>
      </c>
      <c r="I2088" s="160"/>
      <c r="L2088" s="156"/>
      <c r="M2088" s="161"/>
      <c r="T2088" s="162"/>
      <c r="AT2088" s="157" t="s">
        <v>202</v>
      </c>
      <c r="AU2088" s="157" t="s">
        <v>93</v>
      </c>
      <c r="AV2088" s="13" t="s">
        <v>93</v>
      </c>
      <c r="AW2088" s="13" t="s">
        <v>42</v>
      </c>
      <c r="AX2088" s="13" t="s">
        <v>82</v>
      </c>
      <c r="AY2088" s="157" t="s">
        <v>192</v>
      </c>
    </row>
    <row r="2089" spans="2:65" s="12" customFormat="1" ht="11.25">
      <c r="B2089" s="149"/>
      <c r="D2089" s="150" t="s">
        <v>202</v>
      </c>
      <c r="E2089" s="151" t="s">
        <v>44</v>
      </c>
      <c r="F2089" s="152" t="s">
        <v>2988</v>
      </c>
      <c r="H2089" s="151" t="s">
        <v>44</v>
      </c>
      <c r="I2089" s="153"/>
      <c r="L2089" s="149"/>
      <c r="M2089" s="154"/>
      <c r="T2089" s="155"/>
      <c r="AT2089" s="151" t="s">
        <v>202</v>
      </c>
      <c r="AU2089" s="151" t="s">
        <v>93</v>
      </c>
      <c r="AV2089" s="12" t="s">
        <v>90</v>
      </c>
      <c r="AW2089" s="12" t="s">
        <v>42</v>
      </c>
      <c r="AX2089" s="12" t="s">
        <v>82</v>
      </c>
      <c r="AY2089" s="151" t="s">
        <v>192</v>
      </c>
    </row>
    <row r="2090" spans="2:65" s="13" customFormat="1" ht="11.25">
      <c r="B2090" s="156"/>
      <c r="D2090" s="150" t="s">
        <v>202</v>
      </c>
      <c r="E2090" s="157" t="s">
        <v>44</v>
      </c>
      <c r="F2090" s="158" t="s">
        <v>2967</v>
      </c>
      <c r="H2090" s="159">
        <v>3.15</v>
      </c>
      <c r="I2090" s="160"/>
      <c r="L2090" s="156"/>
      <c r="M2090" s="161"/>
      <c r="T2090" s="162"/>
      <c r="AT2090" s="157" t="s">
        <v>202</v>
      </c>
      <c r="AU2090" s="157" t="s">
        <v>93</v>
      </c>
      <c r="AV2090" s="13" t="s">
        <v>93</v>
      </c>
      <c r="AW2090" s="13" t="s">
        <v>42</v>
      </c>
      <c r="AX2090" s="13" t="s">
        <v>82</v>
      </c>
      <c r="AY2090" s="157" t="s">
        <v>192</v>
      </c>
    </row>
    <row r="2091" spans="2:65" s="14" customFormat="1" ht="11.25">
      <c r="B2091" s="163"/>
      <c r="D2091" s="150" t="s">
        <v>202</v>
      </c>
      <c r="E2091" s="164" t="s">
        <v>44</v>
      </c>
      <c r="F2091" s="165" t="s">
        <v>205</v>
      </c>
      <c r="H2091" s="166">
        <v>26.45</v>
      </c>
      <c r="I2091" s="167"/>
      <c r="L2091" s="163"/>
      <c r="M2091" s="168"/>
      <c r="T2091" s="169"/>
      <c r="AT2091" s="164" t="s">
        <v>202</v>
      </c>
      <c r="AU2091" s="164" t="s">
        <v>93</v>
      </c>
      <c r="AV2091" s="14" t="s">
        <v>199</v>
      </c>
      <c r="AW2091" s="14" t="s">
        <v>42</v>
      </c>
      <c r="AX2091" s="14" t="s">
        <v>90</v>
      </c>
      <c r="AY2091" s="164" t="s">
        <v>192</v>
      </c>
    </row>
    <row r="2092" spans="2:65" s="1" customFormat="1" ht="55.5" customHeight="1">
      <c r="B2092" s="33"/>
      <c r="C2092" s="132" t="s">
        <v>204</v>
      </c>
      <c r="D2092" s="132" t="s">
        <v>194</v>
      </c>
      <c r="E2092" s="133" t="s">
        <v>1987</v>
      </c>
      <c r="F2092" s="134" t="s">
        <v>1988</v>
      </c>
      <c r="G2092" s="135" t="s">
        <v>282</v>
      </c>
      <c r="H2092" s="136">
        <v>455</v>
      </c>
      <c r="I2092" s="137"/>
      <c r="J2092" s="138">
        <f>ROUND(I2092*H2092,2)</f>
        <v>0</v>
      </c>
      <c r="K2092" s="134" t="s">
        <v>198</v>
      </c>
      <c r="L2092" s="33"/>
      <c r="M2092" s="139" t="s">
        <v>44</v>
      </c>
      <c r="N2092" s="140" t="s">
        <v>53</v>
      </c>
      <c r="P2092" s="141">
        <f>O2092*H2092</f>
        <v>0</v>
      </c>
      <c r="Q2092" s="141">
        <v>0</v>
      </c>
      <c r="R2092" s="141">
        <f>Q2092*H2092</f>
        <v>0</v>
      </c>
      <c r="S2092" s="141">
        <v>0</v>
      </c>
      <c r="T2092" s="142">
        <f>S2092*H2092</f>
        <v>0</v>
      </c>
      <c r="AR2092" s="143" t="s">
        <v>90</v>
      </c>
      <c r="AT2092" s="143" t="s">
        <v>194</v>
      </c>
      <c r="AU2092" s="143" t="s">
        <v>93</v>
      </c>
      <c r="AY2092" s="17" t="s">
        <v>192</v>
      </c>
      <c r="BE2092" s="144">
        <f>IF(N2092="základní",J2092,0)</f>
        <v>0</v>
      </c>
      <c r="BF2092" s="144">
        <f>IF(N2092="snížená",J2092,0)</f>
        <v>0</v>
      </c>
      <c r="BG2092" s="144">
        <f>IF(N2092="zákl. přenesená",J2092,0)</f>
        <v>0</v>
      </c>
      <c r="BH2092" s="144">
        <f>IF(N2092="sníž. přenesená",J2092,0)</f>
        <v>0</v>
      </c>
      <c r="BI2092" s="144">
        <f>IF(N2092="nulová",J2092,0)</f>
        <v>0</v>
      </c>
      <c r="BJ2092" s="17" t="s">
        <v>90</v>
      </c>
      <c r="BK2092" s="144">
        <f>ROUND(I2092*H2092,2)</f>
        <v>0</v>
      </c>
      <c r="BL2092" s="17" t="s">
        <v>90</v>
      </c>
      <c r="BM2092" s="143" t="s">
        <v>2991</v>
      </c>
    </row>
    <row r="2093" spans="2:65" s="1" customFormat="1" ht="11.25">
      <c r="B2093" s="33"/>
      <c r="D2093" s="145" t="s">
        <v>200</v>
      </c>
      <c r="F2093" s="146" t="s">
        <v>1990</v>
      </c>
      <c r="I2093" s="147"/>
      <c r="L2093" s="33"/>
      <c r="M2093" s="148"/>
      <c r="T2093" s="54"/>
      <c r="AT2093" s="17" t="s">
        <v>200</v>
      </c>
      <c r="AU2093" s="17" t="s">
        <v>93</v>
      </c>
    </row>
    <row r="2094" spans="2:65" s="12" customFormat="1" ht="11.25">
      <c r="B2094" s="149"/>
      <c r="D2094" s="150" t="s">
        <v>202</v>
      </c>
      <c r="E2094" s="151" t="s">
        <v>44</v>
      </c>
      <c r="F2094" s="152" t="s">
        <v>2195</v>
      </c>
      <c r="H2094" s="151" t="s">
        <v>44</v>
      </c>
      <c r="I2094" s="153"/>
      <c r="L2094" s="149"/>
      <c r="M2094" s="154"/>
      <c r="T2094" s="155"/>
      <c r="AT2094" s="151" t="s">
        <v>202</v>
      </c>
      <c r="AU2094" s="151" t="s">
        <v>93</v>
      </c>
      <c r="AV2094" s="12" t="s">
        <v>90</v>
      </c>
      <c r="AW2094" s="12" t="s">
        <v>42</v>
      </c>
      <c r="AX2094" s="12" t="s">
        <v>82</v>
      </c>
      <c r="AY2094" s="151" t="s">
        <v>192</v>
      </c>
    </row>
    <row r="2095" spans="2:65" s="12" customFormat="1" ht="11.25">
      <c r="B2095" s="149"/>
      <c r="D2095" s="150" t="s">
        <v>202</v>
      </c>
      <c r="E2095" s="151" t="s">
        <v>44</v>
      </c>
      <c r="F2095" s="152" t="s">
        <v>1991</v>
      </c>
      <c r="H2095" s="151" t="s">
        <v>44</v>
      </c>
      <c r="I2095" s="153"/>
      <c r="L2095" s="149"/>
      <c r="M2095" s="154"/>
      <c r="T2095" s="155"/>
      <c r="AT2095" s="151" t="s">
        <v>202</v>
      </c>
      <c r="AU2095" s="151" t="s">
        <v>93</v>
      </c>
      <c r="AV2095" s="12" t="s">
        <v>90</v>
      </c>
      <c r="AW2095" s="12" t="s">
        <v>42</v>
      </c>
      <c r="AX2095" s="12" t="s">
        <v>82</v>
      </c>
      <c r="AY2095" s="151" t="s">
        <v>192</v>
      </c>
    </row>
    <row r="2096" spans="2:65" s="13" customFormat="1" ht="22.5">
      <c r="B2096" s="156"/>
      <c r="D2096" s="150" t="s">
        <v>202</v>
      </c>
      <c r="E2096" s="157" t="s">
        <v>44</v>
      </c>
      <c r="F2096" s="158" t="s">
        <v>2979</v>
      </c>
      <c r="H2096" s="159">
        <v>455</v>
      </c>
      <c r="I2096" s="160"/>
      <c r="L2096" s="156"/>
      <c r="M2096" s="161"/>
      <c r="T2096" s="162"/>
      <c r="AT2096" s="157" t="s">
        <v>202</v>
      </c>
      <c r="AU2096" s="157" t="s">
        <v>93</v>
      </c>
      <c r="AV2096" s="13" t="s">
        <v>93</v>
      </c>
      <c r="AW2096" s="13" t="s">
        <v>42</v>
      </c>
      <c r="AX2096" s="13" t="s">
        <v>90</v>
      </c>
      <c r="AY2096" s="157" t="s">
        <v>192</v>
      </c>
    </row>
    <row r="2097" spans="2:65" s="1" customFormat="1" ht="55.5" customHeight="1">
      <c r="B2097" s="33"/>
      <c r="C2097" s="132" t="s">
        <v>2992</v>
      </c>
      <c r="D2097" s="132" t="s">
        <v>194</v>
      </c>
      <c r="E2097" s="133" t="s">
        <v>1993</v>
      </c>
      <c r="F2097" s="134" t="s">
        <v>1994</v>
      </c>
      <c r="G2097" s="135" t="s">
        <v>282</v>
      </c>
      <c r="H2097" s="136">
        <v>10</v>
      </c>
      <c r="I2097" s="137"/>
      <c r="J2097" s="138">
        <f>ROUND(I2097*H2097,2)</f>
        <v>0</v>
      </c>
      <c r="K2097" s="134" t="s">
        <v>198</v>
      </c>
      <c r="L2097" s="33"/>
      <c r="M2097" s="139" t="s">
        <v>44</v>
      </c>
      <c r="N2097" s="140" t="s">
        <v>53</v>
      </c>
      <c r="P2097" s="141">
        <f>O2097*H2097</f>
        <v>0</v>
      </c>
      <c r="Q2097" s="141">
        <v>0</v>
      </c>
      <c r="R2097" s="141">
        <f>Q2097*H2097</f>
        <v>0</v>
      </c>
      <c r="S2097" s="141">
        <v>0</v>
      </c>
      <c r="T2097" s="142">
        <f>S2097*H2097</f>
        <v>0</v>
      </c>
      <c r="AR2097" s="143" t="s">
        <v>90</v>
      </c>
      <c r="AT2097" s="143" t="s">
        <v>194</v>
      </c>
      <c r="AU2097" s="143" t="s">
        <v>93</v>
      </c>
      <c r="AY2097" s="17" t="s">
        <v>192</v>
      </c>
      <c r="BE2097" s="144">
        <f>IF(N2097="základní",J2097,0)</f>
        <v>0</v>
      </c>
      <c r="BF2097" s="144">
        <f>IF(N2097="snížená",J2097,0)</f>
        <v>0</v>
      </c>
      <c r="BG2097" s="144">
        <f>IF(N2097="zákl. přenesená",J2097,0)</f>
        <v>0</v>
      </c>
      <c r="BH2097" s="144">
        <f>IF(N2097="sníž. přenesená",J2097,0)</f>
        <v>0</v>
      </c>
      <c r="BI2097" s="144">
        <f>IF(N2097="nulová",J2097,0)</f>
        <v>0</v>
      </c>
      <c r="BJ2097" s="17" t="s">
        <v>90</v>
      </c>
      <c r="BK2097" s="144">
        <f>ROUND(I2097*H2097,2)</f>
        <v>0</v>
      </c>
      <c r="BL2097" s="17" t="s">
        <v>90</v>
      </c>
      <c r="BM2097" s="143" t="s">
        <v>2993</v>
      </c>
    </row>
    <row r="2098" spans="2:65" s="1" customFormat="1" ht="11.25">
      <c r="B2098" s="33"/>
      <c r="D2098" s="145" t="s">
        <v>200</v>
      </c>
      <c r="F2098" s="146" t="s">
        <v>1996</v>
      </c>
      <c r="I2098" s="147"/>
      <c r="L2098" s="33"/>
      <c r="M2098" s="148"/>
      <c r="T2098" s="54"/>
      <c r="AT2098" s="17" t="s">
        <v>200</v>
      </c>
      <c r="AU2098" s="17" t="s">
        <v>93</v>
      </c>
    </row>
    <row r="2099" spans="2:65" s="12" customFormat="1" ht="11.25">
      <c r="B2099" s="149"/>
      <c r="D2099" s="150" t="s">
        <v>202</v>
      </c>
      <c r="E2099" s="151" t="s">
        <v>44</v>
      </c>
      <c r="F2099" s="152" t="s">
        <v>2195</v>
      </c>
      <c r="H2099" s="151" t="s">
        <v>44</v>
      </c>
      <c r="I2099" s="153"/>
      <c r="L2099" s="149"/>
      <c r="M2099" s="154"/>
      <c r="T2099" s="155"/>
      <c r="AT2099" s="151" t="s">
        <v>202</v>
      </c>
      <c r="AU2099" s="151" t="s">
        <v>93</v>
      </c>
      <c r="AV2099" s="12" t="s">
        <v>90</v>
      </c>
      <c r="AW2099" s="12" t="s">
        <v>42</v>
      </c>
      <c r="AX2099" s="12" t="s">
        <v>82</v>
      </c>
      <c r="AY2099" s="151" t="s">
        <v>192</v>
      </c>
    </row>
    <row r="2100" spans="2:65" s="12" customFormat="1" ht="11.25">
      <c r="B2100" s="149"/>
      <c r="D2100" s="150" t="s">
        <v>202</v>
      </c>
      <c r="E2100" s="151" t="s">
        <v>44</v>
      </c>
      <c r="F2100" s="152" t="s">
        <v>1997</v>
      </c>
      <c r="H2100" s="151" t="s">
        <v>44</v>
      </c>
      <c r="I2100" s="153"/>
      <c r="L2100" s="149"/>
      <c r="M2100" s="154"/>
      <c r="T2100" s="155"/>
      <c r="AT2100" s="151" t="s">
        <v>202</v>
      </c>
      <c r="AU2100" s="151" t="s">
        <v>93</v>
      </c>
      <c r="AV2100" s="12" t="s">
        <v>90</v>
      </c>
      <c r="AW2100" s="12" t="s">
        <v>42</v>
      </c>
      <c r="AX2100" s="12" t="s">
        <v>82</v>
      </c>
      <c r="AY2100" s="151" t="s">
        <v>192</v>
      </c>
    </row>
    <row r="2101" spans="2:65" s="13" customFormat="1" ht="11.25">
      <c r="B2101" s="156"/>
      <c r="D2101" s="150" t="s">
        <v>202</v>
      </c>
      <c r="E2101" s="157" t="s">
        <v>44</v>
      </c>
      <c r="F2101" s="158" t="s">
        <v>2982</v>
      </c>
      <c r="H2101" s="159">
        <v>10</v>
      </c>
      <c r="I2101" s="160"/>
      <c r="L2101" s="156"/>
      <c r="M2101" s="161"/>
      <c r="T2101" s="162"/>
      <c r="AT2101" s="157" t="s">
        <v>202</v>
      </c>
      <c r="AU2101" s="157" t="s">
        <v>93</v>
      </c>
      <c r="AV2101" s="13" t="s">
        <v>93</v>
      </c>
      <c r="AW2101" s="13" t="s">
        <v>42</v>
      </c>
      <c r="AX2101" s="13" t="s">
        <v>90</v>
      </c>
      <c r="AY2101" s="157" t="s">
        <v>192</v>
      </c>
    </row>
    <row r="2102" spans="2:65" s="1" customFormat="1" ht="33" customHeight="1">
      <c r="B2102" s="33"/>
      <c r="C2102" s="132" t="s">
        <v>2994</v>
      </c>
      <c r="D2102" s="132" t="s">
        <v>194</v>
      </c>
      <c r="E2102" s="133" t="s">
        <v>2036</v>
      </c>
      <c r="F2102" s="134" t="s">
        <v>2037</v>
      </c>
      <c r="G2102" s="135" t="s">
        <v>197</v>
      </c>
      <c r="H2102" s="136">
        <v>3.48</v>
      </c>
      <c r="I2102" s="137"/>
      <c r="J2102" s="138">
        <f>ROUND(I2102*H2102,2)</f>
        <v>0</v>
      </c>
      <c r="K2102" s="134" t="s">
        <v>198</v>
      </c>
      <c r="L2102" s="33"/>
      <c r="M2102" s="139" t="s">
        <v>44</v>
      </c>
      <c r="N2102" s="140" t="s">
        <v>53</v>
      </c>
      <c r="P2102" s="141">
        <f>O2102*H2102</f>
        <v>0</v>
      </c>
      <c r="Q2102" s="141">
        <v>2.3010199999999998</v>
      </c>
      <c r="R2102" s="141">
        <f>Q2102*H2102</f>
        <v>8.007549599999999</v>
      </c>
      <c r="S2102" s="141">
        <v>0</v>
      </c>
      <c r="T2102" s="142">
        <f>S2102*H2102</f>
        <v>0</v>
      </c>
      <c r="AR2102" s="143" t="s">
        <v>90</v>
      </c>
      <c r="AT2102" s="143" t="s">
        <v>194</v>
      </c>
      <c r="AU2102" s="143" t="s">
        <v>93</v>
      </c>
      <c r="AY2102" s="17" t="s">
        <v>192</v>
      </c>
      <c r="BE2102" s="144">
        <f>IF(N2102="základní",J2102,0)</f>
        <v>0</v>
      </c>
      <c r="BF2102" s="144">
        <f>IF(N2102="snížená",J2102,0)</f>
        <v>0</v>
      </c>
      <c r="BG2102" s="144">
        <f>IF(N2102="zákl. přenesená",J2102,0)</f>
        <v>0</v>
      </c>
      <c r="BH2102" s="144">
        <f>IF(N2102="sníž. přenesená",J2102,0)</f>
        <v>0</v>
      </c>
      <c r="BI2102" s="144">
        <f>IF(N2102="nulová",J2102,0)</f>
        <v>0</v>
      </c>
      <c r="BJ2102" s="17" t="s">
        <v>90</v>
      </c>
      <c r="BK2102" s="144">
        <f>ROUND(I2102*H2102,2)</f>
        <v>0</v>
      </c>
      <c r="BL2102" s="17" t="s">
        <v>90</v>
      </c>
      <c r="BM2102" s="143" t="s">
        <v>2995</v>
      </c>
    </row>
    <row r="2103" spans="2:65" s="1" customFormat="1" ht="11.25">
      <c r="B2103" s="33"/>
      <c r="D2103" s="145" t="s">
        <v>200</v>
      </c>
      <c r="F2103" s="146" t="s">
        <v>2039</v>
      </c>
      <c r="I2103" s="147"/>
      <c r="L2103" s="33"/>
      <c r="M2103" s="148"/>
      <c r="T2103" s="54"/>
      <c r="AT2103" s="17" t="s">
        <v>200</v>
      </c>
      <c r="AU2103" s="17" t="s">
        <v>93</v>
      </c>
    </row>
    <row r="2104" spans="2:65" s="12" customFormat="1" ht="11.25">
      <c r="B2104" s="149"/>
      <c r="D2104" s="150" t="s">
        <v>202</v>
      </c>
      <c r="E2104" s="151" t="s">
        <v>44</v>
      </c>
      <c r="F2104" s="152" t="s">
        <v>2252</v>
      </c>
      <c r="H2104" s="151" t="s">
        <v>44</v>
      </c>
      <c r="I2104" s="153"/>
      <c r="L2104" s="149"/>
      <c r="M2104" s="154"/>
      <c r="T2104" s="155"/>
      <c r="AT2104" s="151" t="s">
        <v>202</v>
      </c>
      <c r="AU2104" s="151" t="s">
        <v>93</v>
      </c>
      <c r="AV2104" s="12" t="s">
        <v>90</v>
      </c>
      <c r="AW2104" s="12" t="s">
        <v>42</v>
      </c>
      <c r="AX2104" s="12" t="s">
        <v>82</v>
      </c>
      <c r="AY2104" s="151" t="s">
        <v>192</v>
      </c>
    </row>
    <row r="2105" spans="2:65" s="12" customFormat="1" ht="22.5">
      <c r="B2105" s="149"/>
      <c r="D2105" s="150" t="s">
        <v>202</v>
      </c>
      <c r="E2105" s="151" t="s">
        <v>44</v>
      </c>
      <c r="F2105" s="152" t="s">
        <v>2996</v>
      </c>
      <c r="H2105" s="151" t="s">
        <v>44</v>
      </c>
      <c r="I2105" s="153"/>
      <c r="L2105" s="149"/>
      <c r="M2105" s="154"/>
      <c r="T2105" s="155"/>
      <c r="AT2105" s="151" t="s">
        <v>202</v>
      </c>
      <c r="AU2105" s="151" t="s">
        <v>93</v>
      </c>
      <c r="AV2105" s="12" t="s">
        <v>90</v>
      </c>
      <c r="AW2105" s="12" t="s">
        <v>42</v>
      </c>
      <c r="AX2105" s="12" t="s">
        <v>82</v>
      </c>
      <c r="AY2105" s="151" t="s">
        <v>192</v>
      </c>
    </row>
    <row r="2106" spans="2:65" s="13" customFormat="1" ht="11.25">
      <c r="B2106" s="156"/>
      <c r="D2106" s="150" t="s">
        <v>202</v>
      </c>
      <c r="E2106" s="157" t="s">
        <v>44</v>
      </c>
      <c r="F2106" s="158" t="s">
        <v>2131</v>
      </c>
      <c r="H2106" s="159">
        <v>1.08</v>
      </c>
      <c r="I2106" s="160"/>
      <c r="L2106" s="156"/>
      <c r="M2106" s="161"/>
      <c r="T2106" s="162"/>
      <c r="AT2106" s="157" t="s">
        <v>202</v>
      </c>
      <c r="AU2106" s="157" t="s">
        <v>93</v>
      </c>
      <c r="AV2106" s="13" t="s">
        <v>93</v>
      </c>
      <c r="AW2106" s="13" t="s">
        <v>42</v>
      </c>
      <c r="AX2106" s="13" t="s">
        <v>82</v>
      </c>
      <c r="AY2106" s="157" t="s">
        <v>192</v>
      </c>
    </row>
    <row r="2107" spans="2:65" s="12" customFormat="1" ht="11.25">
      <c r="B2107" s="149"/>
      <c r="D2107" s="150" t="s">
        <v>202</v>
      </c>
      <c r="E2107" s="151" t="s">
        <v>44</v>
      </c>
      <c r="F2107" s="152" t="s">
        <v>2195</v>
      </c>
      <c r="H2107" s="151" t="s">
        <v>44</v>
      </c>
      <c r="I2107" s="153"/>
      <c r="L2107" s="149"/>
      <c r="M2107" s="154"/>
      <c r="T2107" s="155"/>
      <c r="AT2107" s="151" t="s">
        <v>202</v>
      </c>
      <c r="AU2107" s="151" t="s">
        <v>93</v>
      </c>
      <c r="AV2107" s="12" t="s">
        <v>90</v>
      </c>
      <c r="AW2107" s="12" t="s">
        <v>42</v>
      </c>
      <c r="AX2107" s="12" t="s">
        <v>82</v>
      </c>
      <c r="AY2107" s="151" t="s">
        <v>192</v>
      </c>
    </row>
    <row r="2108" spans="2:65" s="12" customFormat="1" ht="11.25">
      <c r="B2108" s="149"/>
      <c r="D2108" s="150" t="s">
        <v>202</v>
      </c>
      <c r="E2108" s="151" t="s">
        <v>44</v>
      </c>
      <c r="F2108" s="152" t="s">
        <v>2042</v>
      </c>
      <c r="H2108" s="151" t="s">
        <v>44</v>
      </c>
      <c r="I2108" s="153"/>
      <c r="L2108" s="149"/>
      <c r="M2108" s="154"/>
      <c r="T2108" s="155"/>
      <c r="AT2108" s="151" t="s">
        <v>202</v>
      </c>
      <c r="AU2108" s="151" t="s">
        <v>93</v>
      </c>
      <c r="AV2108" s="12" t="s">
        <v>90</v>
      </c>
      <c r="AW2108" s="12" t="s">
        <v>42</v>
      </c>
      <c r="AX2108" s="12" t="s">
        <v>82</v>
      </c>
      <c r="AY2108" s="151" t="s">
        <v>192</v>
      </c>
    </row>
    <row r="2109" spans="2:65" s="13" customFormat="1" ht="11.25">
      <c r="B2109" s="156"/>
      <c r="D2109" s="150" t="s">
        <v>202</v>
      </c>
      <c r="E2109" s="157" t="s">
        <v>44</v>
      </c>
      <c r="F2109" s="158" t="s">
        <v>2997</v>
      </c>
      <c r="H2109" s="159">
        <v>1.2</v>
      </c>
      <c r="I2109" s="160"/>
      <c r="L2109" s="156"/>
      <c r="M2109" s="161"/>
      <c r="T2109" s="162"/>
      <c r="AT2109" s="157" t="s">
        <v>202</v>
      </c>
      <c r="AU2109" s="157" t="s">
        <v>93</v>
      </c>
      <c r="AV2109" s="13" t="s">
        <v>93</v>
      </c>
      <c r="AW2109" s="13" t="s">
        <v>42</v>
      </c>
      <c r="AX2109" s="13" t="s">
        <v>82</v>
      </c>
      <c r="AY2109" s="157" t="s">
        <v>192</v>
      </c>
    </row>
    <row r="2110" spans="2:65" s="12" customFormat="1" ht="11.25">
      <c r="B2110" s="149"/>
      <c r="D2110" s="150" t="s">
        <v>202</v>
      </c>
      <c r="E2110" s="151" t="s">
        <v>44</v>
      </c>
      <c r="F2110" s="152" t="s">
        <v>2043</v>
      </c>
      <c r="H2110" s="151" t="s">
        <v>44</v>
      </c>
      <c r="I2110" s="153"/>
      <c r="L2110" s="149"/>
      <c r="M2110" s="154"/>
      <c r="T2110" s="155"/>
      <c r="AT2110" s="151" t="s">
        <v>202</v>
      </c>
      <c r="AU2110" s="151" t="s">
        <v>93</v>
      </c>
      <c r="AV2110" s="12" t="s">
        <v>90</v>
      </c>
      <c r="AW2110" s="12" t="s">
        <v>42</v>
      </c>
      <c r="AX2110" s="12" t="s">
        <v>82</v>
      </c>
      <c r="AY2110" s="151" t="s">
        <v>192</v>
      </c>
    </row>
    <row r="2111" spans="2:65" s="13" customFormat="1" ht="11.25">
      <c r="B2111" s="156"/>
      <c r="D2111" s="150" t="s">
        <v>202</v>
      </c>
      <c r="E2111" s="157" t="s">
        <v>44</v>
      </c>
      <c r="F2111" s="158" t="s">
        <v>1952</v>
      </c>
      <c r="H2111" s="159">
        <v>1.2</v>
      </c>
      <c r="I2111" s="160"/>
      <c r="L2111" s="156"/>
      <c r="M2111" s="161"/>
      <c r="T2111" s="162"/>
      <c r="AT2111" s="157" t="s">
        <v>202</v>
      </c>
      <c r="AU2111" s="157" t="s">
        <v>93</v>
      </c>
      <c r="AV2111" s="13" t="s">
        <v>93</v>
      </c>
      <c r="AW2111" s="13" t="s">
        <v>42</v>
      </c>
      <c r="AX2111" s="13" t="s">
        <v>82</v>
      </c>
      <c r="AY2111" s="157" t="s">
        <v>192</v>
      </c>
    </row>
    <row r="2112" spans="2:65" s="14" customFormat="1" ht="11.25">
      <c r="B2112" s="163"/>
      <c r="D2112" s="150" t="s">
        <v>202</v>
      </c>
      <c r="E2112" s="164" t="s">
        <v>44</v>
      </c>
      <c r="F2112" s="165" t="s">
        <v>205</v>
      </c>
      <c r="H2112" s="166">
        <v>3.48</v>
      </c>
      <c r="I2112" s="167"/>
      <c r="L2112" s="163"/>
      <c r="M2112" s="168"/>
      <c r="T2112" s="169"/>
      <c r="AT2112" s="164" t="s">
        <v>202</v>
      </c>
      <c r="AU2112" s="164" t="s">
        <v>93</v>
      </c>
      <c r="AV2112" s="14" t="s">
        <v>199</v>
      </c>
      <c r="AW2112" s="14" t="s">
        <v>42</v>
      </c>
      <c r="AX2112" s="14" t="s">
        <v>90</v>
      </c>
      <c r="AY2112" s="164" t="s">
        <v>192</v>
      </c>
    </row>
    <row r="2113" spans="2:65" s="1" customFormat="1" ht="44.25" customHeight="1">
      <c r="B2113" s="33"/>
      <c r="C2113" s="132" t="s">
        <v>2998</v>
      </c>
      <c r="D2113" s="132" t="s">
        <v>194</v>
      </c>
      <c r="E2113" s="133" t="s">
        <v>2048</v>
      </c>
      <c r="F2113" s="134" t="s">
        <v>2049</v>
      </c>
      <c r="G2113" s="135" t="s">
        <v>197</v>
      </c>
      <c r="H2113" s="136">
        <v>16.25</v>
      </c>
      <c r="I2113" s="137"/>
      <c r="J2113" s="138">
        <f>ROUND(I2113*H2113,2)</f>
        <v>0</v>
      </c>
      <c r="K2113" s="134" t="s">
        <v>198</v>
      </c>
      <c r="L2113" s="33"/>
      <c r="M2113" s="139" t="s">
        <v>44</v>
      </c>
      <c r="N2113" s="140" t="s">
        <v>53</v>
      </c>
      <c r="P2113" s="141">
        <f>O2113*H2113</f>
        <v>0</v>
      </c>
      <c r="Q2113" s="141">
        <v>2.5018699999999998</v>
      </c>
      <c r="R2113" s="141">
        <f>Q2113*H2113</f>
        <v>40.655387499999996</v>
      </c>
      <c r="S2113" s="141">
        <v>0</v>
      </c>
      <c r="T2113" s="142">
        <f>S2113*H2113</f>
        <v>0</v>
      </c>
      <c r="AR2113" s="143" t="s">
        <v>90</v>
      </c>
      <c r="AT2113" s="143" t="s">
        <v>194</v>
      </c>
      <c r="AU2113" s="143" t="s">
        <v>93</v>
      </c>
      <c r="AY2113" s="17" t="s">
        <v>192</v>
      </c>
      <c r="BE2113" s="144">
        <f>IF(N2113="základní",J2113,0)</f>
        <v>0</v>
      </c>
      <c r="BF2113" s="144">
        <f>IF(N2113="snížená",J2113,0)</f>
        <v>0</v>
      </c>
      <c r="BG2113" s="144">
        <f>IF(N2113="zákl. přenesená",J2113,0)</f>
        <v>0</v>
      </c>
      <c r="BH2113" s="144">
        <f>IF(N2113="sníž. přenesená",J2113,0)</f>
        <v>0</v>
      </c>
      <c r="BI2113" s="144">
        <f>IF(N2113="nulová",J2113,0)</f>
        <v>0</v>
      </c>
      <c r="BJ2113" s="17" t="s">
        <v>90</v>
      </c>
      <c r="BK2113" s="144">
        <f>ROUND(I2113*H2113,2)</f>
        <v>0</v>
      </c>
      <c r="BL2113" s="17" t="s">
        <v>90</v>
      </c>
      <c r="BM2113" s="143" t="s">
        <v>2999</v>
      </c>
    </row>
    <row r="2114" spans="2:65" s="1" customFormat="1" ht="11.25">
      <c r="B2114" s="33"/>
      <c r="D2114" s="145" t="s">
        <v>200</v>
      </c>
      <c r="F2114" s="146" t="s">
        <v>2051</v>
      </c>
      <c r="I2114" s="147"/>
      <c r="L2114" s="33"/>
      <c r="M2114" s="148"/>
      <c r="T2114" s="54"/>
      <c r="AT2114" s="17" t="s">
        <v>200</v>
      </c>
      <c r="AU2114" s="17" t="s">
        <v>93</v>
      </c>
    </row>
    <row r="2115" spans="2:65" s="12" customFormat="1" ht="11.25">
      <c r="B2115" s="149"/>
      <c r="D2115" s="150" t="s">
        <v>202</v>
      </c>
      <c r="E2115" s="151" t="s">
        <v>44</v>
      </c>
      <c r="F2115" s="152" t="s">
        <v>2252</v>
      </c>
      <c r="H2115" s="151" t="s">
        <v>44</v>
      </c>
      <c r="I2115" s="153"/>
      <c r="L2115" s="149"/>
      <c r="M2115" s="154"/>
      <c r="T2115" s="155"/>
      <c r="AT2115" s="151" t="s">
        <v>202</v>
      </c>
      <c r="AU2115" s="151" t="s">
        <v>93</v>
      </c>
      <c r="AV2115" s="12" t="s">
        <v>90</v>
      </c>
      <c r="AW2115" s="12" t="s">
        <v>42</v>
      </c>
      <c r="AX2115" s="12" t="s">
        <v>82</v>
      </c>
      <c r="AY2115" s="151" t="s">
        <v>192</v>
      </c>
    </row>
    <row r="2116" spans="2:65" s="12" customFormat="1" ht="22.5">
      <c r="B2116" s="149"/>
      <c r="D2116" s="150" t="s">
        <v>202</v>
      </c>
      <c r="E2116" s="151" t="s">
        <v>44</v>
      </c>
      <c r="F2116" s="152" t="s">
        <v>3000</v>
      </c>
      <c r="H2116" s="151" t="s">
        <v>44</v>
      </c>
      <c r="I2116" s="153"/>
      <c r="L2116" s="149"/>
      <c r="M2116" s="154"/>
      <c r="T2116" s="155"/>
      <c r="AT2116" s="151" t="s">
        <v>202</v>
      </c>
      <c r="AU2116" s="151" t="s">
        <v>93</v>
      </c>
      <c r="AV2116" s="12" t="s">
        <v>90</v>
      </c>
      <c r="AW2116" s="12" t="s">
        <v>42</v>
      </c>
      <c r="AX2116" s="12" t="s">
        <v>82</v>
      </c>
      <c r="AY2116" s="151" t="s">
        <v>192</v>
      </c>
    </row>
    <row r="2117" spans="2:65" s="13" customFormat="1" ht="11.25">
      <c r="B2117" s="156"/>
      <c r="D2117" s="150" t="s">
        <v>202</v>
      </c>
      <c r="E2117" s="157" t="s">
        <v>44</v>
      </c>
      <c r="F2117" s="158" t="s">
        <v>3001</v>
      </c>
      <c r="H2117" s="159">
        <v>10.199999999999999</v>
      </c>
      <c r="I2117" s="160"/>
      <c r="L2117" s="156"/>
      <c r="M2117" s="161"/>
      <c r="T2117" s="162"/>
      <c r="AT2117" s="157" t="s">
        <v>202</v>
      </c>
      <c r="AU2117" s="157" t="s">
        <v>93</v>
      </c>
      <c r="AV2117" s="13" t="s">
        <v>93</v>
      </c>
      <c r="AW2117" s="13" t="s">
        <v>42</v>
      </c>
      <c r="AX2117" s="13" t="s">
        <v>82</v>
      </c>
      <c r="AY2117" s="157" t="s">
        <v>192</v>
      </c>
    </row>
    <row r="2118" spans="2:65" s="12" customFormat="1" ht="11.25">
      <c r="B2118" s="149"/>
      <c r="D2118" s="150" t="s">
        <v>202</v>
      </c>
      <c r="E2118" s="151" t="s">
        <v>44</v>
      </c>
      <c r="F2118" s="152" t="s">
        <v>3002</v>
      </c>
      <c r="H2118" s="151" t="s">
        <v>44</v>
      </c>
      <c r="I2118" s="153"/>
      <c r="L2118" s="149"/>
      <c r="M2118" s="154"/>
      <c r="T2118" s="155"/>
      <c r="AT2118" s="151" t="s">
        <v>202</v>
      </c>
      <c r="AU2118" s="151" t="s">
        <v>93</v>
      </c>
      <c r="AV2118" s="12" t="s">
        <v>90</v>
      </c>
      <c r="AW2118" s="12" t="s">
        <v>42</v>
      </c>
      <c r="AX2118" s="12" t="s">
        <v>82</v>
      </c>
      <c r="AY2118" s="151" t="s">
        <v>192</v>
      </c>
    </row>
    <row r="2119" spans="2:65" s="13" customFormat="1" ht="11.25">
      <c r="B2119" s="156"/>
      <c r="D2119" s="150" t="s">
        <v>202</v>
      </c>
      <c r="E2119" s="157" t="s">
        <v>44</v>
      </c>
      <c r="F2119" s="158" t="s">
        <v>2256</v>
      </c>
      <c r="H2119" s="159">
        <v>2.9</v>
      </c>
      <c r="I2119" s="160"/>
      <c r="L2119" s="156"/>
      <c r="M2119" s="161"/>
      <c r="T2119" s="162"/>
      <c r="AT2119" s="157" t="s">
        <v>202</v>
      </c>
      <c r="AU2119" s="157" t="s">
        <v>93</v>
      </c>
      <c r="AV2119" s="13" t="s">
        <v>93</v>
      </c>
      <c r="AW2119" s="13" t="s">
        <v>42</v>
      </c>
      <c r="AX2119" s="13" t="s">
        <v>82</v>
      </c>
      <c r="AY2119" s="157" t="s">
        <v>192</v>
      </c>
    </row>
    <row r="2120" spans="2:65" s="12" customFormat="1" ht="11.25">
      <c r="B2120" s="149"/>
      <c r="D2120" s="150" t="s">
        <v>202</v>
      </c>
      <c r="E2120" s="151" t="s">
        <v>44</v>
      </c>
      <c r="F2120" s="152" t="s">
        <v>3003</v>
      </c>
      <c r="H2120" s="151" t="s">
        <v>44</v>
      </c>
      <c r="I2120" s="153"/>
      <c r="L2120" s="149"/>
      <c r="M2120" s="154"/>
      <c r="T2120" s="155"/>
      <c r="AT2120" s="151" t="s">
        <v>202</v>
      </c>
      <c r="AU2120" s="151" t="s">
        <v>93</v>
      </c>
      <c r="AV2120" s="12" t="s">
        <v>90</v>
      </c>
      <c r="AW2120" s="12" t="s">
        <v>42</v>
      </c>
      <c r="AX2120" s="12" t="s">
        <v>82</v>
      </c>
      <c r="AY2120" s="151" t="s">
        <v>192</v>
      </c>
    </row>
    <row r="2121" spans="2:65" s="13" customFormat="1" ht="11.25">
      <c r="B2121" s="156"/>
      <c r="D2121" s="150" t="s">
        <v>202</v>
      </c>
      <c r="E2121" s="157" t="s">
        <v>44</v>
      </c>
      <c r="F2121" s="158" t="s">
        <v>2258</v>
      </c>
      <c r="H2121" s="159">
        <v>3.15</v>
      </c>
      <c r="I2121" s="160"/>
      <c r="L2121" s="156"/>
      <c r="M2121" s="161"/>
      <c r="T2121" s="162"/>
      <c r="AT2121" s="157" t="s">
        <v>202</v>
      </c>
      <c r="AU2121" s="157" t="s">
        <v>93</v>
      </c>
      <c r="AV2121" s="13" t="s">
        <v>93</v>
      </c>
      <c r="AW2121" s="13" t="s">
        <v>42</v>
      </c>
      <c r="AX2121" s="13" t="s">
        <v>82</v>
      </c>
      <c r="AY2121" s="157" t="s">
        <v>192</v>
      </c>
    </row>
    <row r="2122" spans="2:65" s="14" customFormat="1" ht="11.25">
      <c r="B2122" s="163"/>
      <c r="D2122" s="150" t="s">
        <v>202</v>
      </c>
      <c r="E2122" s="164" t="s">
        <v>44</v>
      </c>
      <c r="F2122" s="165" t="s">
        <v>205</v>
      </c>
      <c r="H2122" s="166">
        <v>16.25</v>
      </c>
      <c r="I2122" s="167"/>
      <c r="L2122" s="163"/>
      <c r="M2122" s="168"/>
      <c r="T2122" s="169"/>
      <c r="AT2122" s="164" t="s">
        <v>202</v>
      </c>
      <c r="AU2122" s="164" t="s">
        <v>93</v>
      </c>
      <c r="AV2122" s="14" t="s">
        <v>199</v>
      </c>
      <c r="AW2122" s="14" t="s">
        <v>42</v>
      </c>
      <c r="AX2122" s="14" t="s">
        <v>90</v>
      </c>
      <c r="AY2122" s="164" t="s">
        <v>192</v>
      </c>
    </row>
    <row r="2123" spans="2:65" s="1" customFormat="1" ht="21.75" customHeight="1">
      <c r="B2123" s="33"/>
      <c r="C2123" s="132" t="s">
        <v>3004</v>
      </c>
      <c r="D2123" s="132" t="s">
        <v>194</v>
      </c>
      <c r="E2123" s="133" t="s">
        <v>2057</v>
      </c>
      <c r="F2123" s="134" t="s">
        <v>2058</v>
      </c>
      <c r="G2123" s="135" t="s">
        <v>218</v>
      </c>
      <c r="H2123" s="136">
        <v>0.08</v>
      </c>
      <c r="I2123" s="137"/>
      <c r="J2123" s="138">
        <f>ROUND(I2123*H2123,2)</f>
        <v>0</v>
      </c>
      <c r="K2123" s="134" t="s">
        <v>198</v>
      </c>
      <c r="L2123" s="33"/>
      <c r="M2123" s="139" t="s">
        <v>44</v>
      </c>
      <c r="N2123" s="140" t="s">
        <v>53</v>
      </c>
      <c r="P2123" s="141">
        <f>O2123*H2123</f>
        <v>0</v>
      </c>
      <c r="Q2123" s="141">
        <v>1.0606500000000001</v>
      </c>
      <c r="R2123" s="141">
        <f>Q2123*H2123</f>
        <v>8.4852000000000011E-2</v>
      </c>
      <c r="S2123" s="141">
        <v>0</v>
      </c>
      <c r="T2123" s="142">
        <f>S2123*H2123</f>
        <v>0</v>
      </c>
      <c r="AR2123" s="143" t="s">
        <v>90</v>
      </c>
      <c r="AT2123" s="143" t="s">
        <v>194</v>
      </c>
      <c r="AU2123" s="143" t="s">
        <v>93</v>
      </c>
      <c r="AY2123" s="17" t="s">
        <v>192</v>
      </c>
      <c r="BE2123" s="144">
        <f>IF(N2123="základní",J2123,0)</f>
        <v>0</v>
      </c>
      <c r="BF2123" s="144">
        <f>IF(N2123="snížená",J2123,0)</f>
        <v>0</v>
      </c>
      <c r="BG2123" s="144">
        <f>IF(N2123="zákl. přenesená",J2123,0)</f>
        <v>0</v>
      </c>
      <c r="BH2123" s="144">
        <f>IF(N2123="sníž. přenesená",J2123,0)</f>
        <v>0</v>
      </c>
      <c r="BI2123" s="144">
        <f>IF(N2123="nulová",J2123,0)</f>
        <v>0</v>
      </c>
      <c r="BJ2123" s="17" t="s">
        <v>90</v>
      </c>
      <c r="BK2123" s="144">
        <f>ROUND(I2123*H2123,2)</f>
        <v>0</v>
      </c>
      <c r="BL2123" s="17" t="s">
        <v>90</v>
      </c>
      <c r="BM2123" s="143" t="s">
        <v>3005</v>
      </c>
    </row>
    <row r="2124" spans="2:65" s="1" customFormat="1" ht="11.25">
      <c r="B2124" s="33"/>
      <c r="D2124" s="145" t="s">
        <v>200</v>
      </c>
      <c r="F2124" s="146" t="s">
        <v>2060</v>
      </c>
      <c r="I2124" s="147"/>
      <c r="L2124" s="33"/>
      <c r="M2124" s="148"/>
      <c r="T2124" s="54"/>
      <c r="AT2124" s="17" t="s">
        <v>200</v>
      </c>
      <c r="AU2124" s="17" t="s">
        <v>93</v>
      </c>
    </row>
    <row r="2125" spans="2:65" s="12" customFormat="1" ht="11.25">
      <c r="B2125" s="149"/>
      <c r="D2125" s="150" t="s">
        <v>202</v>
      </c>
      <c r="E2125" s="151" t="s">
        <v>44</v>
      </c>
      <c r="F2125" s="152" t="s">
        <v>2252</v>
      </c>
      <c r="H2125" s="151" t="s">
        <v>44</v>
      </c>
      <c r="I2125" s="153"/>
      <c r="L2125" s="149"/>
      <c r="M2125" s="154"/>
      <c r="T2125" s="155"/>
      <c r="AT2125" s="151" t="s">
        <v>202</v>
      </c>
      <c r="AU2125" s="151" t="s">
        <v>93</v>
      </c>
      <c r="AV2125" s="12" t="s">
        <v>90</v>
      </c>
      <c r="AW2125" s="12" t="s">
        <v>42</v>
      </c>
      <c r="AX2125" s="12" t="s">
        <v>82</v>
      </c>
      <c r="AY2125" s="151" t="s">
        <v>192</v>
      </c>
    </row>
    <row r="2126" spans="2:65" s="12" customFormat="1" ht="22.5">
      <c r="B2126" s="149"/>
      <c r="D2126" s="150" t="s">
        <v>202</v>
      </c>
      <c r="E2126" s="151" t="s">
        <v>44</v>
      </c>
      <c r="F2126" s="152" t="s">
        <v>3006</v>
      </c>
      <c r="H2126" s="151" t="s">
        <v>44</v>
      </c>
      <c r="I2126" s="153"/>
      <c r="L2126" s="149"/>
      <c r="M2126" s="154"/>
      <c r="T2126" s="155"/>
      <c r="AT2126" s="151" t="s">
        <v>202</v>
      </c>
      <c r="AU2126" s="151" t="s">
        <v>93</v>
      </c>
      <c r="AV2126" s="12" t="s">
        <v>90</v>
      </c>
      <c r="AW2126" s="12" t="s">
        <v>42</v>
      </c>
      <c r="AX2126" s="12" t="s">
        <v>82</v>
      </c>
      <c r="AY2126" s="151" t="s">
        <v>192</v>
      </c>
    </row>
    <row r="2127" spans="2:65" s="13" customFormat="1" ht="11.25">
      <c r="B2127" s="156"/>
      <c r="D2127" s="150" t="s">
        <v>202</v>
      </c>
      <c r="E2127" s="157" t="s">
        <v>44</v>
      </c>
      <c r="F2127" s="158" t="s">
        <v>3007</v>
      </c>
      <c r="H2127" s="159">
        <v>0.08</v>
      </c>
      <c r="I2127" s="160"/>
      <c r="L2127" s="156"/>
      <c r="M2127" s="161"/>
      <c r="T2127" s="162"/>
      <c r="AT2127" s="157" t="s">
        <v>202</v>
      </c>
      <c r="AU2127" s="157" t="s">
        <v>93</v>
      </c>
      <c r="AV2127" s="13" t="s">
        <v>93</v>
      </c>
      <c r="AW2127" s="13" t="s">
        <v>42</v>
      </c>
      <c r="AX2127" s="13" t="s">
        <v>90</v>
      </c>
      <c r="AY2127" s="157" t="s">
        <v>192</v>
      </c>
    </row>
    <row r="2128" spans="2:65" s="1" customFormat="1" ht="24.2" customHeight="1">
      <c r="B2128" s="33"/>
      <c r="C2128" s="132" t="s">
        <v>3008</v>
      </c>
      <c r="D2128" s="132" t="s">
        <v>194</v>
      </c>
      <c r="E2128" s="133" t="s">
        <v>2064</v>
      </c>
      <c r="F2128" s="134" t="s">
        <v>2065</v>
      </c>
      <c r="G2128" s="135" t="s">
        <v>225</v>
      </c>
      <c r="H2128" s="136">
        <v>73.004999999999995</v>
      </c>
      <c r="I2128" s="137"/>
      <c r="J2128" s="138">
        <f>ROUND(I2128*H2128,2)</f>
        <v>0</v>
      </c>
      <c r="K2128" s="134" t="s">
        <v>198</v>
      </c>
      <c r="L2128" s="33"/>
      <c r="M2128" s="139" t="s">
        <v>44</v>
      </c>
      <c r="N2128" s="140" t="s">
        <v>53</v>
      </c>
      <c r="P2128" s="141">
        <f>O2128*H2128</f>
        <v>0</v>
      </c>
      <c r="Q2128" s="141">
        <v>1.16E-3</v>
      </c>
      <c r="R2128" s="141">
        <f>Q2128*H2128</f>
        <v>8.4685799999999992E-2</v>
      </c>
      <c r="S2128" s="141">
        <v>0</v>
      </c>
      <c r="T2128" s="142">
        <f>S2128*H2128</f>
        <v>0</v>
      </c>
      <c r="AR2128" s="143" t="s">
        <v>90</v>
      </c>
      <c r="AT2128" s="143" t="s">
        <v>194</v>
      </c>
      <c r="AU2128" s="143" t="s">
        <v>93</v>
      </c>
      <c r="AY2128" s="17" t="s">
        <v>192</v>
      </c>
      <c r="BE2128" s="144">
        <f>IF(N2128="základní",J2128,0)</f>
        <v>0</v>
      </c>
      <c r="BF2128" s="144">
        <f>IF(N2128="snížená",J2128,0)</f>
        <v>0</v>
      </c>
      <c r="BG2128" s="144">
        <f>IF(N2128="zákl. přenesená",J2128,0)</f>
        <v>0</v>
      </c>
      <c r="BH2128" s="144">
        <f>IF(N2128="sníž. přenesená",J2128,0)</f>
        <v>0</v>
      </c>
      <c r="BI2128" s="144">
        <f>IF(N2128="nulová",J2128,0)</f>
        <v>0</v>
      </c>
      <c r="BJ2128" s="17" t="s">
        <v>90</v>
      </c>
      <c r="BK2128" s="144">
        <f>ROUND(I2128*H2128,2)</f>
        <v>0</v>
      </c>
      <c r="BL2128" s="17" t="s">
        <v>90</v>
      </c>
      <c r="BM2128" s="143" t="s">
        <v>3009</v>
      </c>
    </row>
    <row r="2129" spans="2:65" s="1" customFormat="1" ht="11.25">
      <c r="B2129" s="33"/>
      <c r="D2129" s="145" t="s">
        <v>200</v>
      </c>
      <c r="F2129" s="146" t="s">
        <v>2067</v>
      </c>
      <c r="I2129" s="147"/>
      <c r="L2129" s="33"/>
      <c r="M2129" s="148"/>
      <c r="T2129" s="54"/>
      <c r="AT2129" s="17" t="s">
        <v>200</v>
      </c>
      <c r="AU2129" s="17" t="s">
        <v>93</v>
      </c>
    </row>
    <row r="2130" spans="2:65" s="12" customFormat="1" ht="11.25">
      <c r="B2130" s="149"/>
      <c r="D2130" s="150" t="s">
        <v>202</v>
      </c>
      <c r="E2130" s="151" t="s">
        <v>44</v>
      </c>
      <c r="F2130" s="152" t="s">
        <v>2252</v>
      </c>
      <c r="H2130" s="151" t="s">
        <v>44</v>
      </c>
      <c r="I2130" s="153"/>
      <c r="L2130" s="149"/>
      <c r="M2130" s="154"/>
      <c r="T2130" s="155"/>
      <c r="AT2130" s="151" t="s">
        <v>202</v>
      </c>
      <c r="AU2130" s="151" t="s">
        <v>93</v>
      </c>
      <c r="AV2130" s="12" t="s">
        <v>90</v>
      </c>
      <c r="AW2130" s="12" t="s">
        <v>42</v>
      </c>
      <c r="AX2130" s="12" t="s">
        <v>82</v>
      </c>
      <c r="AY2130" s="151" t="s">
        <v>192</v>
      </c>
    </row>
    <row r="2131" spans="2:65" s="12" customFormat="1" ht="22.5">
      <c r="B2131" s="149"/>
      <c r="D2131" s="150" t="s">
        <v>202</v>
      </c>
      <c r="E2131" s="151" t="s">
        <v>44</v>
      </c>
      <c r="F2131" s="152" t="s">
        <v>3010</v>
      </c>
      <c r="H2131" s="151" t="s">
        <v>44</v>
      </c>
      <c r="I2131" s="153"/>
      <c r="L2131" s="149"/>
      <c r="M2131" s="154"/>
      <c r="T2131" s="155"/>
      <c r="AT2131" s="151" t="s">
        <v>202</v>
      </c>
      <c r="AU2131" s="151" t="s">
        <v>93</v>
      </c>
      <c r="AV2131" s="12" t="s">
        <v>90</v>
      </c>
      <c r="AW2131" s="12" t="s">
        <v>42</v>
      </c>
      <c r="AX2131" s="12" t="s">
        <v>82</v>
      </c>
      <c r="AY2131" s="151" t="s">
        <v>192</v>
      </c>
    </row>
    <row r="2132" spans="2:65" s="13" customFormat="1" ht="11.25">
      <c r="B2132" s="156"/>
      <c r="D2132" s="150" t="s">
        <v>202</v>
      </c>
      <c r="E2132" s="157" t="s">
        <v>44</v>
      </c>
      <c r="F2132" s="158" t="s">
        <v>3011</v>
      </c>
      <c r="H2132" s="159">
        <v>40.799999999999997</v>
      </c>
      <c r="I2132" s="160"/>
      <c r="L2132" s="156"/>
      <c r="M2132" s="161"/>
      <c r="T2132" s="162"/>
      <c r="AT2132" s="157" t="s">
        <v>202</v>
      </c>
      <c r="AU2132" s="157" t="s">
        <v>93</v>
      </c>
      <c r="AV2132" s="13" t="s">
        <v>93</v>
      </c>
      <c r="AW2132" s="13" t="s">
        <v>42</v>
      </c>
      <c r="AX2132" s="13" t="s">
        <v>82</v>
      </c>
      <c r="AY2132" s="157" t="s">
        <v>192</v>
      </c>
    </row>
    <row r="2133" spans="2:65" s="12" customFormat="1" ht="11.25">
      <c r="B2133" s="149"/>
      <c r="D2133" s="150" t="s">
        <v>202</v>
      </c>
      <c r="E2133" s="151" t="s">
        <v>44</v>
      </c>
      <c r="F2133" s="152" t="s">
        <v>3012</v>
      </c>
      <c r="H2133" s="151" t="s">
        <v>44</v>
      </c>
      <c r="I2133" s="153"/>
      <c r="L2133" s="149"/>
      <c r="M2133" s="154"/>
      <c r="T2133" s="155"/>
      <c r="AT2133" s="151" t="s">
        <v>202</v>
      </c>
      <c r="AU2133" s="151" t="s">
        <v>93</v>
      </c>
      <c r="AV2133" s="12" t="s">
        <v>90</v>
      </c>
      <c r="AW2133" s="12" t="s">
        <v>42</v>
      </c>
      <c r="AX2133" s="12" t="s">
        <v>82</v>
      </c>
      <c r="AY2133" s="151" t="s">
        <v>192</v>
      </c>
    </row>
    <row r="2134" spans="2:65" s="13" customFormat="1" ht="11.25">
      <c r="B2134" s="156"/>
      <c r="D2134" s="150" t="s">
        <v>202</v>
      </c>
      <c r="E2134" s="157" t="s">
        <v>44</v>
      </c>
      <c r="F2134" s="158" t="s">
        <v>3013</v>
      </c>
      <c r="H2134" s="159">
        <v>11.89</v>
      </c>
      <c r="I2134" s="160"/>
      <c r="L2134" s="156"/>
      <c r="M2134" s="161"/>
      <c r="T2134" s="162"/>
      <c r="AT2134" s="157" t="s">
        <v>202</v>
      </c>
      <c r="AU2134" s="157" t="s">
        <v>93</v>
      </c>
      <c r="AV2134" s="13" t="s">
        <v>93</v>
      </c>
      <c r="AW2134" s="13" t="s">
        <v>42</v>
      </c>
      <c r="AX2134" s="13" t="s">
        <v>82</v>
      </c>
      <c r="AY2134" s="157" t="s">
        <v>192</v>
      </c>
    </row>
    <row r="2135" spans="2:65" s="12" customFormat="1" ht="11.25">
      <c r="B2135" s="149"/>
      <c r="D2135" s="150" t="s">
        <v>202</v>
      </c>
      <c r="E2135" s="151" t="s">
        <v>44</v>
      </c>
      <c r="F2135" s="152" t="s">
        <v>3014</v>
      </c>
      <c r="H2135" s="151" t="s">
        <v>44</v>
      </c>
      <c r="I2135" s="153"/>
      <c r="L2135" s="149"/>
      <c r="M2135" s="154"/>
      <c r="T2135" s="155"/>
      <c r="AT2135" s="151" t="s">
        <v>202</v>
      </c>
      <c r="AU2135" s="151" t="s">
        <v>93</v>
      </c>
      <c r="AV2135" s="12" t="s">
        <v>90</v>
      </c>
      <c r="AW2135" s="12" t="s">
        <v>42</v>
      </c>
      <c r="AX2135" s="12" t="s">
        <v>82</v>
      </c>
      <c r="AY2135" s="151" t="s">
        <v>192</v>
      </c>
    </row>
    <row r="2136" spans="2:65" s="13" customFormat="1" ht="11.25">
      <c r="B2136" s="156"/>
      <c r="D2136" s="150" t="s">
        <v>202</v>
      </c>
      <c r="E2136" s="157" t="s">
        <v>44</v>
      </c>
      <c r="F2136" s="158" t="s">
        <v>3015</v>
      </c>
      <c r="H2136" s="159">
        <v>12.914999999999999</v>
      </c>
      <c r="I2136" s="160"/>
      <c r="L2136" s="156"/>
      <c r="M2136" s="161"/>
      <c r="T2136" s="162"/>
      <c r="AT2136" s="157" t="s">
        <v>202</v>
      </c>
      <c r="AU2136" s="157" t="s">
        <v>93</v>
      </c>
      <c r="AV2136" s="13" t="s">
        <v>93</v>
      </c>
      <c r="AW2136" s="13" t="s">
        <v>42</v>
      </c>
      <c r="AX2136" s="13" t="s">
        <v>82</v>
      </c>
      <c r="AY2136" s="157" t="s">
        <v>192</v>
      </c>
    </row>
    <row r="2137" spans="2:65" s="12" customFormat="1" ht="11.25">
      <c r="B2137" s="149"/>
      <c r="D2137" s="150" t="s">
        <v>202</v>
      </c>
      <c r="E2137" s="151" t="s">
        <v>44</v>
      </c>
      <c r="F2137" s="152" t="s">
        <v>2195</v>
      </c>
      <c r="H2137" s="151" t="s">
        <v>44</v>
      </c>
      <c r="I2137" s="153"/>
      <c r="L2137" s="149"/>
      <c r="M2137" s="154"/>
      <c r="T2137" s="155"/>
      <c r="AT2137" s="151" t="s">
        <v>202</v>
      </c>
      <c r="AU2137" s="151" t="s">
        <v>93</v>
      </c>
      <c r="AV2137" s="12" t="s">
        <v>90</v>
      </c>
      <c r="AW2137" s="12" t="s">
        <v>42</v>
      </c>
      <c r="AX2137" s="12" t="s">
        <v>82</v>
      </c>
      <c r="AY2137" s="151" t="s">
        <v>192</v>
      </c>
    </row>
    <row r="2138" spans="2:65" s="12" customFormat="1" ht="11.25">
      <c r="B2138" s="149"/>
      <c r="D2138" s="150" t="s">
        <v>202</v>
      </c>
      <c r="E2138" s="151" t="s">
        <v>44</v>
      </c>
      <c r="F2138" s="152" t="s">
        <v>3016</v>
      </c>
      <c r="H2138" s="151" t="s">
        <v>44</v>
      </c>
      <c r="I2138" s="153"/>
      <c r="L2138" s="149"/>
      <c r="M2138" s="154"/>
      <c r="T2138" s="155"/>
      <c r="AT2138" s="151" t="s">
        <v>202</v>
      </c>
      <c r="AU2138" s="151" t="s">
        <v>93</v>
      </c>
      <c r="AV2138" s="12" t="s">
        <v>90</v>
      </c>
      <c r="AW2138" s="12" t="s">
        <v>42</v>
      </c>
      <c r="AX2138" s="12" t="s">
        <v>82</v>
      </c>
      <c r="AY2138" s="151" t="s">
        <v>192</v>
      </c>
    </row>
    <row r="2139" spans="2:65" s="13" customFormat="1" ht="11.25">
      <c r="B2139" s="156"/>
      <c r="D2139" s="150" t="s">
        <v>202</v>
      </c>
      <c r="E2139" s="157" t="s">
        <v>44</v>
      </c>
      <c r="F2139" s="158" t="s">
        <v>2077</v>
      </c>
      <c r="H2139" s="159">
        <v>4.5999999999999996</v>
      </c>
      <c r="I2139" s="160"/>
      <c r="L2139" s="156"/>
      <c r="M2139" s="161"/>
      <c r="T2139" s="162"/>
      <c r="AT2139" s="157" t="s">
        <v>202</v>
      </c>
      <c r="AU2139" s="157" t="s">
        <v>93</v>
      </c>
      <c r="AV2139" s="13" t="s">
        <v>93</v>
      </c>
      <c r="AW2139" s="13" t="s">
        <v>42</v>
      </c>
      <c r="AX2139" s="13" t="s">
        <v>82</v>
      </c>
      <c r="AY2139" s="157" t="s">
        <v>192</v>
      </c>
    </row>
    <row r="2140" spans="2:65" s="12" customFormat="1" ht="11.25">
      <c r="B2140" s="149"/>
      <c r="D2140" s="150" t="s">
        <v>202</v>
      </c>
      <c r="E2140" s="151" t="s">
        <v>44</v>
      </c>
      <c r="F2140" s="152" t="s">
        <v>2078</v>
      </c>
      <c r="H2140" s="151" t="s">
        <v>44</v>
      </c>
      <c r="I2140" s="153"/>
      <c r="L2140" s="149"/>
      <c r="M2140" s="154"/>
      <c r="T2140" s="155"/>
      <c r="AT2140" s="151" t="s">
        <v>202</v>
      </c>
      <c r="AU2140" s="151" t="s">
        <v>93</v>
      </c>
      <c r="AV2140" s="12" t="s">
        <v>90</v>
      </c>
      <c r="AW2140" s="12" t="s">
        <v>42</v>
      </c>
      <c r="AX2140" s="12" t="s">
        <v>82</v>
      </c>
      <c r="AY2140" s="151" t="s">
        <v>192</v>
      </c>
    </row>
    <row r="2141" spans="2:65" s="13" customFormat="1" ht="11.25">
      <c r="B2141" s="156"/>
      <c r="D2141" s="150" t="s">
        <v>202</v>
      </c>
      <c r="E2141" s="157" t="s">
        <v>44</v>
      </c>
      <c r="F2141" s="158" t="s">
        <v>2079</v>
      </c>
      <c r="H2141" s="159">
        <v>2.8</v>
      </c>
      <c r="I2141" s="160"/>
      <c r="L2141" s="156"/>
      <c r="M2141" s="161"/>
      <c r="T2141" s="162"/>
      <c r="AT2141" s="157" t="s">
        <v>202</v>
      </c>
      <c r="AU2141" s="157" t="s">
        <v>93</v>
      </c>
      <c r="AV2141" s="13" t="s">
        <v>93</v>
      </c>
      <c r="AW2141" s="13" t="s">
        <v>42</v>
      </c>
      <c r="AX2141" s="13" t="s">
        <v>82</v>
      </c>
      <c r="AY2141" s="157" t="s">
        <v>192</v>
      </c>
    </row>
    <row r="2142" spans="2:65" s="14" customFormat="1" ht="11.25">
      <c r="B2142" s="163"/>
      <c r="D2142" s="150" t="s">
        <v>202</v>
      </c>
      <c r="E2142" s="164" t="s">
        <v>44</v>
      </c>
      <c r="F2142" s="165" t="s">
        <v>205</v>
      </c>
      <c r="H2142" s="166">
        <v>73.004999999999995</v>
      </c>
      <c r="I2142" s="167"/>
      <c r="L2142" s="163"/>
      <c r="M2142" s="168"/>
      <c r="T2142" s="169"/>
      <c r="AT2142" s="164" t="s">
        <v>202</v>
      </c>
      <c r="AU2142" s="164" t="s">
        <v>93</v>
      </c>
      <c r="AV2142" s="14" t="s">
        <v>199</v>
      </c>
      <c r="AW2142" s="14" t="s">
        <v>42</v>
      </c>
      <c r="AX2142" s="14" t="s">
        <v>90</v>
      </c>
      <c r="AY2142" s="164" t="s">
        <v>192</v>
      </c>
    </row>
    <row r="2143" spans="2:65" s="1" customFormat="1" ht="24.2" customHeight="1">
      <c r="B2143" s="33"/>
      <c r="C2143" s="132" t="s">
        <v>3017</v>
      </c>
      <c r="D2143" s="132" t="s">
        <v>194</v>
      </c>
      <c r="E2143" s="133" t="s">
        <v>2081</v>
      </c>
      <c r="F2143" s="134" t="s">
        <v>2082</v>
      </c>
      <c r="G2143" s="135" t="s">
        <v>225</v>
      </c>
      <c r="H2143" s="136">
        <v>73.004999999999995</v>
      </c>
      <c r="I2143" s="137"/>
      <c r="J2143" s="138">
        <f>ROUND(I2143*H2143,2)</f>
        <v>0</v>
      </c>
      <c r="K2143" s="134" t="s">
        <v>198</v>
      </c>
      <c r="L2143" s="33"/>
      <c r="M2143" s="139" t="s">
        <v>44</v>
      </c>
      <c r="N2143" s="140" t="s">
        <v>53</v>
      </c>
      <c r="P2143" s="141">
        <f>O2143*H2143</f>
        <v>0</v>
      </c>
      <c r="Q2143" s="141">
        <v>0</v>
      </c>
      <c r="R2143" s="141">
        <f>Q2143*H2143</f>
        <v>0</v>
      </c>
      <c r="S2143" s="141">
        <v>0</v>
      </c>
      <c r="T2143" s="142">
        <f>S2143*H2143</f>
        <v>0</v>
      </c>
      <c r="AR2143" s="143" t="s">
        <v>90</v>
      </c>
      <c r="AT2143" s="143" t="s">
        <v>194</v>
      </c>
      <c r="AU2143" s="143" t="s">
        <v>93</v>
      </c>
      <c r="AY2143" s="17" t="s">
        <v>192</v>
      </c>
      <c r="BE2143" s="144">
        <f>IF(N2143="základní",J2143,0)</f>
        <v>0</v>
      </c>
      <c r="BF2143" s="144">
        <f>IF(N2143="snížená",J2143,0)</f>
        <v>0</v>
      </c>
      <c r="BG2143" s="144">
        <f>IF(N2143="zákl. přenesená",J2143,0)</f>
        <v>0</v>
      </c>
      <c r="BH2143" s="144">
        <f>IF(N2143="sníž. přenesená",J2143,0)</f>
        <v>0</v>
      </c>
      <c r="BI2143" s="144">
        <f>IF(N2143="nulová",J2143,0)</f>
        <v>0</v>
      </c>
      <c r="BJ2143" s="17" t="s">
        <v>90</v>
      </c>
      <c r="BK2143" s="144">
        <f>ROUND(I2143*H2143,2)</f>
        <v>0</v>
      </c>
      <c r="BL2143" s="17" t="s">
        <v>90</v>
      </c>
      <c r="BM2143" s="143" t="s">
        <v>3018</v>
      </c>
    </row>
    <row r="2144" spans="2:65" s="1" customFormat="1" ht="11.25">
      <c r="B2144" s="33"/>
      <c r="D2144" s="145" t="s">
        <v>200</v>
      </c>
      <c r="F2144" s="146" t="s">
        <v>2084</v>
      </c>
      <c r="I2144" s="147"/>
      <c r="L2144" s="33"/>
      <c r="M2144" s="148"/>
      <c r="T2144" s="54"/>
      <c r="AT2144" s="17" t="s">
        <v>200</v>
      </c>
      <c r="AU2144" s="17" t="s">
        <v>93</v>
      </c>
    </row>
    <row r="2145" spans="2:65" s="12" customFormat="1" ht="11.25">
      <c r="B2145" s="149"/>
      <c r="D2145" s="150" t="s">
        <v>202</v>
      </c>
      <c r="E2145" s="151" t="s">
        <v>44</v>
      </c>
      <c r="F2145" s="152" t="s">
        <v>2252</v>
      </c>
      <c r="H2145" s="151" t="s">
        <v>44</v>
      </c>
      <c r="I2145" s="153"/>
      <c r="L2145" s="149"/>
      <c r="M2145" s="154"/>
      <c r="T2145" s="155"/>
      <c r="AT2145" s="151" t="s">
        <v>202</v>
      </c>
      <c r="AU2145" s="151" t="s">
        <v>93</v>
      </c>
      <c r="AV2145" s="12" t="s">
        <v>90</v>
      </c>
      <c r="AW2145" s="12" t="s">
        <v>42</v>
      </c>
      <c r="AX2145" s="12" t="s">
        <v>82</v>
      </c>
      <c r="AY2145" s="151" t="s">
        <v>192</v>
      </c>
    </row>
    <row r="2146" spans="2:65" s="12" customFormat="1" ht="22.5">
      <c r="B2146" s="149"/>
      <c r="D2146" s="150" t="s">
        <v>202</v>
      </c>
      <c r="E2146" s="151" t="s">
        <v>44</v>
      </c>
      <c r="F2146" s="152" t="s">
        <v>3010</v>
      </c>
      <c r="H2146" s="151" t="s">
        <v>44</v>
      </c>
      <c r="I2146" s="153"/>
      <c r="L2146" s="149"/>
      <c r="M2146" s="154"/>
      <c r="T2146" s="155"/>
      <c r="AT2146" s="151" t="s">
        <v>202</v>
      </c>
      <c r="AU2146" s="151" t="s">
        <v>93</v>
      </c>
      <c r="AV2146" s="12" t="s">
        <v>90</v>
      </c>
      <c r="AW2146" s="12" t="s">
        <v>42</v>
      </c>
      <c r="AX2146" s="12" t="s">
        <v>82</v>
      </c>
      <c r="AY2146" s="151" t="s">
        <v>192</v>
      </c>
    </row>
    <row r="2147" spans="2:65" s="13" customFormat="1" ht="11.25">
      <c r="B2147" s="156"/>
      <c r="D2147" s="150" t="s">
        <v>202</v>
      </c>
      <c r="E2147" s="157" t="s">
        <v>44</v>
      </c>
      <c r="F2147" s="158" t="s">
        <v>3011</v>
      </c>
      <c r="H2147" s="159">
        <v>40.799999999999997</v>
      </c>
      <c r="I2147" s="160"/>
      <c r="L2147" s="156"/>
      <c r="M2147" s="161"/>
      <c r="T2147" s="162"/>
      <c r="AT2147" s="157" t="s">
        <v>202</v>
      </c>
      <c r="AU2147" s="157" t="s">
        <v>93</v>
      </c>
      <c r="AV2147" s="13" t="s">
        <v>93</v>
      </c>
      <c r="AW2147" s="13" t="s">
        <v>42</v>
      </c>
      <c r="AX2147" s="13" t="s">
        <v>82</v>
      </c>
      <c r="AY2147" s="157" t="s">
        <v>192</v>
      </c>
    </row>
    <row r="2148" spans="2:65" s="12" customFormat="1" ht="11.25">
      <c r="B2148" s="149"/>
      <c r="D2148" s="150" t="s">
        <v>202</v>
      </c>
      <c r="E2148" s="151" t="s">
        <v>44</v>
      </c>
      <c r="F2148" s="152" t="s">
        <v>3012</v>
      </c>
      <c r="H2148" s="151" t="s">
        <v>44</v>
      </c>
      <c r="I2148" s="153"/>
      <c r="L2148" s="149"/>
      <c r="M2148" s="154"/>
      <c r="T2148" s="155"/>
      <c r="AT2148" s="151" t="s">
        <v>202</v>
      </c>
      <c r="AU2148" s="151" t="s">
        <v>93</v>
      </c>
      <c r="AV2148" s="12" t="s">
        <v>90</v>
      </c>
      <c r="AW2148" s="12" t="s">
        <v>42</v>
      </c>
      <c r="AX2148" s="12" t="s">
        <v>82</v>
      </c>
      <c r="AY2148" s="151" t="s">
        <v>192</v>
      </c>
    </row>
    <row r="2149" spans="2:65" s="13" customFormat="1" ht="11.25">
      <c r="B2149" s="156"/>
      <c r="D2149" s="150" t="s">
        <v>202</v>
      </c>
      <c r="E2149" s="157" t="s">
        <v>44</v>
      </c>
      <c r="F2149" s="158" t="s">
        <v>3013</v>
      </c>
      <c r="H2149" s="159">
        <v>11.89</v>
      </c>
      <c r="I2149" s="160"/>
      <c r="L2149" s="156"/>
      <c r="M2149" s="161"/>
      <c r="T2149" s="162"/>
      <c r="AT2149" s="157" t="s">
        <v>202</v>
      </c>
      <c r="AU2149" s="157" t="s">
        <v>93</v>
      </c>
      <c r="AV2149" s="13" t="s">
        <v>93</v>
      </c>
      <c r="AW2149" s="13" t="s">
        <v>42</v>
      </c>
      <c r="AX2149" s="13" t="s">
        <v>82</v>
      </c>
      <c r="AY2149" s="157" t="s">
        <v>192</v>
      </c>
    </row>
    <row r="2150" spans="2:65" s="12" customFormat="1" ht="11.25">
      <c r="B2150" s="149"/>
      <c r="D2150" s="150" t="s">
        <v>202</v>
      </c>
      <c r="E2150" s="151" t="s">
        <v>44</v>
      </c>
      <c r="F2150" s="152" t="s">
        <v>3014</v>
      </c>
      <c r="H2150" s="151" t="s">
        <v>44</v>
      </c>
      <c r="I2150" s="153"/>
      <c r="L2150" s="149"/>
      <c r="M2150" s="154"/>
      <c r="T2150" s="155"/>
      <c r="AT2150" s="151" t="s">
        <v>202</v>
      </c>
      <c r="AU2150" s="151" t="s">
        <v>93</v>
      </c>
      <c r="AV2150" s="12" t="s">
        <v>90</v>
      </c>
      <c r="AW2150" s="12" t="s">
        <v>42</v>
      </c>
      <c r="AX2150" s="12" t="s">
        <v>82</v>
      </c>
      <c r="AY2150" s="151" t="s">
        <v>192</v>
      </c>
    </row>
    <row r="2151" spans="2:65" s="13" customFormat="1" ht="11.25">
      <c r="B2151" s="156"/>
      <c r="D2151" s="150" t="s">
        <v>202</v>
      </c>
      <c r="E2151" s="157" t="s">
        <v>44</v>
      </c>
      <c r="F2151" s="158" t="s">
        <v>3015</v>
      </c>
      <c r="H2151" s="159">
        <v>12.914999999999999</v>
      </c>
      <c r="I2151" s="160"/>
      <c r="L2151" s="156"/>
      <c r="M2151" s="161"/>
      <c r="T2151" s="162"/>
      <c r="AT2151" s="157" t="s">
        <v>202</v>
      </c>
      <c r="AU2151" s="157" t="s">
        <v>93</v>
      </c>
      <c r="AV2151" s="13" t="s">
        <v>93</v>
      </c>
      <c r="AW2151" s="13" t="s">
        <v>42</v>
      </c>
      <c r="AX2151" s="13" t="s">
        <v>82</v>
      </c>
      <c r="AY2151" s="157" t="s">
        <v>192</v>
      </c>
    </row>
    <row r="2152" spans="2:65" s="12" customFormat="1" ht="11.25">
      <c r="B2152" s="149"/>
      <c r="D2152" s="150" t="s">
        <v>202</v>
      </c>
      <c r="E2152" s="151" t="s">
        <v>44</v>
      </c>
      <c r="F2152" s="152" t="s">
        <v>2195</v>
      </c>
      <c r="H2152" s="151" t="s">
        <v>44</v>
      </c>
      <c r="I2152" s="153"/>
      <c r="L2152" s="149"/>
      <c r="M2152" s="154"/>
      <c r="T2152" s="155"/>
      <c r="AT2152" s="151" t="s">
        <v>202</v>
      </c>
      <c r="AU2152" s="151" t="s">
        <v>93</v>
      </c>
      <c r="AV2152" s="12" t="s">
        <v>90</v>
      </c>
      <c r="AW2152" s="12" t="s">
        <v>42</v>
      </c>
      <c r="AX2152" s="12" t="s">
        <v>82</v>
      </c>
      <c r="AY2152" s="151" t="s">
        <v>192</v>
      </c>
    </row>
    <row r="2153" spans="2:65" s="12" customFormat="1" ht="11.25">
      <c r="B2153" s="149"/>
      <c r="D2153" s="150" t="s">
        <v>202</v>
      </c>
      <c r="E2153" s="151" t="s">
        <v>44</v>
      </c>
      <c r="F2153" s="152" t="s">
        <v>3016</v>
      </c>
      <c r="H2153" s="151" t="s">
        <v>44</v>
      </c>
      <c r="I2153" s="153"/>
      <c r="L2153" s="149"/>
      <c r="M2153" s="154"/>
      <c r="T2153" s="155"/>
      <c r="AT2153" s="151" t="s">
        <v>202</v>
      </c>
      <c r="AU2153" s="151" t="s">
        <v>93</v>
      </c>
      <c r="AV2153" s="12" t="s">
        <v>90</v>
      </c>
      <c r="AW2153" s="12" t="s">
        <v>42</v>
      </c>
      <c r="AX2153" s="12" t="s">
        <v>82</v>
      </c>
      <c r="AY2153" s="151" t="s">
        <v>192</v>
      </c>
    </row>
    <row r="2154" spans="2:65" s="13" customFormat="1" ht="11.25">
      <c r="B2154" s="156"/>
      <c r="D2154" s="150" t="s">
        <v>202</v>
      </c>
      <c r="E2154" s="157" t="s">
        <v>44</v>
      </c>
      <c r="F2154" s="158" t="s">
        <v>2077</v>
      </c>
      <c r="H2154" s="159">
        <v>4.5999999999999996</v>
      </c>
      <c r="I2154" s="160"/>
      <c r="L2154" s="156"/>
      <c r="M2154" s="161"/>
      <c r="T2154" s="162"/>
      <c r="AT2154" s="157" t="s">
        <v>202</v>
      </c>
      <c r="AU2154" s="157" t="s">
        <v>93</v>
      </c>
      <c r="AV2154" s="13" t="s">
        <v>93</v>
      </c>
      <c r="AW2154" s="13" t="s">
        <v>42</v>
      </c>
      <c r="AX2154" s="13" t="s">
        <v>82</v>
      </c>
      <c r="AY2154" s="157" t="s">
        <v>192</v>
      </c>
    </row>
    <row r="2155" spans="2:65" s="12" customFormat="1" ht="11.25">
      <c r="B2155" s="149"/>
      <c r="D2155" s="150" t="s">
        <v>202</v>
      </c>
      <c r="E2155" s="151" t="s">
        <v>44</v>
      </c>
      <c r="F2155" s="152" t="s">
        <v>2078</v>
      </c>
      <c r="H2155" s="151" t="s">
        <v>44</v>
      </c>
      <c r="I2155" s="153"/>
      <c r="L2155" s="149"/>
      <c r="M2155" s="154"/>
      <c r="T2155" s="155"/>
      <c r="AT2155" s="151" t="s">
        <v>202</v>
      </c>
      <c r="AU2155" s="151" t="s">
        <v>93</v>
      </c>
      <c r="AV2155" s="12" t="s">
        <v>90</v>
      </c>
      <c r="AW2155" s="12" t="s">
        <v>42</v>
      </c>
      <c r="AX2155" s="12" t="s">
        <v>82</v>
      </c>
      <c r="AY2155" s="151" t="s">
        <v>192</v>
      </c>
    </row>
    <row r="2156" spans="2:65" s="13" customFormat="1" ht="11.25">
      <c r="B2156" s="156"/>
      <c r="D2156" s="150" t="s">
        <v>202</v>
      </c>
      <c r="E2156" s="157" t="s">
        <v>44</v>
      </c>
      <c r="F2156" s="158" t="s">
        <v>2079</v>
      </c>
      <c r="H2156" s="159">
        <v>2.8</v>
      </c>
      <c r="I2156" s="160"/>
      <c r="L2156" s="156"/>
      <c r="M2156" s="161"/>
      <c r="T2156" s="162"/>
      <c r="AT2156" s="157" t="s">
        <v>202</v>
      </c>
      <c r="AU2156" s="157" t="s">
        <v>93</v>
      </c>
      <c r="AV2156" s="13" t="s">
        <v>93</v>
      </c>
      <c r="AW2156" s="13" t="s">
        <v>42</v>
      </c>
      <c r="AX2156" s="13" t="s">
        <v>82</v>
      </c>
      <c r="AY2156" s="157" t="s">
        <v>192</v>
      </c>
    </row>
    <row r="2157" spans="2:65" s="14" customFormat="1" ht="11.25">
      <c r="B2157" s="163"/>
      <c r="D2157" s="150" t="s">
        <v>202</v>
      </c>
      <c r="E2157" s="164" t="s">
        <v>44</v>
      </c>
      <c r="F2157" s="165" t="s">
        <v>205</v>
      </c>
      <c r="H2157" s="166">
        <v>73.004999999999995</v>
      </c>
      <c r="I2157" s="167"/>
      <c r="L2157" s="163"/>
      <c r="M2157" s="168"/>
      <c r="T2157" s="169"/>
      <c r="AT2157" s="164" t="s">
        <v>202</v>
      </c>
      <c r="AU2157" s="164" t="s">
        <v>93</v>
      </c>
      <c r="AV2157" s="14" t="s">
        <v>199</v>
      </c>
      <c r="AW2157" s="14" t="s">
        <v>42</v>
      </c>
      <c r="AX2157" s="14" t="s">
        <v>90</v>
      </c>
      <c r="AY2157" s="164" t="s">
        <v>192</v>
      </c>
    </row>
    <row r="2158" spans="2:65" s="1" customFormat="1" ht="37.9" customHeight="1">
      <c r="B2158" s="33"/>
      <c r="C2158" s="132" t="s">
        <v>3019</v>
      </c>
      <c r="D2158" s="132" t="s">
        <v>194</v>
      </c>
      <c r="E2158" s="133" t="s">
        <v>2088</v>
      </c>
      <c r="F2158" s="134" t="s">
        <v>2089</v>
      </c>
      <c r="G2158" s="135" t="s">
        <v>282</v>
      </c>
      <c r="H2158" s="136">
        <v>465</v>
      </c>
      <c r="I2158" s="137"/>
      <c r="J2158" s="138">
        <f>ROUND(I2158*H2158,2)</f>
        <v>0</v>
      </c>
      <c r="K2158" s="134" t="s">
        <v>198</v>
      </c>
      <c r="L2158" s="33"/>
      <c r="M2158" s="139" t="s">
        <v>44</v>
      </c>
      <c r="N2158" s="140" t="s">
        <v>53</v>
      </c>
      <c r="P2158" s="141">
        <f>O2158*H2158</f>
        <v>0</v>
      </c>
      <c r="Q2158" s="141">
        <v>0</v>
      </c>
      <c r="R2158" s="141">
        <f>Q2158*H2158</f>
        <v>0</v>
      </c>
      <c r="S2158" s="141">
        <v>0</v>
      </c>
      <c r="T2158" s="142">
        <f>S2158*H2158</f>
        <v>0</v>
      </c>
      <c r="AR2158" s="143" t="s">
        <v>90</v>
      </c>
      <c r="AT2158" s="143" t="s">
        <v>194</v>
      </c>
      <c r="AU2158" s="143" t="s">
        <v>93</v>
      </c>
      <c r="AY2158" s="17" t="s">
        <v>192</v>
      </c>
      <c r="BE2158" s="144">
        <f>IF(N2158="základní",J2158,0)</f>
        <v>0</v>
      </c>
      <c r="BF2158" s="144">
        <f>IF(N2158="snížená",J2158,0)</f>
        <v>0</v>
      </c>
      <c r="BG2158" s="144">
        <f>IF(N2158="zákl. přenesená",J2158,0)</f>
        <v>0</v>
      </c>
      <c r="BH2158" s="144">
        <f>IF(N2158="sníž. přenesená",J2158,0)</f>
        <v>0</v>
      </c>
      <c r="BI2158" s="144">
        <f>IF(N2158="nulová",J2158,0)</f>
        <v>0</v>
      </c>
      <c r="BJ2158" s="17" t="s">
        <v>90</v>
      </c>
      <c r="BK2158" s="144">
        <f>ROUND(I2158*H2158,2)</f>
        <v>0</v>
      </c>
      <c r="BL2158" s="17" t="s">
        <v>90</v>
      </c>
      <c r="BM2158" s="143" t="s">
        <v>3020</v>
      </c>
    </row>
    <row r="2159" spans="2:65" s="1" customFormat="1" ht="11.25">
      <c r="B2159" s="33"/>
      <c r="D2159" s="145" t="s">
        <v>200</v>
      </c>
      <c r="F2159" s="146" t="s">
        <v>2091</v>
      </c>
      <c r="I2159" s="147"/>
      <c r="L2159" s="33"/>
      <c r="M2159" s="148"/>
      <c r="T2159" s="54"/>
      <c r="AT2159" s="17" t="s">
        <v>200</v>
      </c>
      <c r="AU2159" s="17" t="s">
        <v>93</v>
      </c>
    </row>
    <row r="2160" spans="2:65" s="12" customFormat="1" ht="11.25">
      <c r="B2160" s="149"/>
      <c r="D2160" s="150" t="s">
        <v>202</v>
      </c>
      <c r="E2160" s="151" t="s">
        <v>44</v>
      </c>
      <c r="F2160" s="152" t="s">
        <v>2195</v>
      </c>
      <c r="H2160" s="151" t="s">
        <v>44</v>
      </c>
      <c r="I2160" s="153"/>
      <c r="L2160" s="149"/>
      <c r="M2160" s="154"/>
      <c r="T2160" s="155"/>
      <c r="AT2160" s="151" t="s">
        <v>202</v>
      </c>
      <c r="AU2160" s="151" t="s">
        <v>93</v>
      </c>
      <c r="AV2160" s="12" t="s">
        <v>90</v>
      </c>
      <c r="AW2160" s="12" t="s">
        <v>42</v>
      </c>
      <c r="AX2160" s="12" t="s">
        <v>82</v>
      </c>
      <c r="AY2160" s="151" t="s">
        <v>192</v>
      </c>
    </row>
    <row r="2161" spans="2:65" s="12" customFormat="1" ht="11.25">
      <c r="B2161" s="149"/>
      <c r="D2161" s="150" t="s">
        <v>202</v>
      </c>
      <c r="E2161" s="151" t="s">
        <v>44</v>
      </c>
      <c r="F2161" s="152" t="s">
        <v>1925</v>
      </c>
      <c r="H2161" s="151" t="s">
        <v>44</v>
      </c>
      <c r="I2161" s="153"/>
      <c r="L2161" s="149"/>
      <c r="M2161" s="154"/>
      <c r="T2161" s="155"/>
      <c r="AT2161" s="151" t="s">
        <v>202</v>
      </c>
      <c r="AU2161" s="151" t="s">
        <v>93</v>
      </c>
      <c r="AV2161" s="12" t="s">
        <v>90</v>
      </c>
      <c r="AW2161" s="12" t="s">
        <v>42</v>
      </c>
      <c r="AX2161" s="12" t="s">
        <v>82</v>
      </c>
      <c r="AY2161" s="151" t="s">
        <v>192</v>
      </c>
    </row>
    <row r="2162" spans="2:65" s="13" customFormat="1" ht="22.5">
      <c r="B2162" s="156"/>
      <c r="D2162" s="150" t="s">
        <v>202</v>
      </c>
      <c r="E2162" s="157" t="s">
        <v>44</v>
      </c>
      <c r="F2162" s="158" t="s">
        <v>2979</v>
      </c>
      <c r="H2162" s="159">
        <v>455</v>
      </c>
      <c r="I2162" s="160"/>
      <c r="L2162" s="156"/>
      <c r="M2162" s="161"/>
      <c r="T2162" s="162"/>
      <c r="AT2162" s="157" t="s">
        <v>202</v>
      </c>
      <c r="AU2162" s="157" t="s">
        <v>93</v>
      </c>
      <c r="AV2162" s="13" t="s">
        <v>93</v>
      </c>
      <c r="AW2162" s="13" t="s">
        <v>42</v>
      </c>
      <c r="AX2162" s="13" t="s">
        <v>82</v>
      </c>
      <c r="AY2162" s="157" t="s">
        <v>192</v>
      </c>
    </row>
    <row r="2163" spans="2:65" s="12" customFormat="1" ht="11.25">
      <c r="B2163" s="149"/>
      <c r="D2163" s="150" t="s">
        <v>202</v>
      </c>
      <c r="E2163" s="151" t="s">
        <v>44</v>
      </c>
      <c r="F2163" s="152" t="s">
        <v>1927</v>
      </c>
      <c r="H2163" s="151" t="s">
        <v>44</v>
      </c>
      <c r="I2163" s="153"/>
      <c r="L2163" s="149"/>
      <c r="M2163" s="154"/>
      <c r="T2163" s="155"/>
      <c r="AT2163" s="151" t="s">
        <v>202</v>
      </c>
      <c r="AU2163" s="151" t="s">
        <v>93</v>
      </c>
      <c r="AV2163" s="12" t="s">
        <v>90</v>
      </c>
      <c r="AW2163" s="12" t="s">
        <v>42</v>
      </c>
      <c r="AX2163" s="12" t="s">
        <v>82</v>
      </c>
      <c r="AY2163" s="151" t="s">
        <v>192</v>
      </c>
    </row>
    <row r="2164" spans="2:65" s="13" customFormat="1" ht="11.25">
      <c r="B2164" s="156"/>
      <c r="D2164" s="150" t="s">
        <v>202</v>
      </c>
      <c r="E2164" s="157" t="s">
        <v>44</v>
      </c>
      <c r="F2164" s="158" t="s">
        <v>2982</v>
      </c>
      <c r="H2164" s="159">
        <v>10</v>
      </c>
      <c r="I2164" s="160"/>
      <c r="L2164" s="156"/>
      <c r="M2164" s="161"/>
      <c r="T2164" s="162"/>
      <c r="AT2164" s="157" t="s">
        <v>202</v>
      </c>
      <c r="AU2164" s="157" t="s">
        <v>93</v>
      </c>
      <c r="AV2164" s="13" t="s">
        <v>93</v>
      </c>
      <c r="AW2164" s="13" t="s">
        <v>42</v>
      </c>
      <c r="AX2164" s="13" t="s">
        <v>82</v>
      </c>
      <c r="AY2164" s="157" t="s">
        <v>192</v>
      </c>
    </row>
    <row r="2165" spans="2:65" s="14" customFormat="1" ht="11.25">
      <c r="B2165" s="163"/>
      <c r="D2165" s="150" t="s">
        <v>202</v>
      </c>
      <c r="E2165" s="164" t="s">
        <v>44</v>
      </c>
      <c r="F2165" s="165" t="s">
        <v>205</v>
      </c>
      <c r="H2165" s="166">
        <v>465</v>
      </c>
      <c r="I2165" s="167"/>
      <c r="L2165" s="163"/>
      <c r="M2165" s="168"/>
      <c r="T2165" s="169"/>
      <c r="AT2165" s="164" t="s">
        <v>202</v>
      </c>
      <c r="AU2165" s="164" t="s">
        <v>93</v>
      </c>
      <c r="AV2165" s="14" t="s">
        <v>199</v>
      </c>
      <c r="AW2165" s="14" t="s">
        <v>42</v>
      </c>
      <c r="AX2165" s="14" t="s">
        <v>90</v>
      </c>
      <c r="AY2165" s="164" t="s">
        <v>192</v>
      </c>
    </row>
    <row r="2166" spans="2:65" s="1" customFormat="1" ht="21.75" customHeight="1">
      <c r="B2166" s="33"/>
      <c r="C2166" s="170" t="s">
        <v>3021</v>
      </c>
      <c r="D2166" s="170" t="s">
        <v>245</v>
      </c>
      <c r="E2166" s="171" t="s">
        <v>2093</v>
      </c>
      <c r="F2166" s="172" t="s">
        <v>2094</v>
      </c>
      <c r="G2166" s="173" t="s">
        <v>282</v>
      </c>
      <c r="H2166" s="174">
        <v>465</v>
      </c>
      <c r="I2166" s="175"/>
      <c r="J2166" s="176">
        <f>ROUND(I2166*H2166,2)</f>
        <v>0</v>
      </c>
      <c r="K2166" s="172" t="s">
        <v>198</v>
      </c>
      <c r="L2166" s="177"/>
      <c r="M2166" s="178" t="s">
        <v>44</v>
      </c>
      <c r="N2166" s="179" t="s">
        <v>53</v>
      </c>
      <c r="P2166" s="141">
        <f>O2166*H2166</f>
        <v>0</v>
      </c>
      <c r="Q2166" s="141">
        <v>2.0000000000000002E-5</v>
      </c>
      <c r="R2166" s="141">
        <f>Q2166*H2166</f>
        <v>9.300000000000001E-3</v>
      </c>
      <c r="S2166" s="141">
        <v>0</v>
      </c>
      <c r="T2166" s="142">
        <f>S2166*H2166</f>
        <v>0</v>
      </c>
      <c r="AR2166" s="143" t="s">
        <v>93</v>
      </c>
      <c r="AT2166" s="143" t="s">
        <v>245</v>
      </c>
      <c r="AU2166" s="143" t="s">
        <v>93</v>
      </c>
      <c r="AY2166" s="17" t="s">
        <v>192</v>
      </c>
      <c r="BE2166" s="144">
        <f>IF(N2166="základní",J2166,0)</f>
        <v>0</v>
      </c>
      <c r="BF2166" s="144">
        <f>IF(N2166="snížená",J2166,0)</f>
        <v>0</v>
      </c>
      <c r="BG2166" s="144">
        <f>IF(N2166="zákl. přenesená",J2166,0)</f>
        <v>0</v>
      </c>
      <c r="BH2166" s="144">
        <f>IF(N2166="sníž. přenesená",J2166,0)</f>
        <v>0</v>
      </c>
      <c r="BI2166" s="144">
        <f>IF(N2166="nulová",J2166,0)</f>
        <v>0</v>
      </c>
      <c r="BJ2166" s="17" t="s">
        <v>90</v>
      </c>
      <c r="BK2166" s="144">
        <f>ROUND(I2166*H2166,2)</f>
        <v>0</v>
      </c>
      <c r="BL2166" s="17" t="s">
        <v>90</v>
      </c>
      <c r="BM2166" s="143" t="s">
        <v>3022</v>
      </c>
    </row>
    <row r="2167" spans="2:65" s="12" customFormat="1" ht="11.25">
      <c r="B2167" s="149"/>
      <c r="D2167" s="150" t="s">
        <v>202</v>
      </c>
      <c r="E2167" s="151" t="s">
        <v>44</v>
      </c>
      <c r="F2167" s="152" t="s">
        <v>2195</v>
      </c>
      <c r="H2167" s="151" t="s">
        <v>44</v>
      </c>
      <c r="I2167" s="153"/>
      <c r="L2167" s="149"/>
      <c r="M2167" s="154"/>
      <c r="T2167" s="155"/>
      <c r="AT2167" s="151" t="s">
        <v>202</v>
      </c>
      <c r="AU2167" s="151" t="s">
        <v>93</v>
      </c>
      <c r="AV2167" s="12" t="s">
        <v>90</v>
      </c>
      <c r="AW2167" s="12" t="s">
        <v>42</v>
      </c>
      <c r="AX2167" s="12" t="s">
        <v>82</v>
      </c>
      <c r="AY2167" s="151" t="s">
        <v>192</v>
      </c>
    </row>
    <row r="2168" spans="2:65" s="12" customFormat="1" ht="11.25">
      <c r="B2168" s="149"/>
      <c r="D2168" s="150" t="s">
        <v>202</v>
      </c>
      <c r="E2168" s="151" t="s">
        <v>44</v>
      </c>
      <c r="F2168" s="152" t="s">
        <v>1925</v>
      </c>
      <c r="H2168" s="151" t="s">
        <v>44</v>
      </c>
      <c r="I2168" s="153"/>
      <c r="L2168" s="149"/>
      <c r="M2168" s="154"/>
      <c r="T2168" s="155"/>
      <c r="AT2168" s="151" t="s">
        <v>202</v>
      </c>
      <c r="AU2168" s="151" t="s">
        <v>93</v>
      </c>
      <c r="AV2168" s="12" t="s">
        <v>90</v>
      </c>
      <c r="AW2168" s="12" t="s">
        <v>42</v>
      </c>
      <c r="AX2168" s="12" t="s">
        <v>82</v>
      </c>
      <c r="AY2168" s="151" t="s">
        <v>192</v>
      </c>
    </row>
    <row r="2169" spans="2:65" s="13" customFormat="1" ht="22.5">
      <c r="B2169" s="156"/>
      <c r="D2169" s="150" t="s">
        <v>202</v>
      </c>
      <c r="E2169" s="157" t="s">
        <v>44</v>
      </c>
      <c r="F2169" s="158" t="s">
        <v>2979</v>
      </c>
      <c r="H2169" s="159">
        <v>455</v>
      </c>
      <c r="I2169" s="160"/>
      <c r="L2169" s="156"/>
      <c r="M2169" s="161"/>
      <c r="T2169" s="162"/>
      <c r="AT2169" s="157" t="s">
        <v>202</v>
      </c>
      <c r="AU2169" s="157" t="s">
        <v>93</v>
      </c>
      <c r="AV2169" s="13" t="s">
        <v>93</v>
      </c>
      <c r="AW2169" s="13" t="s">
        <v>42</v>
      </c>
      <c r="AX2169" s="13" t="s">
        <v>82</v>
      </c>
      <c r="AY2169" s="157" t="s">
        <v>192</v>
      </c>
    </row>
    <row r="2170" spans="2:65" s="12" customFormat="1" ht="11.25">
      <c r="B2170" s="149"/>
      <c r="D2170" s="150" t="s">
        <v>202</v>
      </c>
      <c r="E2170" s="151" t="s">
        <v>44</v>
      </c>
      <c r="F2170" s="152" t="s">
        <v>1927</v>
      </c>
      <c r="H2170" s="151" t="s">
        <v>44</v>
      </c>
      <c r="I2170" s="153"/>
      <c r="L2170" s="149"/>
      <c r="M2170" s="154"/>
      <c r="T2170" s="155"/>
      <c r="AT2170" s="151" t="s">
        <v>202</v>
      </c>
      <c r="AU2170" s="151" t="s">
        <v>93</v>
      </c>
      <c r="AV2170" s="12" t="s">
        <v>90</v>
      </c>
      <c r="AW2170" s="12" t="s">
        <v>42</v>
      </c>
      <c r="AX2170" s="12" t="s">
        <v>82</v>
      </c>
      <c r="AY2170" s="151" t="s">
        <v>192</v>
      </c>
    </row>
    <row r="2171" spans="2:65" s="13" customFormat="1" ht="11.25">
      <c r="B2171" s="156"/>
      <c r="D2171" s="150" t="s">
        <v>202</v>
      </c>
      <c r="E2171" s="157" t="s">
        <v>44</v>
      </c>
      <c r="F2171" s="158" t="s">
        <v>2982</v>
      </c>
      <c r="H2171" s="159">
        <v>10</v>
      </c>
      <c r="I2171" s="160"/>
      <c r="L2171" s="156"/>
      <c r="M2171" s="161"/>
      <c r="T2171" s="162"/>
      <c r="AT2171" s="157" t="s">
        <v>202</v>
      </c>
      <c r="AU2171" s="157" t="s">
        <v>93</v>
      </c>
      <c r="AV2171" s="13" t="s">
        <v>93</v>
      </c>
      <c r="AW2171" s="13" t="s">
        <v>42</v>
      </c>
      <c r="AX2171" s="13" t="s">
        <v>82</v>
      </c>
      <c r="AY2171" s="157" t="s">
        <v>192</v>
      </c>
    </row>
    <row r="2172" spans="2:65" s="14" customFormat="1" ht="11.25">
      <c r="B2172" s="163"/>
      <c r="D2172" s="150" t="s">
        <v>202</v>
      </c>
      <c r="E2172" s="164" t="s">
        <v>44</v>
      </c>
      <c r="F2172" s="165" t="s">
        <v>205</v>
      </c>
      <c r="H2172" s="166">
        <v>465</v>
      </c>
      <c r="I2172" s="167"/>
      <c r="L2172" s="163"/>
      <c r="M2172" s="168"/>
      <c r="T2172" s="169"/>
      <c r="AT2172" s="164" t="s">
        <v>202</v>
      </c>
      <c r="AU2172" s="164" t="s">
        <v>93</v>
      </c>
      <c r="AV2172" s="14" t="s">
        <v>199</v>
      </c>
      <c r="AW2172" s="14" t="s">
        <v>42</v>
      </c>
      <c r="AX2172" s="14" t="s">
        <v>90</v>
      </c>
      <c r="AY2172" s="164" t="s">
        <v>192</v>
      </c>
    </row>
    <row r="2173" spans="2:65" s="1" customFormat="1" ht="24.2" customHeight="1">
      <c r="B2173" s="33"/>
      <c r="C2173" s="170" t="s">
        <v>3023</v>
      </c>
      <c r="D2173" s="170" t="s">
        <v>245</v>
      </c>
      <c r="E2173" s="171" t="s">
        <v>2097</v>
      </c>
      <c r="F2173" s="172" t="s">
        <v>2098</v>
      </c>
      <c r="G2173" s="173" t="s">
        <v>282</v>
      </c>
      <c r="H2173" s="174">
        <v>2320</v>
      </c>
      <c r="I2173" s="175"/>
      <c r="J2173" s="176">
        <f>ROUND(I2173*H2173,2)</f>
        <v>0</v>
      </c>
      <c r="K2173" s="172" t="s">
        <v>198</v>
      </c>
      <c r="L2173" s="177"/>
      <c r="M2173" s="178" t="s">
        <v>44</v>
      </c>
      <c r="N2173" s="179" t="s">
        <v>53</v>
      </c>
      <c r="P2173" s="141">
        <f>O2173*H2173</f>
        <v>0</v>
      </c>
      <c r="Q2173" s="141">
        <v>3.5E-4</v>
      </c>
      <c r="R2173" s="141">
        <f>Q2173*H2173</f>
        <v>0.81199999999999994</v>
      </c>
      <c r="S2173" s="141">
        <v>0</v>
      </c>
      <c r="T2173" s="142">
        <f>S2173*H2173</f>
        <v>0</v>
      </c>
      <c r="AR2173" s="143" t="s">
        <v>93</v>
      </c>
      <c r="AT2173" s="143" t="s">
        <v>245</v>
      </c>
      <c r="AU2173" s="143" t="s">
        <v>93</v>
      </c>
      <c r="AY2173" s="17" t="s">
        <v>192</v>
      </c>
      <c r="BE2173" s="144">
        <f>IF(N2173="základní",J2173,0)</f>
        <v>0</v>
      </c>
      <c r="BF2173" s="144">
        <f>IF(N2173="snížená",J2173,0)</f>
        <v>0</v>
      </c>
      <c r="BG2173" s="144">
        <f>IF(N2173="zákl. přenesená",J2173,0)</f>
        <v>0</v>
      </c>
      <c r="BH2173" s="144">
        <f>IF(N2173="sníž. přenesená",J2173,0)</f>
        <v>0</v>
      </c>
      <c r="BI2173" s="144">
        <f>IF(N2173="nulová",J2173,0)</f>
        <v>0</v>
      </c>
      <c r="BJ2173" s="17" t="s">
        <v>90</v>
      </c>
      <c r="BK2173" s="144">
        <f>ROUND(I2173*H2173,2)</f>
        <v>0</v>
      </c>
      <c r="BL2173" s="17" t="s">
        <v>90</v>
      </c>
      <c r="BM2173" s="143" t="s">
        <v>3024</v>
      </c>
    </row>
    <row r="2174" spans="2:65" s="12" customFormat="1" ht="11.25">
      <c r="B2174" s="149"/>
      <c r="D2174" s="150" t="s">
        <v>202</v>
      </c>
      <c r="E2174" s="151" t="s">
        <v>44</v>
      </c>
      <c r="F2174" s="152" t="s">
        <v>2468</v>
      </c>
      <c r="H2174" s="151" t="s">
        <v>44</v>
      </c>
      <c r="I2174" s="153"/>
      <c r="L2174" s="149"/>
      <c r="M2174" s="154"/>
      <c r="T2174" s="155"/>
      <c r="AT2174" s="151" t="s">
        <v>202</v>
      </c>
      <c r="AU2174" s="151" t="s">
        <v>93</v>
      </c>
      <c r="AV2174" s="12" t="s">
        <v>90</v>
      </c>
      <c r="AW2174" s="12" t="s">
        <v>42</v>
      </c>
      <c r="AX2174" s="12" t="s">
        <v>82</v>
      </c>
      <c r="AY2174" s="151" t="s">
        <v>192</v>
      </c>
    </row>
    <row r="2175" spans="2:65" s="12" customFormat="1" ht="22.5">
      <c r="B2175" s="149"/>
      <c r="D2175" s="150" t="s">
        <v>202</v>
      </c>
      <c r="E2175" s="151" t="s">
        <v>44</v>
      </c>
      <c r="F2175" s="152" t="s">
        <v>3025</v>
      </c>
      <c r="H2175" s="151" t="s">
        <v>44</v>
      </c>
      <c r="I2175" s="153"/>
      <c r="L2175" s="149"/>
      <c r="M2175" s="154"/>
      <c r="T2175" s="155"/>
      <c r="AT2175" s="151" t="s">
        <v>202</v>
      </c>
      <c r="AU2175" s="151" t="s">
        <v>93</v>
      </c>
      <c r="AV2175" s="12" t="s">
        <v>90</v>
      </c>
      <c r="AW2175" s="12" t="s">
        <v>42</v>
      </c>
      <c r="AX2175" s="12" t="s">
        <v>82</v>
      </c>
      <c r="AY2175" s="151" t="s">
        <v>192</v>
      </c>
    </row>
    <row r="2176" spans="2:65" s="13" customFormat="1" ht="11.25">
      <c r="B2176" s="156"/>
      <c r="D2176" s="150" t="s">
        <v>202</v>
      </c>
      <c r="E2176" s="157" t="s">
        <v>44</v>
      </c>
      <c r="F2176" s="158" t="s">
        <v>3026</v>
      </c>
      <c r="H2176" s="159">
        <v>2320</v>
      </c>
      <c r="I2176" s="160"/>
      <c r="L2176" s="156"/>
      <c r="M2176" s="161"/>
      <c r="T2176" s="162"/>
      <c r="AT2176" s="157" t="s">
        <v>202</v>
      </c>
      <c r="AU2176" s="157" t="s">
        <v>93</v>
      </c>
      <c r="AV2176" s="13" t="s">
        <v>93</v>
      </c>
      <c r="AW2176" s="13" t="s">
        <v>42</v>
      </c>
      <c r="AX2176" s="13" t="s">
        <v>90</v>
      </c>
      <c r="AY2176" s="157" t="s">
        <v>192</v>
      </c>
    </row>
    <row r="2177" spans="2:65" s="1" customFormat="1" ht="49.15" customHeight="1">
      <c r="B2177" s="33"/>
      <c r="C2177" s="132" t="s">
        <v>3027</v>
      </c>
      <c r="D2177" s="132" t="s">
        <v>194</v>
      </c>
      <c r="E2177" s="133" t="s">
        <v>2103</v>
      </c>
      <c r="F2177" s="134" t="s">
        <v>2104</v>
      </c>
      <c r="G2177" s="135" t="s">
        <v>282</v>
      </c>
      <c r="H2177" s="136">
        <v>14</v>
      </c>
      <c r="I2177" s="137"/>
      <c r="J2177" s="138">
        <f>ROUND(I2177*H2177,2)</f>
        <v>0</v>
      </c>
      <c r="K2177" s="134" t="s">
        <v>198</v>
      </c>
      <c r="L2177" s="33"/>
      <c r="M2177" s="139" t="s">
        <v>44</v>
      </c>
      <c r="N2177" s="140" t="s">
        <v>53</v>
      </c>
      <c r="P2177" s="141">
        <f>O2177*H2177</f>
        <v>0</v>
      </c>
      <c r="Q2177" s="141">
        <v>0.38424999999999998</v>
      </c>
      <c r="R2177" s="141">
        <f>Q2177*H2177</f>
        <v>5.3795000000000002</v>
      </c>
      <c r="S2177" s="141">
        <v>0</v>
      </c>
      <c r="T2177" s="142">
        <f>S2177*H2177</f>
        <v>0</v>
      </c>
      <c r="AR2177" s="143" t="s">
        <v>90</v>
      </c>
      <c r="AT2177" s="143" t="s">
        <v>194</v>
      </c>
      <c r="AU2177" s="143" t="s">
        <v>93</v>
      </c>
      <c r="AY2177" s="17" t="s">
        <v>192</v>
      </c>
      <c r="BE2177" s="144">
        <f>IF(N2177="základní",J2177,0)</f>
        <v>0</v>
      </c>
      <c r="BF2177" s="144">
        <f>IF(N2177="snížená",J2177,0)</f>
        <v>0</v>
      </c>
      <c r="BG2177" s="144">
        <f>IF(N2177="zákl. přenesená",J2177,0)</f>
        <v>0</v>
      </c>
      <c r="BH2177" s="144">
        <f>IF(N2177="sníž. přenesená",J2177,0)</f>
        <v>0</v>
      </c>
      <c r="BI2177" s="144">
        <f>IF(N2177="nulová",J2177,0)</f>
        <v>0</v>
      </c>
      <c r="BJ2177" s="17" t="s">
        <v>90</v>
      </c>
      <c r="BK2177" s="144">
        <f>ROUND(I2177*H2177,2)</f>
        <v>0</v>
      </c>
      <c r="BL2177" s="17" t="s">
        <v>90</v>
      </c>
      <c r="BM2177" s="143" t="s">
        <v>3028</v>
      </c>
    </row>
    <row r="2178" spans="2:65" s="1" customFormat="1" ht="11.25">
      <c r="B2178" s="33"/>
      <c r="D2178" s="145" t="s">
        <v>200</v>
      </c>
      <c r="F2178" s="146" t="s">
        <v>2106</v>
      </c>
      <c r="I2178" s="147"/>
      <c r="L2178" s="33"/>
      <c r="M2178" s="148"/>
      <c r="T2178" s="54"/>
      <c r="AT2178" s="17" t="s">
        <v>200</v>
      </c>
      <c r="AU2178" s="17" t="s">
        <v>93</v>
      </c>
    </row>
    <row r="2179" spans="2:65" s="12" customFormat="1" ht="11.25">
      <c r="B2179" s="149"/>
      <c r="D2179" s="150" t="s">
        <v>202</v>
      </c>
      <c r="E2179" s="151" t="s">
        <v>44</v>
      </c>
      <c r="F2179" s="152" t="s">
        <v>2252</v>
      </c>
      <c r="H2179" s="151" t="s">
        <v>44</v>
      </c>
      <c r="I2179" s="153"/>
      <c r="L2179" s="149"/>
      <c r="M2179" s="154"/>
      <c r="T2179" s="155"/>
      <c r="AT2179" s="151" t="s">
        <v>202</v>
      </c>
      <c r="AU2179" s="151" t="s">
        <v>93</v>
      </c>
      <c r="AV2179" s="12" t="s">
        <v>90</v>
      </c>
      <c r="AW2179" s="12" t="s">
        <v>42</v>
      </c>
      <c r="AX2179" s="12" t="s">
        <v>82</v>
      </c>
      <c r="AY2179" s="151" t="s">
        <v>192</v>
      </c>
    </row>
    <row r="2180" spans="2:65" s="12" customFormat="1" ht="22.5">
      <c r="B2180" s="149"/>
      <c r="D2180" s="150" t="s">
        <v>202</v>
      </c>
      <c r="E2180" s="151" t="s">
        <v>44</v>
      </c>
      <c r="F2180" s="152" t="s">
        <v>3006</v>
      </c>
      <c r="H2180" s="151" t="s">
        <v>44</v>
      </c>
      <c r="I2180" s="153"/>
      <c r="L2180" s="149"/>
      <c r="M2180" s="154"/>
      <c r="T2180" s="155"/>
      <c r="AT2180" s="151" t="s">
        <v>202</v>
      </c>
      <c r="AU2180" s="151" t="s">
        <v>93</v>
      </c>
      <c r="AV2180" s="12" t="s">
        <v>90</v>
      </c>
      <c r="AW2180" s="12" t="s">
        <v>42</v>
      </c>
      <c r="AX2180" s="12" t="s">
        <v>82</v>
      </c>
      <c r="AY2180" s="151" t="s">
        <v>192</v>
      </c>
    </row>
    <row r="2181" spans="2:65" s="13" customFormat="1" ht="11.25">
      <c r="B2181" s="156"/>
      <c r="D2181" s="150" t="s">
        <v>202</v>
      </c>
      <c r="E2181" s="157" t="s">
        <v>44</v>
      </c>
      <c r="F2181" s="158" t="s">
        <v>3029</v>
      </c>
      <c r="H2181" s="159">
        <v>14</v>
      </c>
      <c r="I2181" s="160"/>
      <c r="L2181" s="156"/>
      <c r="M2181" s="161"/>
      <c r="T2181" s="162"/>
      <c r="AT2181" s="157" t="s">
        <v>202</v>
      </c>
      <c r="AU2181" s="157" t="s">
        <v>93</v>
      </c>
      <c r="AV2181" s="13" t="s">
        <v>93</v>
      </c>
      <c r="AW2181" s="13" t="s">
        <v>42</v>
      </c>
      <c r="AX2181" s="13" t="s">
        <v>90</v>
      </c>
      <c r="AY2181" s="157" t="s">
        <v>192</v>
      </c>
    </row>
    <row r="2182" spans="2:65" s="1" customFormat="1" ht="24.2" customHeight="1">
      <c r="B2182" s="33"/>
      <c r="C2182" s="170" t="s">
        <v>3030</v>
      </c>
      <c r="D2182" s="170" t="s">
        <v>245</v>
      </c>
      <c r="E2182" s="171" t="s">
        <v>2109</v>
      </c>
      <c r="F2182" s="172" t="s">
        <v>2110</v>
      </c>
      <c r="G2182" s="173" t="s">
        <v>282</v>
      </c>
      <c r="H2182" s="174">
        <v>14</v>
      </c>
      <c r="I2182" s="175"/>
      <c r="J2182" s="176">
        <f>ROUND(I2182*H2182,2)</f>
        <v>0</v>
      </c>
      <c r="K2182" s="172" t="s">
        <v>198</v>
      </c>
      <c r="L2182" s="177"/>
      <c r="M2182" s="178" t="s">
        <v>44</v>
      </c>
      <c r="N2182" s="179" t="s">
        <v>53</v>
      </c>
      <c r="P2182" s="141">
        <f>O2182*H2182</f>
        <v>0</v>
      </c>
      <c r="Q2182" s="141">
        <v>1.5959999999999998E-2</v>
      </c>
      <c r="R2182" s="141">
        <f>Q2182*H2182</f>
        <v>0.22343999999999997</v>
      </c>
      <c r="S2182" s="141">
        <v>0</v>
      </c>
      <c r="T2182" s="142">
        <f>S2182*H2182</f>
        <v>0</v>
      </c>
      <c r="AR2182" s="143" t="s">
        <v>93</v>
      </c>
      <c r="AT2182" s="143" t="s">
        <v>245</v>
      </c>
      <c r="AU2182" s="143" t="s">
        <v>93</v>
      </c>
      <c r="AY2182" s="17" t="s">
        <v>192</v>
      </c>
      <c r="BE2182" s="144">
        <f>IF(N2182="základní",J2182,0)</f>
        <v>0</v>
      </c>
      <c r="BF2182" s="144">
        <f>IF(N2182="snížená",J2182,0)</f>
        <v>0</v>
      </c>
      <c r="BG2182" s="144">
        <f>IF(N2182="zákl. přenesená",J2182,0)</f>
        <v>0</v>
      </c>
      <c r="BH2182" s="144">
        <f>IF(N2182="sníž. přenesená",J2182,0)</f>
        <v>0</v>
      </c>
      <c r="BI2182" s="144">
        <f>IF(N2182="nulová",J2182,0)</f>
        <v>0</v>
      </c>
      <c r="BJ2182" s="17" t="s">
        <v>90</v>
      </c>
      <c r="BK2182" s="144">
        <f>ROUND(I2182*H2182,2)</f>
        <v>0</v>
      </c>
      <c r="BL2182" s="17" t="s">
        <v>90</v>
      </c>
      <c r="BM2182" s="143" t="s">
        <v>3031</v>
      </c>
    </row>
    <row r="2183" spans="2:65" s="12" customFormat="1" ht="11.25">
      <c r="B2183" s="149"/>
      <c r="D2183" s="150" t="s">
        <v>202</v>
      </c>
      <c r="E2183" s="151" t="s">
        <v>44</v>
      </c>
      <c r="F2183" s="152" t="s">
        <v>2252</v>
      </c>
      <c r="H2183" s="151" t="s">
        <v>44</v>
      </c>
      <c r="I2183" s="153"/>
      <c r="L2183" s="149"/>
      <c r="M2183" s="154"/>
      <c r="T2183" s="155"/>
      <c r="AT2183" s="151" t="s">
        <v>202</v>
      </c>
      <c r="AU2183" s="151" t="s">
        <v>93</v>
      </c>
      <c r="AV2183" s="12" t="s">
        <v>90</v>
      </c>
      <c r="AW2183" s="12" t="s">
        <v>42</v>
      </c>
      <c r="AX2183" s="12" t="s">
        <v>82</v>
      </c>
      <c r="AY2183" s="151" t="s">
        <v>192</v>
      </c>
    </row>
    <row r="2184" spans="2:65" s="12" customFormat="1" ht="22.5">
      <c r="B2184" s="149"/>
      <c r="D2184" s="150" t="s">
        <v>202</v>
      </c>
      <c r="E2184" s="151" t="s">
        <v>44</v>
      </c>
      <c r="F2184" s="152" t="s">
        <v>3006</v>
      </c>
      <c r="H2184" s="151" t="s">
        <v>44</v>
      </c>
      <c r="I2184" s="153"/>
      <c r="L2184" s="149"/>
      <c r="M2184" s="154"/>
      <c r="T2184" s="155"/>
      <c r="AT2184" s="151" t="s">
        <v>202</v>
      </c>
      <c r="AU2184" s="151" t="s">
        <v>93</v>
      </c>
      <c r="AV2184" s="12" t="s">
        <v>90</v>
      </c>
      <c r="AW2184" s="12" t="s">
        <v>42</v>
      </c>
      <c r="AX2184" s="12" t="s">
        <v>82</v>
      </c>
      <c r="AY2184" s="151" t="s">
        <v>192</v>
      </c>
    </row>
    <row r="2185" spans="2:65" s="13" customFormat="1" ht="11.25">
      <c r="B2185" s="156"/>
      <c r="D2185" s="150" t="s">
        <v>202</v>
      </c>
      <c r="E2185" s="157" t="s">
        <v>44</v>
      </c>
      <c r="F2185" s="158" t="s">
        <v>3029</v>
      </c>
      <c r="H2185" s="159">
        <v>14</v>
      </c>
      <c r="I2185" s="160"/>
      <c r="L2185" s="156"/>
      <c r="M2185" s="161"/>
      <c r="T2185" s="162"/>
      <c r="AT2185" s="157" t="s">
        <v>202</v>
      </c>
      <c r="AU2185" s="157" t="s">
        <v>93</v>
      </c>
      <c r="AV2185" s="13" t="s">
        <v>93</v>
      </c>
      <c r="AW2185" s="13" t="s">
        <v>42</v>
      </c>
      <c r="AX2185" s="13" t="s">
        <v>90</v>
      </c>
      <c r="AY2185" s="157" t="s">
        <v>192</v>
      </c>
    </row>
    <row r="2186" spans="2:65" s="1" customFormat="1" ht="33" customHeight="1">
      <c r="B2186" s="33"/>
      <c r="C2186" s="132" t="s">
        <v>3032</v>
      </c>
      <c r="D2186" s="132" t="s">
        <v>194</v>
      </c>
      <c r="E2186" s="133" t="s">
        <v>3033</v>
      </c>
      <c r="F2186" s="134" t="s">
        <v>3034</v>
      </c>
      <c r="G2186" s="135" t="s">
        <v>282</v>
      </c>
      <c r="H2186" s="136">
        <v>30</v>
      </c>
      <c r="I2186" s="137"/>
      <c r="J2186" s="138">
        <f>ROUND(I2186*H2186,2)</f>
        <v>0</v>
      </c>
      <c r="K2186" s="134" t="s">
        <v>198</v>
      </c>
      <c r="L2186" s="33"/>
      <c r="M2186" s="139" t="s">
        <v>44</v>
      </c>
      <c r="N2186" s="140" t="s">
        <v>53</v>
      </c>
      <c r="P2186" s="141">
        <f>O2186*H2186</f>
        <v>0</v>
      </c>
      <c r="Q2186" s="141">
        <v>0</v>
      </c>
      <c r="R2186" s="141">
        <f>Q2186*H2186</f>
        <v>0</v>
      </c>
      <c r="S2186" s="141">
        <v>0</v>
      </c>
      <c r="T2186" s="142">
        <f>S2186*H2186</f>
        <v>0</v>
      </c>
      <c r="AR2186" s="143" t="s">
        <v>90</v>
      </c>
      <c r="AT2186" s="143" t="s">
        <v>194</v>
      </c>
      <c r="AU2186" s="143" t="s">
        <v>93</v>
      </c>
      <c r="AY2186" s="17" t="s">
        <v>192</v>
      </c>
      <c r="BE2186" s="144">
        <f>IF(N2186="základní",J2186,0)</f>
        <v>0</v>
      </c>
      <c r="BF2186" s="144">
        <f>IF(N2186="snížená",J2186,0)</f>
        <v>0</v>
      </c>
      <c r="BG2186" s="144">
        <f>IF(N2186="zákl. přenesená",J2186,0)</f>
        <v>0</v>
      </c>
      <c r="BH2186" s="144">
        <f>IF(N2186="sníž. přenesená",J2186,0)</f>
        <v>0</v>
      </c>
      <c r="BI2186" s="144">
        <f>IF(N2186="nulová",J2186,0)</f>
        <v>0</v>
      </c>
      <c r="BJ2186" s="17" t="s">
        <v>90</v>
      </c>
      <c r="BK2186" s="144">
        <f>ROUND(I2186*H2186,2)</f>
        <v>0</v>
      </c>
      <c r="BL2186" s="17" t="s">
        <v>90</v>
      </c>
      <c r="BM2186" s="143" t="s">
        <v>3035</v>
      </c>
    </row>
    <row r="2187" spans="2:65" s="1" customFormat="1" ht="11.25">
      <c r="B2187" s="33"/>
      <c r="D2187" s="145" t="s">
        <v>200</v>
      </c>
      <c r="F2187" s="146" t="s">
        <v>3036</v>
      </c>
      <c r="I2187" s="147"/>
      <c r="L2187" s="33"/>
      <c r="M2187" s="148"/>
      <c r="T2187" s="54"/>
      <c r="AT2187" s="17" t="s">
        <v>200</v>
      </c>
      <c r="AU2187" s="17" t="s">
        <v>93</v>
      </c>
    </row>
    <row r="2188" spans="2:65" s="12" customFormat="1" ht="11.25">
      <c r="B2188" s="149"/>
      <c r="D2188" s="150" t="s">
        <v>202</v>
      </c>
      <c r="E2188" s="151" t="s">
        <v>44</v>
      </c>
      <c r="F2188" s="152" t="s">
        <v>2195</v>
      </c>
      <c r="H2188" s="151" t="s">
        <v>44</v>
      </c>
      <c r="I2188" s="153"/>
      <c r="L2188" s="149"/>
      <c r="M2188" s="154"/>
      <c r="T2188" s="155"/>
      <c r="AT2188" s="151" t="s">
        <v>202</v>
      </c>
      <c r="AU2188" s="151" t="s">
        <v>93</v>
      </c>
      <c r="AV2188" s="12" t="s">
        <v>90</v>
      </c>
      <c r="AW2188" s="12" t="s">
        <v>42</v>
      </c>
      <c r="AX2188" s="12" t="s">
        <v>82</v>
      </c>
      <c r="AY2188" s="151" t="s">
        <v>192</v>
      </c>
    </row>
    <row r="2189" spans="2:65" s="12" customFormat="1" ht="22.5">
      <c r="B2189" s="149"/>
      <c r="D2189" s="150" t="s">
        <v>202</v>
      </c>
      <c r="E2189" s="151" t="s">
        <v>44</v>
      </c>
      <c r="F2189" s="152" t="s">
        <v>3037</v>
      </c>
      <c r="H2189" s="151" t="s">
        <v>44</v>
      </c>
      <c r="I2189" s="153"/>
      <c r="L2189" s="149"/>
      <c r="M2189" s="154"/>
      <c r="T2189" s="155"/>
      <c r="AT2189" s="151" t="s">
        <v>202</v>
      </c>
      <c r="AU2189" s="151" t="s">
        <v>93</v>
      </c>
      <c r="AV2189" s="12" t="s">
        <v>90</v>
      </c>
      <c r="AW2189" s="12" t="s">
        <v>42</v>
      </c>
      <c r="AX2189" s="12" t="s">
        <v>82</v>
      </c>
      <c r="AY2189" s="151" t="s">
        <v>192</v>
      </c>
    </row>
    <row r="2190" spans="2:65" s="13" customFormat="1" ht="11.25">
      <c r="B2190" s="156"/>
      <c r="D2190" s="150" t="s">
        <v>202</v>
      </c>
      <c r="E2190" s="157" t="s">
        <v>44</v>
      </c>
      <c r="F2190" s="158" t="s">
        <v>3038</v>
      </c>
      <c r="H2190" s="159">
        <v>30</v>
      </c>
      <c r="I2190" s="160"/>
      <c r="L2190" s="156"/>
      <c r="M2190" s="161"/>
      <c r="T2190" s="162"/>
      <c r="AT2190" s="157" t="s">
        <v>202</v>
      </c>
      <c r="AU2190" s="157" t="s">
        <v>93</v>
      </c>
      <c r="AV2190" s="13" t="s">
        <v>93</v>
      </c>
      <c r="AW2190" s="13" t="s">
        <v>42</v>
      </c>
      <c r="AX2190" s="13" t="s">
        <v>90</v>
      </c>
      <c r="AY2190" s="157" t="s">
        <v>192</v>
      </c>
    </row>
    <row r="2191" spans="2:65" s="1" customFormat="1" ht="24.2" customHeight="1">
      <c r="B2191" s="33"/>
      <c r="C2191" s="170" t="s">
        <v>3039</v>
      </c>
      <c r="D2191" s="170" t="s">
        <v>245</v>
      </c>
      <c r="E2191" s="171" t="s">
        <v>3040</v>
      </c>
      <c r="F2191" s="172" t="s">
        <v>3041</v>
      </c>
      <c r="G2191" s="173" t="s">
        <v>282</v>
      </c>
      <c r="H2191" s="174">
        <v>30</v>
      </c>
      <c r="I2191" s="175"/>
      <c r="J2191" s="176">
        <f>ROUND(I2191*H2191,2)</f>
        <v>0</v>
      </c>
      <c r="K2191" s="172" t="s">
        <v>198</v>
      </c>
      <c r="L2191" s="177"/>
      <c r="M2191" s="178" t="s">
        <v>44</v>
      </c>
      <c r="N2191" s="179" t="s">
        <v>53</v>
      </c>
      <c r="P2191" s="141">
        <f>O2191*H2191</f>
        <v>0</v>
      </c>
      <c r="Q2191" s="141">
        <v>1.7149999999999999E-2</v>
      </c>
      <c r="R2191" s="141">
        <f>Q2191*H2191</f>
        <v>0.51449999999999996</v>
      </c>
      <c r="S2191" s="141">
        <v>0</v>
      </c>
      <c r="T2191" s="142">
        <f>S2191*H2191</f>
        <v>0</v>
      </c>
      <c r="AR2191" s="143" t="s">
        <v>93</v>
      </c>
      <c r="AT2191" s="143" t="s">
        <v>245</v>
      </c>
      <c r="AU2191" s="143" t="s">
        <v>93</v>
      </c>
      <c r="AY2191" s="17" t="s">
        <v>192</v>
      </c>
      <c r="BE2191" s="144">
        <f>IF(N2191="základní",J2191,0)</f>
        <v>0</v>
      </c>
      <c r="BF2191" s="144">
        <f>IF(N2191="snížená",J2191,0)</f>
        <v>0</v>
      </c>
      <c r="BG2191" s="144">
        <f>IF(N2191="zákl. přenesená",J2191,0)</f>
        <v>0</v>
      </c>
      <c r="BH2191" s="144">
        <f>IF(N2191="sníž. přenesená",J2191,0)</f>
        <v>0</v>
      </c>
      <c r="BI2191" s="144">
        <f>IF(N2191="nulová",J2191,0)</f>
        <v>0</v>
      </c>
      <c r="BJ2191" s="17" t="s">
        <v>90</v>
      </c>
      <c r="BK2191" s="144">
        <f>ROUND(I2191*H2191,2)</f>
        <v>0</v>
      </c>
      <c r="BL2191" s="17" t="s">
        <v>90</v>
      </c>
      <c r="BM2191" s="143" t="s">
        <v>3042</v>
      </c>
    </row>
    <row r="2192" spans="2:65" s="12" customFormat="1" ht="11.25">
      <c r="B2192" s="149"/>
      <c r="D2192" s="150" t="s">
        <v>202</v>
      </c>
      <c r="E2192" s="151" t="s">
        <v>44</v>
      </c>
      <c r="F2192" s="152" t="s">
        <v>2195</v>
      </c>
      <c r="H2192" s="151" t="s">
        <v>44</v>
      </c>
      <c r="I2192" s="153"/>
      <c r="L2192" s="149"/>
      <c r="M2192" s="154"/>
      <c r="T2192" s="155"/>
      <c r="AT2192" s="151" t="s">
        <v>202</v>
      </c>
      <c r="AU2192" s="151" t="s">
        <v>93</v>
      </c>
      <c r="AV2192" s="12" t="s">
        <v>90</v>
      </c>
      <c r="AW2192" s="12" t="s">
        <v>42</v>
      </c>
      <c r="AX2192" s="12" t="s">
        <v>82</v>
      </c>
      <c r="AY2192" s="151" t="s">
        <v>192</v>
      </c>
    </row>
    <row r="2193" spans="2:65" s="12" customFormat="1" ht="22.5">
      <c r="B2193" s="149"/>
      <c r="D2193" s="150" t="s">
        <v>202</v>
      </c>
      <c r="E2193" s="151" t="s">
        <v>44</v>
      </c>
      <c r="F2193" s="152" t="s">
        <v>3037</v>
      </c>
      <c r="H2193" s="151" t="s">
        <v>44</v>
      </c>
      <c r="I2193" s="153"/>
      <c r="L2193" s="149"/>
      <c r="M2193" s="154"/>
      <c r="T2193" s="155"/>
      <c r="AT2193" s="151" t="s">
        <v>202</v>
      </c>
      <c r="AU2193" s="151" t="s">
        <v>93</v>
      </c>
      <c r="AV2193" s="12" t="s">
        <v>90</v>
      </c>
      <c r="AW2193" s="12" t="s">
        <v>42</v>
      </c>
      <c r="AX2193" s="12" t="s">
        <v>82</v>
      </c>
      <c r="AY2193" s="151" t="s">
        <v>192</v>
      </c>
    </row>
    <row r="2194" spans="2:65" s="13" customFormat="1" ht="11.25">
      <c r="B2194" s="156"/>
      <c r="D2194" s="150" t="s">
        <v>202</v>
      </c>
      <c r="E2194" s="157" t="s">
        <v>44</v>
      </c>
      <c r="F2194" s="158" t="s">
        <v>3038</v>
      </c>
      <c r="H2194" s="159">
        <v>30</v>
      </c>
      <c r="I2194" s="160"/>
      <c r="L2194" s="156"/>
      <c r="M2194" s="161"/>
      <c r="T2194" s="162"/>
      <c r="AT2194" s="157" t="s">
        <v>202</v>
      </c>
      <c r="AU2194" s="157" t="s">
        <v>93</v>
      </c>
      <c r="AV2194" s="13" t="s">
        <v>93</v>
      </c>
      <c r="AW2194" s="13" t="s">
        <v>42</v>
      </c>
      <c r="AX2194" s="13" t="s">
        <v>90</v>
      </c>
      <c r="AY2194" s="157" t="s">
        <v>192</v>
      </c>
    </row>
    <row r="2195" spans="2:65" s="1" customFormat="1" ht="33" customHeight="1">
      <c r="B2195" s="33"/>
      <c r="C2195" s="132" t="s">
        <v>3043</v>
      </c>
      <c r="D2195" s="132" t="s">
        <v>194</v>
      </c>
      <c r="E2195" s="133" t="s">
        <v>2115</v>
      </c>
      <c r="F2195" s="134" t="s">
        <v>2116</v>
      </c>
      <c r="G2195" s="135" t="s">
        <v>282</v>
      </c>
      <c r="H2195" s="136">
        <v>92</v>
      </c>
      <c r="I2195" s="137"/>
      <c r="J2195" s="138">
        <f>ROUND(I2195*H2195,2)</f>
        <v>0</v>
      </c>
      <c r="K2195" s="134" t="s">
        <v>198</v>
      </c>
      <c r="L2195" s="33"/>
      <c r="M2195" s="139" t="s">
        <v>44</v>
      </c>
      <c r="N2195" s="140" t="s">
        <v>53</v>
      </c>
      <c r="P2195" s="141">
        <f>O2195*H2195</f>
        <v>0</v>
      </c>
      <c r="Q2195" s="141">
        <v>0</v>
      </c>
      <c r="R2195" s="141">
        <f>Q2195*H2195</f>
        <v>0</v>
      </c>
      <c r="S2195" s="141">
        <v>0</v>
      </c>
      <c r="T2195" s="142">
        <f>S2195*H2195</f>
        <v>0</v>
      </c>
      <c r="AR2195" s="143" t="s">
        <v>90</v>
      </c>
      <c r="AT2195" s="143" t="s">
        <v>194</v>
      </c>
      <c r="AU2195" s="143" t="s">
        <v>93</v>
      </c>
      <c r="AY2195" s="17" t="s">
        <v>192</v>
      </c>
      <c r="BE2195" s="144">
        <f>IF(N2195="základní",J2195,0)</f>
        <v>0</v>
      </c>
      <c r="BF2195" s="144">
        <f>IF(N2195="snížená",J2195,0)</f>
        <v>0</v>
      </c>
      <c r="BG2195" s="144">
        <f>IF(N2195="zákl. přenesená",J2195,0)</f>
        <v>0</v>
      </c>
      <c r="BH2195" s="144">
        <f>IF(N2195="sníž. přenesená",J2195,0)</f>
        <v>0</v>
      </c>
      <c r="BI2195" s="144">
        <f>IF(N2195="nulová",J2195,0)</f>
        <v>0</v>
      </c>
      <c r="BJ2195" s="17" t="s">
        <v>90</v>
      </c>
      <c r="BK2195" s="144">
        <f>ROUND(I2195*H2195,2)</f>
        <v>0</v>
      </c>
      <c r="BL2195" s="17" t="s">
        <v>90</v>
      </c>
      <c r="BM2195" s="143" t="s">
        <v>3044</v>
      </c>
    </row>
    <row r="2196" spans="2:65" s="1" customFormat="1" ht="11.25">
      <c r="B2196" s="33"/>
      <c r="D2196" s="145" t="s">
        <v>200</v>
      </c>
      <c r="F2196" s="146" t="s">
        <v>2118</v>
      </c>
      <c r="I2196" s="147"/>
      <c r="L2196" s="33"/>
      <c r="M2196" s="148"/>
      <c r="T2196" s="54"/>
      <c r="AT2196" s="17" t="s">
        <v>200</v>
      </c>
      <c r="AU2196" s="17" t="s">
        <v>93</v>
      </c>
    </row>
    <row r="2197" spans="2:65" s="12" customFormat="1" ht="11.25">
      <c r="B2197" s="149"/>
      <c r="D2197" s="150" t="s">
        <v>202</v>
      </c>
      <c r="E2197" s="151" t="s">
        <v>44</v>
      </c>
      <c r="F2197" s="152" t="s">
        <v>2195</v>
      </c>
      <c r="H2197" s="151" t="s">
        <v>44</v>
      </c>
      <c r="I2197" s="153"/>
      <c r="L2197" s="149"/>
      <c r="M2197" s="154"/>
      <c r="T2197" s="155"/>
      <c r="AT2197" s="151" t="s">
        <v>202</v>
      </c>
      <c r="AU2197" s="151" t="s">
        <v>93</v>
      </c>
      <c r="AV2197" s="12" t="s">
        <v>90</v>
      </c>
      <c r="AW2197" s="12" t="s">
        <v>42</v>
      </c>
      <c r="AX2197" s="12" t="s">
        <v>82</v>
      </c>
      <c r="AY2197" s="151" t="s">
        <v>192</v>
      </c>
    </row>
    <row r="2198" spans="2:65" s="12" customFormat="1" ht="22.5">
      <c r="B2198" s="149"/>
      <c r="D2198" s="150" t="s">
        <v>202</v>
      </c>
      <c r="E2198" s="151" t="s">
        <v>44</v>
      </c>
      <c r="F2198" s="152" t="s">
        <v>2119</v>
      </c>
      <c r="H2198" s="151" t="s">
        <v>44</v>
      </c>
      <c r="I2198" s="153"/>
      <c r="L2198" s="149"/>
      <c r="M2198" s="154"/>
      <c r="T2198" s="155"/>
      <c r="AT2198" s="151" t="s">
        <v>202</v>
      </c>
      <c r="AU2198" s="151" t="s">
        <v>93</v>
      </c>
      <c r="AV2198" s="12" t="s">
        <v>90</v>
      </c>
      <c r="AW2198" s="12" t="s">
        <v>42</v>
      </c>
      <c r="AX2198" s="12" t="s">
        <v>82</v>
      </c>
      <c r="AY2198" s="151" t="s">
        <v>192</v>
      </c>
    </row>
    <row r="2199" spans="2:65" s="13" customFormat="1" ht="11.25">
      <c r="B2199" s="156"/>
      <c r="D2199" s="150" t="s">
        <v>202</v>
      </c>
      <c r="E2199" s="157" t="s">
        <v>44</v>
      </c>
      <c r="F2199" s="158" t="s">
        <v>2587</v>
      </c>
      <c r="H2199" s="159">
        <v>92</v>
      </c>
      <c r="I2199" s="160"/>
      <c r="L2199" s="156"/>
      <c r="M2199" s="161"/>
      <c r="T2199" s="162"/>
      <c r="AT2199" s="157" t="s">
        <v>202</v>
      </c>
      <c r="AU2199" s="157" t="s">
        <v>93</v>
      </c>
      <c r="AV2199" s="13" t="s">
        <v>93</v>
      </c>
      <c r="AW2199" s="13" t="s">
        <v>42</v>
      </c>
      <c r="AX2199" s="13" t="s">
        <v>90</v>
      </c>
      <c r="AY2199" s="157" t="s">
        <v>192</v>
      </c>
    </row>
    <row r="2200" spans="2:65" s="1" customFormat="1" ht="37.9" customHeight="1">
      <c r="B2200" s="33"/>
      <c r="C2200" s="132" t="s">
        <v>3045</v>
      </c>
      <c r="D2200" s="132" t="s">
        <v>194</v>
      </c>
      <c r="E2200" s="133" t="s">
        <v>2121</v>
      </c>
      <c r="F2200" s="134" t="s">
        <v>2122</v>
      </c>
      <c r="G2200" s="135" t="s">
        <v>747</v>
      </c>
      <c r="H2200" s="136">
        <v>1</v>
      </c>
      <c r="I2200" s="137"/>
      <c r="J2200" s="138">
        <f>ROUND(I2200*H2200,2)</f>
        <v>0</v>
      </c>
      <c r="K2200" s="134" t="s">
        <v>198</v>
      </c>
      <c r="L2200" s="33"/>
      <c r="M2200" s="139" t="s">
        <v>44</v>
      </c>
      <c r="N2200" s="140" t="s">
        <v>53</v>
      </c>
      <c r="P2200" s="141">
        <f>O2200*H2200</f>
        <v>0</v>
      </c>
      <c r="Q2200" s="141">
        <v>0.41175</v>
      </c>
      <c r="R2200" s="141">
        <f>Q2200*H2200</f>
        <v>0.41175</v>
      </c>
      <c r="S2200" s="141">
        <v>0</v>
      </c>
      <c r="T2200" s="142">
        <f>S2200*H2200</f>
        <v>0</v>
      </c>
      <c r="AR2200" s="143" t="s">
        <v>90</v>
      </c>
      <c r="AT2200" s="143" t="s">
        <v>194</v>
      </c>
      <c r="AU2200" s="143" t="s">
        <v>93</v>
      </c>
      <c r="AY2200" s="17" t="s">
        <v>192</v>
      </c>
      <c r="BE2200" s="144">
        <f>IF(N2200="základní",J2200,0)</f>
        <v>0</v>
      </c>
      <c r="BF2200" s="144">
        <f>IF(N2200="snížená",J2200,0)</f>
        <v>0</v>
      </c>
      <c r="BG2200" s="144">
        <f>IF(N2200="zákl. přenesená",J2200,0)</f>
        <v>0</v>
      </c>
      <c r="BH2200" s="144">
        <f>IF(N2200="sníž. přenesená",J2200,0)</f>
        <v>0</v>
      </c>
      <c r="BI2200" s="144">
        <f>IF(N2200="nulová",J2200,0)</f>
        <v>0</v>
      </c>
      <c r="BJ2200" s="17" t="s">
        <v>90</v>
      </c>
      <c r="BK2200" s="144">
        <f>ROUND(I2200*H2200,2)</f>
        <v>0</v>
      </c>
      <c r="BL2200" s="17" t="s">
        <v>90</v>
      </c>
      <c r="BM2200" s="143" t="s">
        <v>3046</v>
      </c>
    </row>
    <row r="2201" spans="2:65" s="1" customFormat="1" ht="11.25">
      <c r="B2201" s="33"/>
      <c r="D2201" s="145" t="s">
        <v>200</v>
      </c>
      <c r="F2201" s="146" t="s">
        <v>2124</v>
      </c>
      <c r="I2201" s="147"/>
      <c r="L2201" s="33"/>
      <c r="M2201" s="148"/>
      <c r="T2201" s="54"/>
      <c r="AT2201" s="17" t="s">
        <v>200</v>
      </c>
      <c r="AU2201" s="17" t="s">
        <v>93</v>
      </c>
    </row>
    <row r="2202" spans="2:65" s="12" customFormat="1" ht="11.25">
      <c r="B2202" s="149"/>
      <c r="D2202" s="150" t="s">
        <v>202</v>
      </c>
      <c r="E2202" s="151" t="s">
        <v>44</v>
      </c>
      <c r="F2202" s="152" t="s">
        <v>968</v>
      </c>
      <c r="H2202" s="151" t="s">
        <v>44</v>
      </c>
      <c r="I2202" s="153"/>
      <c r="L2202" s="149"/>
      <c r="M2202" s="154"/>
      <c r="T2202" s="155"/>
      <c r="AT2202" s="151" t="s">
        <v>202</v>
      </c>
      <c r="AU2202" s="151" t="s">
        <v>93</v>
      </c>
      <c r="AV2202" s="12" t="s">
        <v>90</v>
      </c>
      <c r="AW2202" s="12" t="s">
        <v>42</v>
      </c>
      <c r="AX2202" s="12" t="s">
        <v>82</v>
      </c>
      <c r="AY2202" s="151" t="s">
        <v>192</v>
      </c>
    </row>
    <row r="2203" spans="2:65" s="12" customFormat="1" ht="11.25">
      <c r="B2203" s="149"/>
      <c r="D2203" s="150" t="s">
        <v>202</v>
      </c>
      <c r="E2203" s="151" t="s">
        <v>44</v>
      </c>
      <c r="F2203" s="152" t="s">
        <v>998</v>
      </c>
      <c r="H2203" s="151" t="s">
        <v>44</v>
      </c>
      <c r="I2203" s="153"/>
      <c r="L2203" s="149"/>
      <c r="M2203" s="154"/>
      <c r="T2203" s="155"/>
      <c r="AT2203" s="151" t="s">
        <v>202</v>
      </c>
      <c r="AU2203" s="151" t="s">
        <v>93</v>
      </c>
      <c r="AV2203" s="12" t="s">
        <v>90</v>
      </c>
      <c r="AW2203" s="12" t="s">
        <v>42</v>
      </c>
      <c r="AX2203" s="12" t="s">
        <v>82</v>
      </c>
      <c r="AY2203" s="151" t="s">
        <v>192</v>
      </c>
    </row>
    <row r="2204" spans="2:65" s="12" customFormat="1" ht="22.5">
      <c r="B2204" s="149"/>
      <c r="D2204" s="150" t="s">
        <v>202</v>
      </c>
      <c r="E2204" s="151" t="s">
        <v>44</v>
      </c>
      <c r="F2204" s="152" t="s">
        <v>1043</v>
      </c>
      <c r="H2204" s="151" t="s">
        <v>44</v>
      </c>
      <c r="I2204" s="153"/>
      <c r="L2204" s="149"/>
      <c r="M2204" s="154"/>
      <c r="T2204" s="155"/>
      <c r="AT2204" s="151" t="s">
        <v>202</v>
      </c>
      <c r="AU2204" s="151" t="s">
        <v>93</v>
      </c>
      <c r="AV2204" s="12" t="s">
        <v>90</v>
      </c>
      <c r="AW2204" s="12" t="s">
        <v>42</v>
      </c>
      <c r="AX2204" s="12" t="s">
        <v>82</v>
      </c>
      <c r="AY2204" s="151" t="s">
        <v>192</v>
      </c>
    </row>
    <row r="2205" spans="2:65" s="13" customFormat="1" ht="11.25">
      <c r="B2205" s="156"/>
      <c r="D2205" s="150" t="s">
        <v>202</v>
      </c>
      <c r="E2205" s="157" t="s">
        <v>44</v>
      </c>
      <c r="F2205" s="158" t="s">
        <v>90</v>
      </c>
      <c r="H2205" s="159">
        <v>1</v>
      </c>
      <c r="I2205" s="160"/>
      <c r="L2205" s="156"/>
      <c r="M2205" s="161"/>
      <c r="T2205" s="162"/>
      <c r="AT2205" s="157" t="s">
        <v>202</v>
      </c>
      <c r="AU2205" s="157" t="s">
        <v>93</v>
      </c>
      <c r="AV2205" s="13" t="s">
        <v>93</v>
      </c>
      <c r="AW2205" s="13" t="s">
        <v>42</v>
      </c>
      <c r="AX2205" s="13" t="s">
        <v>90</v>
      </c>
      <c r="AY2205" s="157" t="s">
        <v>192</v>
      </c>
    </row>
    <row r="2206" spans="2:65" s="1" customFormat="1" ht="16.5" customHeight="1">
      <c r="B2206" s="33"/>
      <c r="C2206" s="132" t="s">
        <v>3047</v>
      </c>
      <c r="D2206" s="132" t="s">
        <v>194</v>
      </c>
      <c r="E2206" s="133" t="s">
        <v>2126</v>
      </c>
      <c r="F2206" s="134" t="s">
        <v>2127</v>
      </c>
      <c r="G2206" s="135" t="s">
        <v>197</v>
      </c>
      <c r="H2206" s="136">
        <v>3.48</v>
      </c>
      <c r="I2206" s="137"/>
      <c r="J2206" s="138">
        <f>ROUND(I2206*H2206,2)</f>
        <v>0</v>
      </c>
      <c r="K2206" s="134" t="s">
        <v>198</v>
      </c>
      <c r="L2206" s="33"/>
      <c r="M2206" s="139" t="s">
        <v>44</v>
      </c>
      <c r="N2206" s="140" t="s">
        <v>53</v>
      </c>
      <c r="P2206" s="141">
        <f>O2206*H2206</f>
        <v>0</v>
      </c>
      <c r="Q2206" s="141">
        <v>0</v>
      </c>
      <c r="R2206" s="141">
        <f>Q2206*H2206</f>
        <v>0</v>
      </c>
      <c r="S2206" s="141">
        <v>2.2000000000000002</v>
      </c>
      <c r="T2206" s="142">
        <f>S2206*H2206</f>
        <v>7.6560000000000006</v>
      </c>
      <c r="AR2206" s="143" t="s">
        <v>90</v>
      </c>
      <c r="AT2206" s="143" t="s">
        <v>194</v>
      </c>
      <c r="AU2206" s="143" t="s">
        <v>93</v>
      </c>
      <c r="AY2206" s="17" t="s">
        <v>192</v>
      </c>
      <c r="BE2206" s="144">
        <f>IF(N2206="základní",J2206,0)</f>
        <v>0</v>
      </c>
      <c r="BF2206" s="144">
        <f>IF(N2206="snížená",J2206,0)</f>
        <v>0</v>
      </c>
      <c r="BG2206" s="144">
        <f>IF(N2206="zákl. přenesená",J2206,0)</f>
        <v>0</v>
      </c>
      <c r="BH2206" s="144">
        <f>IF(N2206="sníž. přenesená",J2206,0)</f>
        <v>0</v>
      </c>
      <c r="BI2206" s="144">
        <f>IF(N2206="nulová",J2206,0)</f>
        <v>0</v>
      </c>
      <c r="BJ2206" s="17" t="s">
        <v>90</v>
      </c>
      <c r="BK2206" s="144">
        <f>ROUND(I2206*H2206,2)</f>
        <v>0</v>
      </c>
      <c r="BL2206" s="17" t="s">
        <v>90</v>
      </c>
      <c r="BM2206" s="143" t="s">
        <v>3048</v>
      </c>
    </row>
    <row r="2207" spans="2:65" s="1" customFormat="1" ht="11.25">
      <c r="B2207" s="33"/>
      <c r="D2207" s="145" t="s">
        <v>200</v>
      </c>
      <c r="F2207" s="146" t="s">
        <v>2129</v>
      </c>
      <c r="I2207" s="147"/>
      <c r="L2207" s="33"/>
      <c r="M2207" s="148"/>
      <c r="T2207" s="54"/>
      <c r="AT2207" s="17" t="s">
        <v>200</v>
      </c>
      <c r="AU2207" s="17" t="s">
        <v>93</v>
      </c>
    </row>
    <row r="2208" spans="2:65" s="12" customFormat="1" ht="11.25">
      <c r="B2208" s="149"/>
      <c r="D2208" s="150" t="s">
        <v>202</v>
      </c>
      <c r="E2208" s="151" t="s">
        <v>44</v>
      </c>
      <c r="F2208" s="152" t="s">
        <v>2195</v>
      </c>
      <c r="H2208" s="151" t="s">
        <v>44</v>
      </c>
      <c r="I2208" s="153"/>
      <c r="L2208" s="149"/>
      <c r="M2208" s="154"/>
      <c r="T2208" s="155"/>
      <c r="AT2208" s="151" t="s">
        <v>202</v>
      </c>
      <c r="AU2208" s="151" t="s">
        <v>93</v>
      </c>
      <c r="AV2208" s="12" t="s">
        <v>90</v>
      </c>
      <c r="AW2208" s="12" t="s">
        <v>42</v>
      </c>
      <c r="AX2208" s="12" t="s">
        <v>82</v>
      </c>
      <c r="AY2208" s="151" t="s">
        <v>192</v>
      </c>
    </row>
    <row r="2209" spans="2:65" s="12" customFormat="1" ht="11.25">
      <c r="B2209" s="149"/>
      <c r="D2209" s="150" t="s">
        <v>202</v>
      </c>
      <c r="E2209" s="151" t="s">
        <v>44</v>
      </c>
      <c r="F2209" s="152" t="s">
        <v>2130</v>
      </c>
      <c r="H2209" s="151" t="s">
        <v>44</v>
      </c>
      <c r="I2209" s="153"/>
      <c r="L2209" s="149"/>
      <c r="M2209" s="154"/>
      <c r="T2209" s="155"/>
      <c r="AT2209" s="151" t="s">
        <v>202</v>
      </c>
      <c r="AU2209" s="151" t="s">
        <v>93</v>
      </c>
      <c r="AV2209" s="12" t="s">
        <v>90</v>
      </c>
      <c r="AW2209" s="12" t="s">
        <v>42</v>
      </c>
      <c r="AX2209" s="12" t="s">
        <v>82</v>
      </c>
      <c r="AY2209" s="151" t="s">
        <v>192</v>
      </c>
    </row>
    <row r="2210" spans="2:65" s="13" customFormat="1" ht="11.25">
      <c r="B2210" s="156"/>
      <c r="D2210" s="150" t="s">
        <v>202</v>
      </c>
      <c r="E2210" s="157" t="s">
        <v>44</v>
      </c>
      <c r="F2210" s="158" t="s">
        <v>2260</v>
      </c>
      <c r="H2210" s="159">
        <v>1.08</v>
      </c>
      <c r="I2210" s="160"/>
      <c r="L2210" s="156"/>
      <c r="M2210" s="161"/>
      <c r="T2210" s="162"/>
      <c r="AT2210" s="157" t="s">
        <v>202</v>
      </c>
      <c r="AU2210" s="157" t="s">
        <v>93</v>
      </c>
      <c r="AV2210" s="13" t="s">
        <v>93</v>
      </c>
      <c r="AW2210" s="13" t="s">
        <v>42</v>
      </c>
      <c r="AX2210" s="13" t="s">
        <v>82</v>
      </c>
      <c r="AY2210" s="157" t="s">
        <v>192</v>
      </c>
    </row>
    <row r="2211" spans="2:65" s="12" customFormat="1" ht="11.25">
      <c r="B2211" s="149"/>
      <c r="D2211" s="150" t="s">
        <v>202</v>
      </c>
      <c r="E2211" s="151" t="s">
        <v>44</v>
      </c>
      <c r="F2211" s="152" t="s">
        <v>2132</v>
      </c>
      <c r="H2211" s="151" t="s">
        <v>44</v>
      </c>
      <c r="I2211" s="153"/>
      <c r="L2211" s="149"/>
      <c r="M2211" s="154"/>
      <c r="T2211" s="155"/>
      <c r="AT2211" s="151" t="s">
        <v>202</v>
      </c>
      <c r="AU2211" s="151" t="s">
        <v>93</v>
      </c>
      <c r="AV2211" s="12" t="s">
        <v>90</v>
      </c>
      <c r="AW2211" s="12" t="s">
        <v>42</v>
      </c>
      <c r="AX2211" s="12" t="s">
        <v>82</v>
      </c>
      <c r="AY2211" s="151" t="s">
        <v>192</v>
      </c>
    </row>
    <row r="2212" spans="2:65" s="13" customFormat="1" ht="11.25">
      <c r="B2212" s="156"/>
      <c r="D2212" s="150" t="s">
        <v>202</v>
      </c>
      <c r="E2212" s="157" t="s">
        <v>44</v>
      </c>
      <c r="F2212" s="158" t="s">
        <v>1952</v>
      </c>
      <c r="H2212" s="159">
        <v>1.2</v>
      </c>
      <c r="I2212" s="160"/>
      <c r="L2212" s="156"/>
      <c r="M2212" s="161"/>
      <c r="T2212" s="162"/>
      <c r="AT2212" s="157" t="s">
        <v>202</v>
      </c>
      <c r="AU2212" s="157" t="s">
        <v>93</v>
      </c>
      <c r="AV2212" s="13" t="s">
        <v>93</v>
      </c>
      <c r="AW2212" s="13" t="s">
        <v>42</v>
      </c>
      <c r="AX2212" s="13" t="s">
        <v>82</v>
      </c>
      <c r="AY2212" s="157" t="s">
        <v>192</v>
      </c>
    </row>
    <row r="2213" spans="2:65" s="12" customFormat="1" ht="11.25">
      <c r="B2213" s="149"/>
      <c r="D2213" s="150" t="s">
        <v>202</v>
      </c>
      <c r="E2213" s="151" t="s">
        <v>44</v>
      </c>
      <c r="F2213" s="152" t="s">
        <v>2133</v>
      </c>
      <c r="H2213" s="151" t="s">
        <v>44</v>
      </c>
      <c r="I2213" s="153"/>
      <c r="L2213" s="149"/>
      <c r="M2213" s="154"/>
      <c r="T2213" s="155"/>
      <c r="AT2213" s="151" t="s">
        <v>202</v>
      </c>
      <c r="AU2213" s="151" t="s">
        <v>93</v>
      </c>
      <c r="AV2213" s="12" t="s">
        <v>90</v>
      </c>
      <c r="AW2213" s="12" t="s">
        <v>42</v>
      </c>
      <c r="AX2213" s="12" t="s">
        <v>82</v>
      </c>
      <c r="AY2213" s="151" t="s">
        <v>192</v>
      </c>
    </row>
    <row r="2214" spans="2:65" s="13" customFormat="1" ht="11.25">
      <c r="B2214" s="156"/>
      <c r="D2214" s="150" t="s">
        <v>202</v>
      </c>
      <c r="E2214" s="157" t="s">
        <v>44</v>
      </c>
      <c r="F2214" s="158" t="s">
        <v>1952</v>
      </c>
      <c r="H2214" s="159">
        <v>1.2</v>
      </c>
      <c r="I2214" s="160"/>
      <c r="L2214" s="156"/>
      <c r="M2214" s="161"/>
      <c r="T2214" s="162"/>
      <c r="AT2214" s="157" t="s">
        <v>202</v>
      </c>
      <c r="AU2214" s="157" t="s">
        <v>93</v>
      </c>
      <c r="AV2214" s="13" t="s">
        <v>93</v>
      </c>
      <c r="AW2214" s="13" t="s">
        <v>42</v>
      </c>
      <c r="AX2214" s="13" t="s">
        <v>82</v>
      </c>
      <c r="AY2214" s="157" t="s">
        <v>192</v>
      </c>
    </row>
    <row r="2215" spans="2:65" s="14" customFormat="1" ht="11.25">
      <c r="B2215" s="163"/>
      <c r="D2215" s="150" t="s">
        <v>202</v>
      </c>
      <c r="E2215" s="164" t="s">
        <v>44</v>
      </c>
      <c r="F2215" s="165" t="s">
        <v>205</v>
      </c>
      <c r="H2215" s="166">
        <v>3.4800000000000004</v>
      </c>
      <c r="I2215" s="167"/>
      <c r="L2215" s="163"/>
      <c r="M2215" s="168"/>
      <c r="T2215" s="169"/>
      <c r="AT2215" s="164" t="s">
        <v>202</v>
      </c>
      <c r="AU2215" s="164" t="s">
        <v>93</v>
      </c>
      <c r="AV2215" s="14" t="s">
        <v>199</v>
      </c>
      <c r="AW2215" s="14" t="s">
        <v>42</v>
      </c>
      <c r="AX2215" s="14" t="s">
        <v>90</v>
      </c>
      <c r="AY2215" s="164" t="s">
        <v>192</v>
      </c>
    </row>
    <row r="2216" spans="2:65" s="1" customFormat="1" ht="16.5" customHeight="1">
      <c r="B2216" s="33"/>
      <c r="C2216" s="132" t="s">
        <v>3049</v>
      </c>
      <c r="D2216" s="132" t="s">
        <v>194</v>
      </c>
      <c r="E2216" s="133" t="s">
        <v>2135</v>
      </c>
      <c r="F2216" s="134" t="s">
        <v>2136</v>
      </c>
      <c r="G2216" s="135" t="s">
        <v>197</v>
      </c>
      <c r="H2216" s="136">
        <v>13.6</v>
      </c>
      <c r="I2216" s="137"/>
      <c r="J2216" s="138">
        <f>ROUND(I2216*H2216,2)</f>
        <v>0</v>
      </c>
      <c r="K2216" s="134" t="s">
        <v>198</v>
      </c>
      <c r="L2216" s="33"/>
      <c r="M2216" s="139" t="s">
        <v>44</v>
      </c>
      <c r="N2216" s="140" t="s">
        <v>53</v>
      </c>
      <c r="P2216" s="141">
        <f>O2216*H2216</f>
        <v>0</v>
      </c>
      <c r="Q2216" s="141">
        <v>0</v>
      </c>
      <c r="R2216" s="141">
        <f>Q2216*H2216</f>
        <v>0</v>
      </c>
      <c r="S2216" s="141">
        <v>2.4500000000000002</v>
      </c>
      <c r="T2216" s="142">
        <f>S2216*H2216</f>
        <v>33.32</v>
      </c>
      <c r="AR2216" s="143" t="s">
        <v>90</v>
      </c>
      <c r="AT2216" s="143" t="s">
        <v>194</v>
      </c>
      <c r="AU2216" s="143" t="s">
        <v>93</v>
      </c>
      <c r="AY2216" s="17" t="s">
        <v>192</v>
      </c>
      <c r="BE2216" s="144">
        <f>IF(N2216="základní",J2216,0)</f>
        <v>0</v>
      </c>
      <c r="BF2216" s="144">
        <f>IF(N2216="snížená",J2216,0)</f>
        <v>0</v>
      </c>
      <c r="BG2216" s="144">
        <f>IF(N2216="zákl. přenesená",J2216,0)</f>
        <v>0</v>
      </c>
      <c r="BH2216" s="144">
        <f>IF(N2216="sníž. přenesená",J2216,0)</f>
        <v>0</v>
      </c>
      <c r="BI2216" s="144">
        <f>IF(N2216="nulová",J2216,0)</f>
        <v>0</v>
      </c>
      <c r="BJ2216" s="17" t="s">
        <v>90</v>
      </c>
      <c r="BK2216" s="144">
        <f>ROUND(I2216*H2216,2)</f>
        <v>0</v>
      </c>
      <c r="BL2216" s="17" t="s">
        <v>90</v>
      </c>
      <c r="BM2216" s="143" t="s">
        <v>3050</v>
      </c>
    </row>
    <row r="2217" spans="2:65" s="1" customFormat="1" ht="11.25">
      <c r="B2217" s="33"/>
      <c r="D2217" s="145" t="s">
        <v>200</v>
      </c>
      <c r="F2217" s="146" t="s">
        <v>2138</v>
      </c>
      <c r="I2217" s="147"/>
      <c r="L2217" s="33"/>
      <c r="M2217" s="148"/>
      <c r="T2217" s="54"/>
      <c r="AT2217" s="17" t="s">
        <v>200</v>
      </c>
      <c r="AU2217" s="17" t="s">
        <v>93</v>
      </c>
    </row>
    <row r="2218" spans="2:65" s="12" customFormat="1" ht="11.25">
      <c r="B2218" s="149"/>
      <c r="D2218" s="150" t="s">
        <v>202</v>
      </c>
      <c r="E2218" s="151" t="s">
        <v>44</v>
      </c>
      <c r="F2218" s="152" t="s">
        <v>2195</v>
      </c>
      <c r="H2218" s="151" t="s">
        <v>44</v>
      </c>
      <c r="I2218" s="153"/>
      <c r="L2218" s="149"/>
      <c r="M2218" s="154"/>
      <c r="T2218" s="155"/>
      <c r="AT2218" s="151" t="s">
        <v>202</v>
      </c>
      <c r="AU2218" s="151" t="s">
        <v>93</v>
      </c>
      <c r="AV2218" s="12" t="s">
        <v>90</v>
      </c>
      <c r="AW2218" s="12" t="s">
        <v>42</v>
      </c>
      <c r="AX2218" s="12" t="s">
        <v>82</v>
      </c>
      <c r="AY2218" s="151" t="s">
        <v>192</v>
      </c>
    </row>
    <row r="2219" spans="2:65" s="12" customFormat="1" ht="11.25">
      <c r="B2219" s="149"/>
      <c r="D2219" s="150" t="s">
        <v>202</v>
      </c>
      <c r="E2219" s="151" t="s">
        <v>44</v>
      </c>
      <c r="F2219" s="152" t="s">
        <v>2139</v>
      </c>
      <c r="H2219" s="151" t="s">
        <v>44</v>
      </c>
      <c r="I2219" s="153"/>
      <c r="L2219" s="149"/>
      <c r="M2219" s="154"/>
      <c r="T2219" s="155"/>
      <c r="AT2219" s="151" t="s">
        <v>202</v>
      </c>
      <c r="AU2219" s="151" t="s">
        <v>93</v>
      </c>
      <c r="AV2219" s="12" t="s">
        <v>90</v>
      </c>
      <c r="AW2219" s="12" t="s">
        <v>42</v>
      </c>
      <c r="AX2219" s="12" t="s">
        <v>82</v>
      </c>
      <c r="AY2219" s="151" t="s">
        <v>192</v>
      </c>
    </row>
    <row r="2220" spans="2:65" s="13" customFormat="1" ht="11.25">
      <c r="B2220" s="156"/>
      <c r="D2220" s="150" t="s">
        <v>202</v>
      </c>
      <c r="E2220" s="157" t="s">
        <v>44</v>
      </c>
      <c r="F2220" s="158" t="s">
        <v>3051</v>
      </c>
      <c r="H2220" s="159">
        <v>13.6</v>
      </c>
      <c r="I2220" s="160"/>
      <c r="L2220" s="156"/>
      <c r="M2220" s="184"/>
      <c r="N2220" s="185"/>
      <c r="O2220" s="185"/>
      <c r="P2220" s="185"/>
      <c r="Q2220" s="185"/>
      <c r="R2220" s="185"/>
      <c r="S2220" s="185"/>
      <c r="T2220" s="186"/>
      <c r="AT2220" s="157" t="s">
        <v>202</v>
      </c>
      <c r="AU2220" s="157" t="s">
        <v>93</v>
      </c>
      <c r="AV2220" s="13" t="s">
        <v>93</v>
      </c>
      <c r="AW2220" s="13" t="s">
        <v>42</v>
      </c>
      <c r="AX2220" s="13" t="s">
        <v>90</v>
      </c>
      <c r="AY2220" s="157" t="s">
        <v>192</v>
      </c>
    </row>
    <row r="2221" spans="2:65" s="1" customFormat="1" ht="6.95" customHeight="1">
      <c r="B2221" s="42"/>
      <c r="C2221" s="43"/>
      <c r="D2221" s="43"/>
      <c r="E2221" s="43"/>
      <c r="F2221" s="43"/>
      <c r="G2221" s="43"/>
      <c r="H2221" s="43"/>
      <c r="I2221" s="43"/>
      <c r="J2221" s="43"/>
      <c r="K2221" s="43"/>
      <c r="L2221" s="33"/>
    </row>
  </sheetData>
  <sheetProtection algorithmName="SHA-512" hashValue="NaU/jO1fIU95z2VW1j4WG9BfpKciKD4Ic00FvdBetnNrJk7FzgjvA+C+YKA1H1QWg8P7Ez82mOs0vKZDeZ9f9g==" saltValue="dBY7g0BQ338UEUPF2os48pI1O7uootK1jjJxuzaxyOVTK18jxpM5QaF0O/lUChaga7kXntWqejQhqvBZEnDrnw==" spinCount="100000" sheet="1" objects="1" scenarios="1" formatColumns="0" formatRows="0" autoFilter="0"/>
  <autoFilter ref="C90:K2220" xr:uid="{00000000-0009-0000-0000-00000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104" r:id="rId2" xr:uid="{00000000-0004-0000-0800-000001000000}"/>
    <hyperlink ref="F113" r:id="rId3" xr:uid="{00000000-0004-0000-0800-000002000000}"/>
    <hyperlink ref="F120" r:id="rId4" xr:uid="{00000000-0004-0000-0800-000003000000}"/>
    <hyperlink ref="F126" r:id="rId5" xr:uid="{00000000-0004-0000-0800-000004000000}"/>
    <hyperlink ref="F132" r:id="rId6" xr:uid="{00000000-0004-0000-0800-000005000000}"/>
    <hyperlink ref="F144" r:id="rId7" xr:uid="{00000000-0004-0000-0800-000006000000}"/>
    <hyperlink ref="F150" r:id="rId8" xr:uid="{00000000-0004-0000-0800-000007000000}"/>
    <hyperlink ref="F156" r:id="rId9" xr:uid="{00000000-0004-0000-0800-000008000000}"/>
    <hyperlink ref="F167" r:id="rId10" xr:uid="{00000000-0004-0000-0800-000009000000}"/>
    <hyperlink ref="F178" r:id="rId11" xr:uid="{00000000-0004-0000-0800-00000A000000}"/>
    <hyperlink ref="F185" r:id="rId12" xr:uid="{00000000-0004-0000-0800-00000B000000}"/>
    <hyperlink ref="F196" r:id="rId13" xr:uid="{00000000-0004-0000-0800-00000C000000}"/>
    <hyperlink ref="F205" r:id="rId14" xr:uid="{00000000-0004-0000-0800-00000D000000}"/>
    <hyperlink ref="F214" r:id="rId15" xr:uid="{00000000-0004-0000-0800-00000E000000}"/>
    <hyperlink ref="F225" r:id="rId16" xr:uid="{00000000-0004-0000-0800-00000F000000}"/>
    <hyperlink ref="F236" r:id="rId17" xr:uid="{00000000-0004-0000-0800-000010000000}"/>
    <hyperlink ref="F296" r:id="rId18" xr:uid="{00000000-0004-0000-0800-000011000000}"/>
    <hyperlink ref="F356" r:id="rId19" xr:uid="{00000000-0004-0000-0800-000012000000}"/>
    <hyperlink ref="F365" r:id="rId20" xr:uid="{00000000-0004-0000-0800-000013000000}"/>
    <hyperlink ref="F374" r:id="rId21" xr:uid="{00000000-0004-0000-0800-000014000000}"/>
    <hyperlink ref="F383" r:id="rId22" xr:uid="{00000000-0004-0000-0800-000015000000}"/>
    <hyperlink ref="F392" r:id="rId23" xr:uid="{00000000-0004-0000-0800-000016000000}"/>
    <hyperlink ref="F401" r:id="rId24" xr:uid="{00000000-0004-0000-0800-000017000000}"/>
    <hyperlink ref="F422" r:id="rId25" xr:uid="{00000000-0004-0000-0800-000018000000}"/>
    <hyperlink ref="F439" r:id="rId26" xr:uid="{00000000-0004-0000-0800-000019000000}"/>
    <hyperlink ref="F444" r:id="rId27" xr:uid="{00000000-0004-0000-0800-00001A000000}"/>
    <hyperlink ref="F449" r:id="rId28" xr:uid="{00000000-0004-0000-0800-00001B000000}"/>
    <hyperlink ref="F454" r:id="rId29" xr:uid="{00000000-0004-0000-0800-00001C000000}"/>
    <hyperlink ref="F459" r:id="rId30" xr:uid="{00000000-0004-0000-0800-00001D000000}"/>
    <hyperlink ref="F464" r:id="rId31" xr:uid="{00000000-0004-0000-0800-00001E000000}"/>
    <hyperlink ref="F469" r:id="rId32" xr:uid="{00000000-0004-0000-0800-00001F000000}"/>
    <hyperlink ref="F475" r:id="rId33" xr:uid="{00000000-0004-0000-0800-000020000000}"/>
    <hyperlink ref="F484" r:id="rId34" xr:uid="{00000000-0004-0000-0800-000021000000}"/>
    <hyperlink ref="F495" r:id="rId35" xr:uid="{00000000-0004-0000-0800-000022000000}"/>
    <hyperlink ref="F506" r:id="rId36" xr:uid="{00000000-0004-0000-0800-000023000000}"/>
    <hyperlink ref="F531" r:id="rId37" xr:uid="{00000000-0004-0000-0800-000024000000}"/>
    <hyperlink ref="F543" r:id="rId38" xr:uid="{00000000-0004-0000-0800-000025000000}"/>
    <hyperlink ref="F550" r:id="rId39" xr:uid="{00000000-0004-0000-0800-000026000000}"/>
    <hyperlink ref="F559" r:id="rId40" xr:uid="{00000000-0004-0000-0800-000027000000}"/>
    <hyperlink ref="F564" r:id="rId41" xr:uid="{00000000-0004-0000-0800-000028000000}"/>
    <hyperlink ref="F569" r:id="rId42" xr:uid="{00000000-0004-0000-0800-000029000000}"/>
    <hyperlink ref="F578" r:id="rId43" xr:uid="{00000000-0004-0000-0800-00002A000000}"/>
    <hyperlink ref="F587" r:id="rId44" xr:uid="{00000000-0004-0000-0800-00002B000000}"/>
    <hyperlink ref="F617" r:id="rId45" xr:uid="{00000000-0004-0000-0800-00002C000000}"/>
    <hyperlink ref="F626" r:id="rId46" xr:uid="{00000000-0004-0000-0800-00002D000000}"/>
    <hyperlink ref="F656" r:id="rId47" xr:uid="{00000000-0004-0000-0800-00002E000000}"/>
    <hyperlink ref="F661" r:id="rId48" xr:uid="{00000000-0004-0000-0800-00002F000000}"/>
    <hyperlink ref="F670" r:id="rId49" xr:uid="{00000000-0004-0000-0800-000030000000}"/>
    <hyperlink ref="F675" r:id="rId50" xr:uid="{00000000-0004-0000-0800-000031000000}"/>
    <hyperlink ref="F684" r:id="rId51" xr:uid="{00000000-0004-0000-0800-000032000000}"/>
    <hyperlink ref="F689" r:id="rId52" xr:uid="{00000000-0004-0000-0800-000033000000}"/>
    <hyperlink ref="F698" r:id="rId53" xr:uid="{00000000-0004-0000-0800-000034000000}"/>
    <hyperlink ref="F703" r:id="rId54" xr:uid="{00000000-0004-0000-0800-000035000000}"/>
    <hyperlink ref="F712" r:id="rId55" xr:uid="{00000000-0004-0000-0800-000036000000}"/>
    <hyperlink ref="F717" r:id="rId56" xr:uid="{00000000-0004-0000-0800-000037000000}"/>
    <hyperlink ref="F726" r:id="rId57" xr:uid="{00000000-0004-0000-0800-000038000000}"/>
    <hyperlink ref="F737" r:id="rId58" xr:uid="{00000000-0004-0000-0800-000039000000}"/>
    <hyperlink ref="F754" r:id="rId59" xr:uid="{00000000-0004-0000-0800-00003A000000}"/>
    <hyperlink ref="F769" r:id="rId60" xr:uid="{00000000-0004-0000-0800-00003B000000}"/>
    <hyperlink ref="F811" r:id="rId61" xr:uid="{00000000-0004-0000-0800-00003C000000}"/>
    <hyperlink ref="F827" r:id="rId62" xr:uid="{00000000-0004-0000-0800-00003D000000}"/>
    <hyperlink ref="F866" r:id="rId63" xr:uid="{00000000-0004-0000-0800-00003E000000}"/>
    <hyperlink ref="F925" r:id="rId64" xr:uid="{00000000-0004-0000-0800-00003F000000}"/>
    <hyperlink ref="F949" r:id="rId65" xr:uid="{00000000-0004-0000-0800-000040000000}"/>
    <hyperlink ref="F1040" r:id="rId66" xr:uid="{00000000-0004-0000-0800-000041000000}"/>
    <hyperlink ref="F1045" r:id="rId67" xr:uid="{00000000-0004-0000-0800-000042000000}"/>
    <hyperlink ref="F1062" r:id="rId68" xr:uid="{00000000-0004-0000-0800-000043000000}"/>
    <hyperlink ref="F1092" r:id="rId69" xr:uid="{00000000-0004-0000-0800-000044000000}"/>
    <hyperlink ref="F1209" r:id="rId70" xr:uid="{00000000-0004-0000-0800-000045000000}"/>
    <hyperlink ref="F1231" r:id="rId71" xr:uid="{00000000-0004-0000-0800-000046000000}"/>
    <hyperlink ref="F1253" r:id="rId72" xr:uid="{00000000-0004-0000-0800-000047000000}"/>
    <hyperlink ref="F1269" r:id="rId73" xr:uid="{00000000-0004-0000-0800-000048000000}"/>
    <hyperlink ref="F1337" r:id="rId74" xr:uid="{00000000-0004-0000-0800-000049000000}"/>
    <hyperlink ref="F1347" r:id="rId75" xr:uid="{00000000-0004-0000-0800-00004A000000}"/>
    <hyperlink ref="F1519" r:id="rId76" xr:uid="{00000000-0004-0000-0800-00004B000000}"/>
    <hyperlink ref="F1607" r:id="rId77" xr:uid="{00000000-0004-0000-0800-00004C000000}"/>
    <hyperlink ref="F1621" r:id="rId78" xr:uid="{00000000-0004-0000-0800-00004D000000}"/>
    <hyperlink ref="F1651" r:id="rId79" xr:uid="{00000000-0004-0000-0800-00004E000000}"/>
    <hyperlink ref="F1708" r:id="rId80" xr:uid="{00000000-0004-0000-0800-00004F000000}"/>
    <hyperlink ref="F1739" r:id="rId81" xr:uid="{00000000-0004-0000-0800-000050000000}"/>
    <hyperlink ref="F1748" r:id="rId82" xr:uid="{00000000-0004-0000-0800-000051000000}"/>
    <hyperlink ref="F1779" r:id="rId83" xr:uid="{00000000-0004-0000-0800-000052000000}"/>
    <hyperlink ref="F1785" r:id="rId84" xr:uid="{00000000-0004-0000-0800-000053000000}"/>
    <hyperlink ref="F1799" r:id="rId85" xr:uid="{00000000-0004-0000-0800-000054000000}"/>
    <hyperlink ref="F1823" r:id="rId86" xr:uid="{00000000-0004-0000-0800-000055000000}"/>
    <hyperlink ref="F1829" r:id="rId87" xr:uid="{00000000-0004-0000-0800-000056000000}"/>
    <hyperlink ref="F1835" r:id="rId88" xr:uid="{00000000-0004-0000-0800-000057000000}"/>
    <hyperlink ref="F1841" r:id="rId89" xr:uid="{00000000-0004-0000-0800-000058000000}"/>
    <hyperlink ref="F1846" r:id="rId90" xr:uid="{00000000-0004-0000-0800-000059000000}"/>
    <hyperlink ref="F1855" r:id="rId91" xr:uid="{00000000-0004-0000-0800-00005A000000}"/>
    <hyperlink ref="F1861" r:id="rId92" xr:uid="{00000000-0004-0000-0800-00005B000000}"/>
    <hyperlink ref="F1867" r:id="rId93" xr:uid="{00000000-0004-0000-0800-00005C000000}"/>
    <hyperlink ref="F1873" r:id="rId94" xr:uid="{00000000-0004-0000-0800-00005D000000}"/>
    <hyperlink ref="F1879" r:id="rId95" xr:uid="{00000000-0004-0000-0800-00005E000000}"/>
    <hyperlink ref="F1883" r:id="rId96" xr:uid="{00000000-0004-0000-0800-00005F000000}"/>
    <hyperlink ref="F1890" r:id="rId97" xr:uid="{00000000-0004-0000-0800-000060000000}"/>
    <hyperlink ref="F1895" r:id="rId98" xr:uid="{00000000-0004-0000-0800-000061000000}"/>
    <hyperlink ref="F1900" r:id="rId99" xr:uid="{00000000-0004-0000-0800-000062000000}"/>
    <hyperlink ref="F1905" r:id="rId100" xr:uid="{00000000-0004-0000-0800-000063000000}"/>
    <hyperlink ref="F1910" r:id="rId101" xr:uid="{00000000-0004-0000-0800-000064000000}"/>
    <hyperlink ref="F1915" r:id="rId102" xr:uid="{00000000-0004-0000-0800-000065000000}"/>
    <hyperlink ref="F1920" r:id="rId103" xr:uid="{00000000-0004-0000-0800-000066000000}"/>
    <hyperlink ref="F1925" r:id="rId104" xr:uid="{00000000-0004-0000-0800-000067000000}"/>
    <hyperlink ref="F1930" r:id="rId105" xr:uid="{00000000-0004-0000-0800-000068000000}"/>
    <hyperlink ref="F1935" r:id="rId106" xr:uid="{00000000-0004-0000-0800-000069000000}"/>
    <hyperlink ref="F1943" r:id="rId107" xr:uid="{00000000-0004-0000-0800-00006A000000}"/>
    <hyperlink ref="F1948" r:id="rId108" xr:uid="{00000000-0004-0000-0800-00006B000000}"/>
    <hyperlink ref="F1953" r:id="rId109" xr:uid="{00000000-0004-0000-0800-00006C000000}"/>
    <hyperlink ref="F1958" r:id="rId110" xr:uid="{00000000-0004-0000-0800-00006D000000}"/>
    <hyperlink ref="F1963" r:id="rId111" xr:uid="{00000000-0004-0000-0800-00006E000000}"/>
    <hyperlink ref="F1968" r:id="rId112" xr:uid="{00000000-0004-0000-0800-00006F000000}"/>
    <hyperlink ref="F1973" r:id="rId113" xr:uid="{00000000-0004-0000-0800-000070000000}"/>
    <hyperlink ref="F1978" r:id="rId114" xr:uid="{00000000-0004-0000-0800-000071000000}"/>
    <hyperlink ref="F1983" r:id="rId115" xr:uid="{00000000-0004-0000-0800-000072000000}"/>
    <hyperlink ref="F1988" r:id="rId116" xr:uid="{00000000-0004-0000-0800-000073000000}"/>
    <hyperlink ref="F1993" r:id="rId117" xr:uid="{00000000-0004-0000-0800-000074000000}"/>
    <hyperlink ref="F1998" r:id="rId118" xr:uid="{00000000-0004-0000-0800-000075000000}"/>
    <hyperlink ref="F2003" r:id="rId119" xr:uid="{00000000-0004-0000-0800-000076000000}"/>
    <hyperlink ref="F2008" r:id="rId120" xr:uid="{00000000-0004-0000-0800-000077000000}"/>
    <hyperlink ref="F2013" r:id="rId121" xr:uid="{00000000-0004-0000-0800-000078000000}"/>
    <hyperlink ref="F2018" r:id="rId122" xr:uid="{00000000-0004-0000-0800-000079000000}"/>
    <hyperlink ref="F2024" r:id="rId123" xr:uid="{00000000-0004-0000-0800-00007A000000}"/>
    <hyperlink ref="F2032" r:id="rId124" xr:uid="{00000000-0004-0000-0800-00007B000000}"/>
    <hyperlink ref="F2040" r:id="rId125" xr:uid="{00000000-0004-0000-0800-00007C000000}"/>
    <hyperlink ref="F2063" r:id="rId126" xr:uid="{00000000-0004-0000-0800-00007D000000}"/>
    <hyperlink ref="F2068" r:id="rId127" xr:uid="{00000000-0004-0000-0800-00007E000000}"/>
    <hyperlink ref="F2073" r:id="rId128" xr:uid="{00000000-0004-0000-0800-00007F000000}"/>
    <hyperlink ref="F2083" r:id="rId129" xr:uid="{00000000-0004-0000-0800-000080000000}"/>
    <hyperlink ref="F2093" r:id="rId130" xr:uid="{00000000-0004-0000-0800-000081000000}"/>
    <hyperlink ref="F2098" r:id="rId131" xr:uid="{00000000-0004-0000-0800-000082000000}"/>
    <hyperlink ref="F2103" r:id="rId132" xr:uid="{00000000-0004-0000-0800-000083000000}"/>
    <hyperlink ref="F2114" r:id="rId133" xr:uid="{00000000-0004-0000-0800-000084000000}"/>
    <hyperlink ref="F2124" r:id="rId134" xr:uid="{00000000-0004-0000-0800-000085000000}"/>
    <hyperlink ref="F2129" r:id="rId135" xr:uid="{00000000-0004-0000-0800-000086000000}"/>
    <hyperlink ref="F2144" r:id="rId136" xr:uid="{00000000-0004-0000-0800-000087000000}"/>
    <hyperlink ref="F2159" r:id="rId137" xr:uid="{00000000-0004-0000-0800-000088000000}"/>
    <hyperlink ref="F2178" r:id="rId138" xr:uid="{00000000-0004-0000-0800-000089000000}"/>
    <hyperlink ref="F2187" r:id="rId139" xr:uid="{00000000-0004-0000-0800-00008A000000}"/>
    <hyperlink ref="F2196" r:id="rId140" xr:uid="{00000000-0004-0000-0800-00008B000000}"/>
    <hyperlink ref="F2201" r:id="rId141" xr:uid="{00000000-0004-0000-0800-00008C000000}"/>
    <hyperlink ref="F2207" r:id="rId142" xr:uid="{00000000-0004-0000-0800-00008D000000}"/>
    <hyperlink ref="F2217" r:id="rId143" xr:uid="{00000000-0004-0000-0800-00008E000000}"/>
  </hyperlinks>
  <pageMargins left="0.39370078740157483" right="0.39370078740157483" top="0.39370078740157483" bottom="0.39370078740157483" header="0" footer="0"/>
  <pageSetup paperSize="9" scale="76" fitToHeight="100" orientation="portrait" r:id="rId144"/>
  <headerFooter>
    <oddFooter>&amp;CStrana &amp;P z &amp;N</oddFooter>
  </headerFooter>
  <drawing r:id="rId1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2184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3052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ROUND((SUM(BE89:BE159)),  2)</f>
        <v>0</v>
      </c>
      <c r="I35" s="94">
        <v>0.21</v>
      </c>
      <c r="J35" s="84">
        <f>ROUND(((SUM(BE89:BE159))*I35),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ROUND((SUM(BF89:BF159)),  2)</f>
        <v>0</v>
      </c>
      <c r="I36" s="94">
        <v>0.12</v>
      </c>
      <c r="J36" s="84">
        <f>ROUND(((SUM(BF89:BF159))*I36),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ROUND((SUM(BG89:BG159)),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ROUND((SUM(BH89:BH159)),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ROUND((SUM(BI89:BI159)),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2184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PS452.4 - C2X SSZ třída Svobody x Havlíčkova - soupis dodávek a montážních prací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J89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954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955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956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899999999999999" customHeight="1">
      <c r="B67" s="108"/>
      <c r="D67" s="109" t="s">
        <v>2142</v>
      </c>
      <c r="E67" s="110"/>
      <c r="F67" s="110"/>
      <c r="G67" s="110"/>
      <c r="H67" s="110"/>
      <c r="I67" s="110"/>
      <c r="J67" s="111">
        <f>J109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1" t="s">
        <v>177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16</v>
      </c>
      <c r="L76" s="33"/>
    </row>
    <row r="77" spans="2:12" s="1" customFormat="1" ht="26.25" customHeight="1">
      <c r="B77" s="33"/>
      <c r="E77" s="238" t="str">
        <f>E7</f>
        <v>Nám. Národních hrdinů – Havlíčkova – koordinovaný tah SSZ (2025)</v>
      </c>
      <c r="F77" s="239"/>
      <c r="G77" s="239"/>
      <c r="H77" s="239"/>
      <c r="L77" s="33"/>
    </row>
    <row r="78" spans="2:12" ht="12" customHeight="1">
      <c r="B78" s="20"/>
      <c r="C78" s="27" t="s">
        <v>158</v>
      </c>
      <c r="L78" s="20"/>
    </row>
    <row r="79" spans="2:12" s="1" customFormat="1" ht="16.5" customHeight="1">
      <c r="B79" s="33"/>
      <c r="E79" s="238" t="s">
        <v>2184</v>
      </c>
      <c r="F79" s="240"/>
      <c r="G79" s="240"/>
      <c r="H79" s="240"/>
      <c r="L79" s="33"/>
    </row>
    <row r="80" spans="2:12" s="1" customFormat="1" ht="12" customHeight="1">
      <c r="B80" s="33"/>
      <c r="C80" s="27" t="s">
        <v>415</v>
      </c>
      <c r="L80" s="33"/>
    </row>
    <row r="81" spans="2:65" s="1" customFormat="1" ht="30" customHeight="1">
      <c r="B81" s="33"/>
      <c r="E81" s="197" t="str">
        <f>E11</f>
        <v>PS452.4 - C2X SSZ třída Svobody x Havlíčkova - soupis dodávek a montážních prací</v>
      </c>
      <c r="F81" s="240"/>
      <c r="G81" s="240"/>
      <c r="H81" s="240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7" t="s">
        <v>22</v>
      </c>
      <c r="F83" s="25" t="str">
        <f>F14</f>
        <v>Olomouc, třída Svobody</v>
      </c>
      <c r="I83" s="27" t="s">
        <v>24</v>
      </c>
      <c r="J83" s="50" t="str">
        <f>IF(J14="","",J14)</f>
        <v>15. 1. 2025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7" t="s">
        <v>30</v>
      </c>
      <c r="F85" s="25" t="str">
        <f>E17</f>
        <v>Statutární město Olomouc</v>
      </c>
      <c r="I85" s="27" t="s">
        <v>38</v>
      </c>
      <c r="J85" s="31" t="str">
        <f>E23</f>
        <v>PK SSZ Obrdlík, s.r.o.</v>
      </c>
      <c r="L85" s="33"/>
    </row>
    <row r="86" spans="2:65" s="1" customFormat="1" ht="15.2" customHeight="1">
      <c r="B86" s="33"/>
      <c r="C86" s="27" t="s">
        <v>36</v>
      </c>
      <c r="F86" s="25" t="str">
        <f>IF(E20="","",E20)</f>
        <v>Vyplň údaj</v>
      </c>
      <c r="I86" s="27" t="s">
        <v>43</v>
      </c>
      <c r="J86" s="31" t="str">
        <f>E26</f>
        <v>Ing. Luděk Obrdlík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178</v>
      </c>
      <c r="D88" s="114" t="s">
        <v>67</v>
      </c>
      <c r="E88" s="114" t="s">
        <v>63</v>
      </c>
      <c r="F88" s="114" t="s">
        <v>64</v>
      </c>
      <c r="G88" s="114" t="s">
        <v>179</v>
      </c>
      <c r="H88" s="114" t="s">
        <v>180</v>
      </c>
      <c r="I88" s="114" t="s">
        <v>181</v>
      </c>
      <c r="J88" s="114" t="s">
        <v>165</v>
      </c>
      <c r="K88" s="115" t="s">
        <v>182</v>
      </c>
      <c r="L88" s="112"/>
      <c r="M88" s="57" t="s">
        <v>44</v>
      </c>
      <c r="N88" s="58" t="s">
        <v>52</v>
      </c>
      <c r="O88" s="58" t="s">
        <v>183</v>
      </c>
      <c r="P88" s="58" t="s">
        <v>184</v>
      </c>
      <c r="Q88" s="58" t="s">
        <v>185</v>
      </c>
      <c r="R88" s="58" t="s">
        <v>186</v>
      </c>
      <c r="S88" s="58" t="s">
        <v>187</v>
      </c>
      <c r="T88" s="59" t="s">
        <v>188</v>
      </c>
    </row>
    <row r="89" spans="2:65" s="1" customFormat="1" ht="22.9" customHeight="1">
      <c r="B89" s="33"/>
      <c r="C89" s="62" t="s">
        <v>189</v>
      </c>
      <c r="J89" s="116">
        <f>BK89</f>
        <v>0</v>
      </c>
      <c r="L89" s="33"/>
      <c r="M89" s="60"/>
      <c r="N89" s="51"/>
      <c r="O89" s="51"/>
      <c r="P89" s="117">
        <f>P90+P108</f>
        <v>0</v>
      </c>
      <c r="Q89" s="51"/>
      <c r="R89" s="117">
        <f>R90+R108</f>
        <v>1.6774999999999998E-2</v>
      </c>
      <c r="S89" s="51"/>
      <c r="T89" s="118">
        <f>T90+T108</f>
        <v>0</v>
      </c>
      <c r="AT89" s="17" t="s">
        <v>81</v>
      </c>
      <c r="AU89" s="17" t="s">
        <v>166</v>
      </c>
      <c r="BK89" s="119">
        <f>BK90+BK108</f>
        <v>0</v>
      </c>
    </row>
    <row r="90" spans="2:65" s="11" customFormat="1" ht="25.9" customHeight="1">
      <c r="B90" s="120"/>
      <c r="D90" s="121" t="s">
        <v>81</v>
      </c>
      <c r="E90" s="122" t="s">
        <v>960</v>
      </c>
      <c r="F90" s="122" t="s">
        <v>961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2.8000000000000003E-4</v>
      </c>
      <c r="T90" s="127">
        <f>T91</f>
        <v>0</v>
      </c>
      <c r="AR90" s="121" t="s">
        <v>93</v>
      </c>
      <c r="AT90" s="128" t="s">
        <v>81</v>
      </c>
      <c r="AU90" s="128" t="s">
        <v>82</v>
      </c>
      <c r="AY90" s="121" t="s">
        <v>192</v>
      </c>
      <c r="BK90" s="129">
        <f>BK91</f>
        <v>0</v>
      </c>
    </row>
    <row r="91" spans="2:65" s="11" customFormat="1" ht="22.9" customHeight="1">
      <c r="B91" s="120"/>
      <c r="D91" s="121" t="s">
        <v>81</v>
      </c>
      <c r="E91" s="130" t="s">
        <v>962</v>
      </c>
      <c r="F91" s="130" t="s">
        <v>963</v>
      </c>
      <c r="I91" s="123"/>
      <c r="J91" s="131">
        <f>BK91</f>
        <v>0</v>
      </c>
      <c r="L91" s="120"/>
      <c r="M91" s="125"/>
      <c r="P91" s="126">
        <f>SUM(P92:P107)</f>
        <v>0</v>
      </c>
      <c r="R91" s="126">
        <f>SUM(R92:R107)</f>
        <v>2.8000000000000003E-4</v>
      </c>
      <c r="T91" s="127">
        <f>SUM(T92:T107)</f>
        <v>0</v>
      </c>
      <c r="AR91" s="121" t="s">
        <v>93</v>
      </c>
      <c r="AT91" s="128" t="s">
        <v>81</v>
      </c>
      <c r="AU91" s="128" t="s">
        <v>90</v>
      </c>
      <c r="AY91" s="121" t="s">
        <v>192</v>
      </c>
      <c r="BK91" s="129">
        <f>SUM(BK92:BK107)</f>
        <v>0</v>
      </c>
    </row>
    <row r="92" spans="2:65" s="1" customFormat="1" ht="24.2" customHeight="1">
      <c r="B92" s="33"/>
      <c r="C92" s="132" t="s">
        <v>90</v>
      </c>
      <c r="D92" s="132" t="s">
        <v>194</v>
      </c>
      <c r="E92" s="133" t="s">
        <v>964</v>
      </c>
      <c r="F92" s="134" t="s">
        <v>965</v>
      </c>
      <c r="G92" s="135" t="s">
        <v>747</v>
      </c>
      <c r="H92" s="136">
        <v>4</v>
      </c>
      <c r="I92" s="137"/>
      <c r="J92" s="138">
        <f>ROUND(I92*H92,2)</f>
        <v>0</v>
      </c>
      <c r="K92" s="134" t="s">
        <v>198</v>
      </c>
      <c r="L92" s="33"/>
      <c r="M92" s="139" t="s">
        <v>44</v>
      </c>
      <c r="N92" s="140" t="s">
        <v>53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90</v>
      </c>
      <c r="AT92" s="143" t="s">
        <v>194</v>
      </c>
      <c r="AU92" s="143" t="s">
        <v>93</v>
      </c>
      <c r="AY92" s="17" t="s">
        <v>192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90</v>
      </c>
      <c r="BK92" s="144">
        <f>ROUND(I92*H92,2)</f>
        <v>0</v>
      </c>
      <c r="BL92" s="17" t="s">
        <v>90</v>
      </c>
      <c r="BM92" s="143" t="s">
        <v>3053</v>
      </c>
    </row>
    <row r="93" spans="2:65" s="1" customFormat="1" ht="11.25">
      <c r="B93" s="33"/>
      <c r="D93" s="145" t="s">
        <v>200</v>
      </c>
      <c r="F93" s="146" t="s">
        <v>967</v>
      </c>
      <c r="I93" s="147"/>
      <c r="L93" s="33"/>
      <c r="M93" s="148"/>
      <c r="T93" s="54"/>
      <c r="AT93" s="17" t="s">
        <v>200</v>
      </c>
      <c r="AU93" s="17" t="s">
        <v>93</v>
      </c>
    </row>
    <row r="94" spans="2:65" s="12" customFormat="1" ht="11.25">
      <c r="B94" s="149"/>
      <c r="D94" s="150" t="s">
        <v>202</v>
      </c>
      <c r="E94" s="151" t="s">
        <v>44</v>
      </c>
      <c r="F94" s="152" t="s">
        <v>3054</v>
      </c>
      <c r="H94" s="151" t="s">
        <v>44</v>
      </c>
      <c r="I94" s="153"/>
      <c r="L94" s="149"/>
      <c r="M94" s="154"/>
      <c r="T94" s="155"/>
      <c r="AT94" s="151" t="s">
        <v>202</v>
      </c>
      <c r="AU94" s="151" t="s">
        <v>93</v>
      </c>
      <c r="AV94" s="12" t="s">
        <v>90</v>
      </c>
      <c r="AW94" s="12" t="s">
        <v>42</v>
      </c>
      <c r="AX94" s="12" t="s">
        <v>82</v>
      </c>
      <c r="AY94" s="151" t="s">
        <v>192</v>
      </c>
    </row>
    <row r="95" spans="2:65" s="12" customFormat="1" ht="11.25">
      <c r="B95" s="149"/>
      <c r="D95" s="150" t="s">
        <v>202</v>
      </c>
      <c r="E95" s="151" t="s">
        <v>44</v>
      </c>
      <c r="F95" s="152" t="s">
        <v>3055</v>
      </c>
      <c r="H95" s="151" t="s">
        <v>44</v>
      </c>
      <c r="I95" s="153"/>
      <c r="L95" s="149"/>
      <c r="M95" s="154"/>
      <c r="T95" s="155"/>
      <c r="AT95" s="151" t="s">
        <v>202</v>
      </c>
      <c r="AU95" s="151" t="s">
        <v>93</v>
      </c>
      <c r="AV95" s="12" t="s">
        <v>90</v>
      </c>
      <c r="AW95" s="12" t="s">
        <v>42</v>
      </c>
      <c r="AX95" s="12" t="s">
        <v>82</v>
      </c>
      <c r="AY95" s="151" t="s">
        <v>192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2146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3" customFormat="1" ht="11.25">
      <c r="B97" s="156"/>
      <c r="D97" s="150" t="s">
        <v>202</v>
      </c>
      <c r="E97" s="157" t="s">
        <v>44</v>
      </c>
      <c r="F97" s="158" t="s">
        <v>1627</v>
      </c>
      <c r="H97" s="159">
        <v>4</v>
      </c>
      <c r="I97" s="160"/>
      <c r="L97" s="156"/>
      <c r="M97" s="161"/>
      <c r="T97" s="162"/>
      <c r="AT97" s="157" t="s">
        <v>202</v>
      </c>
      <c r="AU97" s="157" t="s">
        <v>93</v>
      </c>
      <c r="AV97" s="13" t="s">
        <v>93</v>
      </c>
      <c r="AW97" s="13" t="s">
        <v>42</v>
      </c>
      <c r="AX97" s="13" t="s">
        <v>90</v>
      </c>
      <c r="AY97" s="157" t="s">
        <v>192</v>
      </c>
    </row>
    <row r="98" spans="2:65" s="1" customFormat="1" ht="24.2" customHeight="1">
      <c r="B98" s="33"/>
      <c r="C98" s="170" t="s">
        <v>93</v>
      </c>
      <c r="D98" s="170" t="s">
        <v>245</v>
      </c>
      <c r="E98" s="171" t="s">
        <v>971</v>
      </c>
      <c r="F98" s="172" t="s">
        <v>972</v>
      </c>
      <c r="G98" s="173" t="s">
        <v>747</v>
      </c>
      <c r="H98" s="174">
        <v>4</v>
      </c>
      <c r="I98" s="175"/>
      <c r="J98" s="176">
        <f>ROUND(I98*H98,2)</f>
        <v>0</v>
      </c>
      <c r="K98" s="172" t="s">
        <v>198</v>
      </c>
      <c r="L98" s="177"/>
      <c r="M98" s="178" t="s">
        <v>44</v>
      </c>
      <c r="N98" s="179" t="s">
        <v>53</v>
      </c>
      <c r="P98" s="141">
        <f>O98*H98</f>
        <v>0</v>
      </c>
      <c r="Q98" s="141">
        <v>5.0000000000000002E-5</v>
      </c>
      <c r="R98" s="141">
        <f>Q98*H98</f>
        <v>2.0000000000000001E-4</v>
      </c>
      <c r="S98" s="141">
        <v>0</v>
      </c>
      <c r="T98" s="142">
        <f>S98*H98</f>
        <v>0</v>
      </c>
      <c r="AR98" s="143" t="s">
        <v>93</v>
      </c>
      <c r="AT98" s="143" t="s">
        <v>245</v>
      </c>
      <c r="AU98" s="143" t="s">
        <v>93</v>
      </c>
      <c r="AY98" s="17" t="s">
        <v>192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90</v>
      </c>
      <c r="BK98" s="144">
        <f>ROUND(I98*H98,2)</f>
        <v>0</v>
      </c>
      <c r="BL98" s="17" t="s">
        <v>90</v>
      </c>
      <c r="BM98" s="143" t="s">
        <v>3056</v>
      </c>
    </row>
    <row r="99" spans="2:65" s="12" customFormat="1" ht="11.25">
      <c r="B99" s="149"/>
      <c r="D99" s="150" t="s">
        <v>202</v>
      </c>
      <c r="E99" s="151" t="s">
        <v>44</v>
      </c>
      <c r="F99" s="152" t="s">
        <v>3054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2" customFormat="1" ht="11.25">
      <c r="B100" s="149"/>
      <c r="D100" s="150" t="s">
        <v>202</v>
      </c>
      <c r="E100" s="151" t="s">
        <v>44</v>
      </c>
      <c r="F100" s="152" t="s">
        <v>3055</v>
      </c>
      <c r="H100" s="151" t="s">
        <v>44</v>
      </c>
      <c r="I100" s="153"/>
      <c r="L100" s="149"/>
      <c r="M100" s="154"/>
      <c r="T100" s="155"/>
      <c r="AT100" s="151" t="s">
        <v>202</v>
      </c>
      <c r="AU100" s="151" t="s">
        <v>93</v>
      </c>
      <c r="AV100" s="12" t="s">
        <v>90</v>
      </c>
      <c r="AW100" s="12" t="s">
        <v>42</v>
      </c>
      <c r="AX100" s="12" t="s">
        <v>82</v>
      </c>
      <c r="AY100" s="151" t="s">
        <v>192</v>
      </c>
    </row>
    <row r="101" spans="2:65" s="12" customFormat="1" ht="22.5">
      <c r="B101" s="149"/>
      <c r="D101" s="150" t="s">
        <v>202</v>
      </c>
      <c r="E101" s="151" t="s">
        <v>44</v>
      </c>
      <c r="F101" s="152" t="s">
        <v>2148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3" customFormat="1" ht="11.25">
      <c r="B102" s="156"/>
      <c r="D102" s="150" t="s">
        <v>202</v>
      </c>
      <c r="E102" s="157" t="s">
        <v>44</v>
      </c>
      <c r="F102" s="158" t="s">
        <v>1627</v>
      </c>
      <c r="H102" s="159">
        <v>4</v>
      </c>
      <c r="I102" s="160"/>
      <c r="L102" s="156"/>
      <c r="M102" s="161"/>
      <c r="T102" s="162"/>
      <c r="AT102" s="157" t="s">
        <v>202</v>
      </c>
      <c r="AU102" s="157" t="s">
        <v>93</v>
      </c>
      <c r="AV102" s="13" t="s">
        <v>93</v>
      </c>
      <c r="AW102" s="13" t="s">
        <v>42</v>
      </c>
      <c r="AX102" s="13" t="s">
        <v>90</v>
      </c>
      <c r="AY102" s="157" t="s">
        <v>192</v>
      </c>
    </row>
    <row r="103" spans="2:65" s="1" customFormat="1" ht="24.2" customHeight="1">
      <c r="B103" s="33"/>
      <c r="C103" s="170" t="s">
        <v>209</v>
      </c>
      <c r="D103" s="170" t="s">
        <v>245</v>
      </c>
      <c r="E103" s="171" t="s">
        <v>2149</v>
      </c>
      <c r="F103" s="172" t="s">
        <v>2150</v>
      </c>
      <c r="G103" s="173" t="s">
        <v>747</v>
      </c>
      <c r="H103" s="174">
        <v>4</v>
      </c>
      <c r="I103" s="175"/>
      <c r="J103" s="176">
        <f>ROUND(I103*H103,2)</f>
        <v>0</v>
      </c>
      <c r="K103" s="172" t="s">
        <v>198</v>
      </c>
      <c r="L103" s="177"/>
      <c r="M103" s="178" t="s">
        <v>44</v>
      </c>
      <c r="N103" s="179" t="s">
        <v>53</v>
      </c>
      <c r="P103" s="141">
        <f>O103*H103</f>
        <v>0</v>
      </c>
      <c r="Q103" s="141">
        <v>2.0000000000000002E-5</v>
      </c>
      <c r="R103" s="141">
        <f>Q103*H103</f>
        <v>8.0000000000000007E-5</v>
      </c>
      <c r="S103" s="141">
        <v>0</v>
      </c>
      <c r="T103" s="142">
        <f>S103*H103</f>
        <v>0</v>
      </c>
      <c r="AR103" s="143" t="s">
        <v>93</v>
      </c>
      <c r="AT103" s="143" t="s">
        <v>245</v>
      </c>
      <c r="AU103" s="143" t="s">
        <v>93</v>
      </c>
      <c r="AY103" s="17" t="s">
        <v>192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90</v>
      </c>
      <c r="BK103" s="144">
        <f>ROUND(I103*H103,2)</f>
        <v>0</v>
      </c>
      <c r="BL103" s="17" t="s">
        <v>90</v>
      </c>
      <c r="BM103" s="143" t="s">
        <v>3057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3054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11.25">
      <c r="B105" s="149"/>
      <c r="D105" s="150" t="s">
        <v>202</v>
      </c>
      <c r="E105" s="151" t="s">
        <v>44</v>
      </c>
      <c r="F105" s="152" t="s">
        <v>3055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2" customFormat="1" ht="11.25">
      <c r="B106" s="149"/>
      <c r="D106" s="150" t="s">
        <v>202</v>
      </c>
      <c r="E106" s="151" t="s">
        <v>44</v>
      </c>
      <c r="F106" s="152" t="s">
        <v>2146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3" customFormat="1" ht="11.25">
      <c r="B107" s="156"/>
      <c r="D107" s="150" t="s">
        <v>202</v>
      </c>
      <c r="E107" s="157" t="s">
        <v>44</v>
      </c>
      <c r="F107" s="158" t="s">
        <v>1627</v>
      </c>
      <c r="H107" s="159">
        <v>4</v>
      </c>
      <c r="I107" s="160"/>
      <c r="L107" s="156"/>
      <c r="M107" s="161"/>
      <c r="T107" s="162"/>
      <c r="AT107" s="157" t="s">
        <v>202</v>
      </c>
      <c r="AU107" s="157" t="s">
        <v>93</v>
      </c>
      <c r="AV107" s="13" t="s">
        <v>93</v>
      </c>
      <c r="AW107" s="13" t="s">
        <v>42</v>
      </c>
      <c r="AX107" s="13" t="s">
        <v>90</v>
      </c>
      <c r="AY107" s="157" t="s">
        <v>192</v>
      </c>
    </row>
    <row r="108" spans="2:65" s="11" customFormat="1" ht="25.9" customHeight="1">
      <c r="B108" s="120"/>
      <c r="D108" s="121" t="s">
        <v>81</v>
      </c>
      <c r="E108" s="122" t="s">
        <v>245</v>
      </c>
      <c r="F108" s="122" t="s">
        <v>991</v>
      </c>
      <c r="I108" s="123"/>
      <c r="J108" s="124">
        <f>BK108</f>
        <v>0</v>
      </c>
      <c r="L108" s="120"/>
      <c r="M108" s="125"/>
      <c r="P108" s="126">
        <f>P109</f>
        <v>0</v>
      </c>
      <c r="R108" s="126">
        <f>R109</f>
        <v>1.6494999999999999E-2</v>
      </c>
      <c r="T108" s="127">
        <f>T109</f>
        <v>0</v>
      </c>
      <c r="AR108" s="121" t="s">
        <v>209</v>
      </c>
      <c r="AT108" s="128" t="s">
        <v>81</v>
      </c>
      <c r="AU108" s="128" t="s">
        <v>82</v>
      </c>
      <c r="AY108" s="121" t="s">
        <v>192</v>
      </c>
      <c r="BK108" s="129">
        <f>BK109</f>
        <v>0</v>
      </c>
    </row>
    <row r="109" spans="2:65" s="11" customFormat="1" ht="22.9" customHeight="1">
      <c r="B109" s="120"/>
      <c r="D109" s="121" t="s">
        <v>81</v>
      </c>
      <c r="E109" s="130" t="s">
        <v>1236</v>
      </c>
      <c r="F109" s="130" t="s">
        <v>2152</v>
      </c>
      <c r="I109" s="123"/>
      <c r="J109" s="131">
        <f>BK109</f>
        <v>0</v>
      </c>
      <c r="L109" s="120"/>
      <c r="M109" s="125"/>
      <c r="P109" s="126">
        <f>SUM(P110:P159)</f>
        <v>0</v>
      </c>
      <c r="R109" s="126">
        <f>SUM(R110:R159)</f>
        <v>1.6494999999999999E-2</v>
      </c>
      <c r="T109" s="127">
        <f>SUM(T110:T159)</f>
        <v>0</v>
      </c>
      <c r="AR109" s="121" t="s">
        <v>209</v>
      </c>
      <c r="AT109" s="128" t="s">
        <v>81</v>
      </c>
      <c r="AU109" s="128" t="s">
        <v>90</v>
      </c>
      <c r="AY109" s="121" t="s">
        <v>192</v>
      </c>
      <c r="BK109" s="129">
        <f>SUM(BK110:BK159)</f>
        <v>0</v>
      </c>
    </row>
    <row r="110" spans="2:65" s="1" customFormat="1" ht="33" customHeight="1">
      <c r="B110" s="33"/>
      <c r="C110" s="132" t="s">
        <v>199</v>
      </c>
      <c r="D110" s="132" t="s">
        <v>194</v>
      </c>
      <c r="E110" s="133" t="s">
        <v>2153</v>
      </c>
      <c r="F110" s="134" t="s">
        <v>2154</v>
      </c>
      <c r="G110" s="135" t="s">
        <v>282</v>
      </c>
      <c r="H110" s="136">
        <v>35</v>
      </c>
      <c r="I110" s="137"/>
      <c r="J110" s="138">
        <f>ROUND(I110*H110,2)</f>
        <v>0</v>
      </c>
      <c r="K110" s="134" t="s">
        <v>198</v>
      </c>
      <c r="L110" s="33"/>
      <c r="M110" s="139" t="s">
        <v>44</v>
      </c>
      <c r="N110" s="140" t="s">
        <v>53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90</v>
      </c>
      <c r="AT110" s="143" t="s">
        <v>194</v>
      </c>
      <c r="AU110" s="143" t="s">
        <v>93</v>
      </c>
      <c r="AY110" s="17" t="s">
        <v>192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90</v>
      </c>
      <c r="BK110" s="144">
        <f>ROUND(I110*H110,2)</f>
        <v>0</v>
      </c>
      <c r="BL110" s="17" t="s">
        <v>90</v>
      </c>
      <c r="BM110" s="143" t="s">
        <v>3058</v>
      </c>
    </row>
    <row r="111" spans="2:65" s="1" customFormat="1" ht="11.25">
      <c r="B111" s="33"/>
      <c r="D111" s="145" t="s">
        <v>200</v>
      </c>
      <c r="F111" s="146" t="s">
        <v>2156</v>
      </c>
      <c r="I111" s="147"/>
      <c r="L111" s="33"/>
      <c r="M111" s="148"/>
      <c r="T111" s="54"/>
      <c r="AT111" s="17" t="s">
        <v>200</v>
      </c>
      <c r="AU111" s="17" t="s">
        <v>93</v>
      </c>
    </row>
    <row r="112" spans="2:65" s="12" customFormat="1" ht="11.25">
      <c r="B112" s="149"/>
      <c r="D112" s="150" t="s">
        <v>202</v>
      </c>
      <c r="E112" s="151" t="s">
        <v>44</v>
      </c>
      <c r="F112" s="152" t="s">
        <v>3054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2" customFormat="1" ht="11.25">
      <c r="B113" s="149"/>
      <c r="D113" s="150" t="s">
        <v>202</v>
      </c>
      <c r="E113" s="151" t="s">
        <v>44</v>
      </c>
      <c r="F113" s="152" t="s">
        <v>3055</v>
      </c>
      <c r="H113" s="151" t="s">
        <v>44</v>
      </c>
      <c r="I113" s="153"/>
      <c r="L113" s="149"/>
      <c r="M113" s="154"/>
      <c r="T113" s="155"/>
      <c r="AT113" s="151" t="s">
        <v>202</v>
      </c>
      <c r="AU113" s="151" t="s">
        <v>93</v>
      </c>
      <c r="AV113" s="12" t="s">
        <v>90</v>
      </c>
      <c r="AW113" s="12" t="s">
        <v>42</v>
      </c>
      <c r="AX113" s="12" t="s">
        <v>82</v>
      </c>
      <c r="AY113" s="151" t="s">
        <v>192</v>
      </c>
    </row>
    <row r="114" spans="2:65" s="12" customFormat="1" ht="22.5">
      <c r="B114" s="149"/>
      <c r="D114" s="150" t="s">
        <v>202</v>
      </c>
      <c r="E114" s="151" t="s">
        <v>44</v>
      </c>
      <c r="F114" s="152" t="s">
        <v>2157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3" customFormat="1" ht="11.25">
      <c r="B115" s="156"/>
      <c r="D115" s="150" t="s">
        <v>202</v>
      </c>
      <c r="E115" s="157" t="s">
        <v>44</v>
      </c>
      <c r="F115" s="158" t="s">
        <v>694</v>
      </c>
      <c r="H115" s="159">
        <v>35</v>
      </c>
      <c r="I115" s="160"/>
      <c r="L115" s="156"/>
      <c r="M115" s="161"/>
      <c r="T115" s="162"/>
      <c r="AT115" s="157" t="s">
        <v>202</v>
      </c>
      <c r="AU115" s="157" t="s">
        <v>93</v>
      </c>
      <c r="AV115" s="13" t="s">
        <v>93</v>
      </c>
      <c r="AW115" s="13" t="s">
        <v>42</v>
      </c>
      <c r="AX115" s="13" t="s">
        <v>90</v>
      </c>
      <c r="AY115" s="157" t="s">
        <v>192</v>
      </c>
    </row>
    <row r="116" spans="2:65" s="1" customFormat="1" ht="21.75" customHeight="1">
      <c r="B116" s="33"/>
      <c r="C116" s="132" t="s">
        <v>222</v>
      </c>
      <c r="D116" s="132" t="s">
        <v>194</v>
      </c>
      <c r="E116" s="133" t="s">
        <v>1304</v>
      </c>
      <c r="F116" s="134" t="s">
        <v>1305</v>
      </c>
      <c r="G116" s="135" t="s">
        <v>747</v>
      </c>
      <c r="H116" s="136">
        <v>1</v>
      </c>
      <c r="I116" s="137"/>
      <c r="J116" s="138">
        <f>ROUND(I116*H116,2)</f>
        <v>0</v>
      </c>
      <c r="K116" s="134" t="s">
        <v>198</v>
      </c>
      <c r="L116" s="33"/>
      <c r="M116" s="139" t="s">
        <v>44</v>
      </c>
      <c r="N116" s="140" t="s">
        <v>53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90</v>
      </c>
      <c r="AT116" s="143" t="s">
        <v>194</v>
      </c>
      <c r="AU116" s="143" t="s">
        <v>93</v>
      </c>
      <c r="AY116" s="17" t="s">
        <v>192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90</v>
      </c>
      <c r="BK116" s="144">
        <f>ROUND(I116*H116,2)</f>
        <v>0</v>
      </c>
      <c r="BL116" s="17" t="s">
        <v>90</v>
      </c>
      <c r="BM116" s="143" t="s">
        <v>3059</v>
      </c>
    </row>
    <row r="117" spans="2:65" s="1" customFormat="1" ht="11.25">
      <c r="B117" s="33"/>
      <c r="D117" s="145" t="s">
        <v>200</v>
      </c>
      <c r="F117" s="146" t="s">
        <v>1307</v>
      </c>
      <c r="I117" s="147"/>
      <c r="L117" s="33"/>
      <c r="M117" s="148"/>
      <c r="T117" s="54"/>
      <c r="AT117" s="17" t="s">
        <v>200</v>
      </c>
      <c r="AU117" s="17" t="s">
        <v>93</v>
      </c>
    </row>
    <row r="118" spans="2:65" s="12" customFormat="1" ht="11.25">
      <c r="B118" s="149"/>
      <c r="D118" s="150" t="s">
        <v>202</v>
      </c>
      <c r="E118" s="151" t="s">
        <v>44</v>
      </c>
      <c r="F118" s="152" t="s">
        <v>3054</v>
      </c>
      <c r="H118" s="151" t="s">
        <v>44</v>
      </c>
      <c r="I118" s="153"/>
      <c r="L118" s="149"/>
      <c r="M118" s="154"/>
      <c r="T118" s="155"/>
      <c r="AT118" s="151" t="s">
        <v>202</v>
      </c>
      <c r="AU118" s="151" t="s">
        <v>93</v>
      </c>
      <c r="AV118" s="12" t="s">
        <v>90</v>
      </c>
      <c r="AW118" s="12" t="s">
        <v>42</v>
      </c>
      <c r="AX118" s="12" t="s">
        <v>82</v>
      </c>
      <c r="AY118" s="151" t="s">
        <v>192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3055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2" customFormat="1" ht="22.5">
      <c r="B120" s="149"/>
      <c r="D120" s="150" t="s">
        <v>202</v>
      </c>
      <c r="E120" s="151" t="s">
        <v>44</v>
      </c>
      <c r="F120" s="152" t="s">
        <v>2159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3" customFormat="1" ht="11.25">
      <c r="B121" s="156"/>
      <c r="D121" s="150" t="s">
        <v>202</v>
      </c>
      <c r="E121" s="157" t="s">
        <v>44</v>
      </c>
      <c r="F121" s="158" t="s">
        <v>90</v>
      </c>
      <c r="H121" s="159">
        <v>1</v>
      </c>
      <c r="I121" s="160"/>
      <c r="L121" s="156"/>
      <c r="M121" s="161"/>
      <c r="T121" s="162"/>
      <c r="AT121" s="157" t="s">
        <v>202</v>
      </c>
      <c r="AU121" s="157" t="s">
        <v>93</v>
      </c>
      <c r="AV121" s="13" t="s">
        <v>93</v>
      </c>
      <c r="AW121" s="13" t="s">
        <v>42</v>
      </c>
      <c r="AX121" s="13" t="s">
        <v>90</v>
      </c>
      <c r="AY121" s="157" t="s">
        <v>192</v>
      </c>
    </row>
    <row r="122" spans="2:65" s="1" customFormat="1" ht="21.75" customHeight="1">
      <c r="B122" s="33"/>
      <c r="C122" s="132" t="s">
        <v>212</v>
      </c>
      <c r="D122" s="132" t="s">
        <v>194</v>
      </c>
      <c r="E122" s="133" t="s">
        <v>1310</v>
      </c>
      <c r="F122" s="134" t="s">
        <v>1311</v>
      </c>
      <c r="G122" s="135" t="s">
        <v>1312</v>
      </c>
      <c r="H122" s="136">
        <v>3.5000000000000003E-2</v>
      </c>
      <c r="I122" s="137"/>
      <c r="J122" s="138">
        <f>ROUND(I122*H122,2)</f>
        <v>0</v>
      </c>
      <c r="K122" s="134" t="s">
        <v>198</v>
      </c>
      <c r="L122" s="33"/>
      <c r="M122" s="139" t="s">
        <v>44</v>
      </c>
      <c r="N122" s="140" t="s">
        <v>53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90</v>
      </c>
      <c r="AT122" s="143" t="s">
        <v>194</v>
      </c>
      <c r="AU122" s="143" t="s">
        <v>93</v>
      </c>
      <c r="AY122" s="17" t="s">
        <v>192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90</v>
      </c>
      <c r="BK122" s="144">
        <f>ROUND(I122*H122,2)</f>
        <v>0</v>
      </c>
      <c r="BL122" s="17" t="s">
        <v>90</v>
      </c>
      <c r="BM122" s="143" t="s">
        <v>3060</v>
      </c>
    </row>
    <row r="123" spans="2:65" s="1" customFormat="1" ht="11.25">
      <c r="B123" s="33"/>
      <c r="D123" s="145" t="s">
        <v>200</v>
      </c>
      <c r="F123" s="146" t="s">
        <v>1314</v>
      </c>
      <c r="I123" s="147"/>
      <c r="L123" s="33"/>
      <c r="M123" s="148"/>
      <c r="T123" s="54"/>
      <c r="AT123" s="17" t="s">
        <v>200</v>
      </c>
      <c r="AU123" s="17" t="s">
        <v>93</v>
      </c>
    </row>
    <row r="124" spans="2:65" s="12" customFormat="1" ht="11.25">
      <c r="B124" s="149"/>
      <c r="D124" s="150" t="s">
        <v>202</v>
      </c>
      <c r="E124" s="151" t="s">
        <v>44</v>
      </c>
      <c r="F124" s="152" t="s">
        <v>3054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2" customFormat="1" ht="22.5">
      <c r="B125" s="149"/>
      <c r="D125" s="150" t="s">
        <v>202</v>
      </c>
      <c r="E125" s="151" t="s">
        <v>44</v>
      </c>
      <c r="F125" s="152" t="s">
        <v>2157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3" customFormat="1" ht="11.25">
      <c r="B126" s="156"/>
      <c r="D126" s="150" t="s">
        <v>202</v>
      </c>
      <c r="E126" s="157" t="s">
        <v>44</v>
      </c>
      <c r="F126" s="158" t="s">
        <v>3061</v>
      </c>
      <c r="H126" s="159">
        <v>3.5000000000000003E-2</v>
      </c>
      <c r="I126" s="160"/>
      <c r="L126" s="156"/>
      <c r="M126" s="161"/>
      <c r="T126" s="162"/>
      <c r="AT126" s="157" t="s">
        <v>202</v>
      </c>
      <c r="AU126" s="157" t="s">
        <v>93</v>
      </c>
      <c r="AV126" s="13" t="s">
        <v>93</v>
      </c>
      <c r="AW126" s="13" t="s">
        <v>42</v>
      </c>
      <c r="AX126" s="13" t="s">
        <v>90</v>
      </c>
      <c r="AY126" s="157" t="s">
        <v>192</v>
      </c>
    </row>
    <row r="127" spans="2:65" s="1" customFormat="1" ht="24.2" customHeight="1">
      <c r="B127" s="33"/>
      <c r="C127" s="170" t="s">
        <v>238</v>
      </c>
      <c r="D127" s="170" t="s">
        <v>245</v>
      </c>
      <c r="E127" s="171" t="s">
        <v>1316</v>
      </c>
      <c r="F127" s="172" t="s">
        <v>1317</v>
      </c>
      <c r="G127" s="173" t="s">
        <v>282</v>
      </c>
      <c r="H127" s="174">
        <v>35</v>
      </c>
      <c r="I127" s="175"/>
      <c r="J127" s="176">
        <f>ROUND(I127*H127,2)</f>
        <v>0</v>
      </c>
      <c r="K127" s="172" t="s">
        <v>198</v>
      </c>
      <c r="L127" s="177"/>
      <c r="M127" s="178" t="s">
        <v>44</v>
      </c>
      <c r="N127" s="179" t="s">
        <v>53</v>
      </c>
      <c r="P127" s="141">
        <f>O127*H127</f>
        <v>0</v>
      </c>
      <c r="Q127" s="141">
        <v>3.6000000000000002E-4</v>
      </c>
      <c r="R127" s="141">
        <f>Q127*H127</f>
        <v>1.26E-2</v>
      </c>
      <c r="S127" s="141">
        <v>0</v>
      </c>
      <c r="T127" s="142">
        <f>S127*H127</f>
        <v>0</v>
      </c>
      <c r="AR127" s="143" t="s">
        <v>93</v>
      </c>
      <c r="AT127" s="143" t="s">
        <v>245</v>
      </c>
      <c r="AU127" s="143" t="s">
        <v>93</v>
      </c>
      <c r="AY127" s="17" t="s">
        <v>192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90</v>
      </c>
      <c r="BK127" s="144">
        <f>ROUND(I127*H127,2)</f>
        <v>0</v>
      </c>
      <c r="BL127" s="17" t="s">
        <v>90</v>
      </c>
      <c r="BM127" s="143" t="s">
        <v>3062</v>
      </c>
    </row>
    <row r="128" spans="2:65" s="12" customFormat="1" ht="11.25">
      <c r="B128" s="149"/>
      <c r="D128" s="150" t="s">
        <v>202</v>
      </c>
      <c r="E128" s="151" t="s">
        <v>44</v>
      </c>
      <c r="F128" s="152" t="s">
        <v>3054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2" customFormat="1" ht="11.25">
      <c r="B129" s="149"/>
      <c r="D129" s="150" t="s">
        <v>202</v>
      </c>
      <c r="E129" s="151" t="s">
        <v>44</v>
      </c>
      <c r="F129" s="152" t="s">
        <v>1319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694</v>
      </c>
      <c r="H130" s="159">
        <v>35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90</v>
      </c>
      <c r="AY130" s="157" t="s">
        <v>192</v>
      </c>
    </row>
    <row r="131" spans="2:65" s="1" customFormat="1" ht="24.2" customHeight="1">
      <c r="B131" s="33"/>
      <c r="C131" s="132" t="s">
        <v>219</v>
      </c>
      <c r="D131" s="132" t="s">
        <v>194</v>
      </c>
      <c r="E131" s="133" t="s">
        <v>1321</v>
      </c>
      <c r="F131" s="134" t="s">
        <v>1322</v>
      </c>
      <c r="G131" s="135" t="s">
        <v>747</v>
      </c>
      <c r="H131" s="136">
        <v>2</v>
      </c>
      <c r="I131" s="137"/>
      <c r="J131" s="138">
        <f>ROUND(I131*H131,2)</f>
        <v>0</v>
      </c>
      <c r="K131" s="134" t="s">
        <v>198</v>
      </c>
      <c r="L131" s="33"/>
      <c r="M131" s="139" t="s">
        <v>44</v>
      </c>
      <c r="N131" s="140" t="s">
        <v>53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90</v>
      </c>
      <c r="AT131" s="143" t="s">
        <v>194</v>
      </c>
      <c r="AU131" s="143" t="s">
        <v>93</v>
      </c>
      <c r="AY131" s="17" t="s">
        <v>192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90</v>
      </c>
      <c r="BK131" s="144">
        <f>ROUND(I131*H131,2)</f>
        <v>0</v>
      </c>
      <c r="BL131" s="17" t="s">
        <v>90</v>
      </c>
      <c r="BM131" s="143" t="s">
        <v>3063</v>
      </c>
    </row>
    <row r="132" spans="2:65" s="1" customFormat="1" ht="11.25">
      <c r="B132" s="33"/>
      <c r="D132" s="145" t="s">
        <v>200</v>
      </c>
      <c r="F132" s="146" t="s">
        <v>1324</v>
      </c>
      <c r="I132" s="147"/>
      <c r="L132" s="33"/>
      <c r="M132" s="148"/>
      <c r="T132" s="54"/>
      <c r="AT132" s="17" t="s">
        <v>200</v>
      </c>
      <c r="AU132" s="17" t="s">
        <v>93</v>
      </c>
    </row>
    <row r="133" spans="2:65" s="12" customFormat="1" ht="11.25">
      <c r="B133" s="149"/>
      <c r="D133" s="150" t="s">
        <v>202</v>
      </c>
      <c r="E133" s="151" t="s">
        <v>44</v>
      </c>
      <c r="F133" s="152" t="s">
        <v>3054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2" customFormat="1" ht="11.25">
      <c r="B134" s="149"/>
      <c r="D134" s="150" t="s">
        <v>202</v>
      </c>
      <c r="E134" s="151" t="s">
        <v>44</v>
      </c>
      <c r="F134" s="152" t="s">
        <v>3055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2" customFormat="1" ht="11.25">
      <c r="B135" s="149"/>
      <c r="D135" s="150" t="s">
        <v>202</v>
      </c>
      <c r="E135" s="151" t="s">
        <v>44</v>
      </c>
      <c r="F135" s="152" t="s">
        <v>1325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766</v>
      </c>
      <c r="H136" s="159">
        <v>2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90</v>
      </c>
      <c r="AY136" s="157" t="s">
        <v>192</v>
      </c>
    </row>
    <row r="137" spans="2:65" s="1" customFormat="1" ht="16.5" customHeight="1">
      <c r="B137" s="33"/>
      <c r="C137" s="170" t="s">
        <v>250</v>
      </c>
      <c r="D137" s="170" t="s">
        <v>245</v>
      </c>
      <c r="E137" s="171" t="s">
        <v>2164</v>
      </c>
      <c r="F137" s="172" t="s">
        <v>1328</v>
      </c>
      <c r="G137" s="173" t="s">
        <v>747</v>
      </c>
      <c r="H137" s="174">
        <v>2</v>
      </c>
      <c r="I137" s="175"/>
      <c r="J137" s="176">
        <f>ROUND(I137*H137,2)</f>
        <v>0</v>
      </c>
      <c r="K137" s="172" t="s">
        <v>259</v>
      </c>
      <c r="L137" s="177"/>
      <c r="M137" s="178" t="s">
        <v>44</v>
      </c>
      <c r="N137" s="179" t="s">
        <v>53</v>
      </c>
      <c r="P137" s="141">
        <f>O137*H137</f>
        <v>0</v>
      </c>
      <c r="Q137" s="141">
        <v>1.1E-4</v>
      </c>
      <c r="R137" s="141">
        <f>Q137*H137</f>
        <v>2.2000000000000001E-4</v>
      </c>
      <c r="S137" s="141">
        <v>0</v>
      </c>
      <c r="T137" s="142">
        <f>S137*H137</f>
        <v>0</v>
      </c>
      <c r="AR137" s="143" t="s">
        <v>93</v>
      </c>
      <c r="AT137" s="143" t="s">
        <v>245</v>
      </c>
      <c r="AU137" s="143" t="s">
        <v>93</v>
      </c>
      <c r="AY137" s="17" t="s">
        <v>192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90</v>
      </c>
      <c r="BK137" s="144">
        <f>ROUND(I137*H137,2)</f>
        <v>0</v>
      </c>
      <c r="BL137" s="17" t="s">
        <v>90</v>
      </c>
      <c r="BM137" s="143" t="s">
        <v>3064</v>
      </c>
    </row>
    <row r="138" spans="2:65" s="12" customFormat="1" ht="11.25">
      <c r="B138" s="149"/>
      <c r="D138" s="150" t="s">
        <v>202</v>
      </c>
      <c r="E138" s="151" t="s">
        <v>44</v>
      </c>
      <c r="F138" s="152" t="s">
        <v>3054</v>
      </c>
      <c r="H138" s="151" t="s">
        <v>44</v>
      </c>
      <c r="I138" s="153"/>
      <c r="L138" s="149"/>
      <c r="M138" s="154"/>
      <c r="T138" s="155"/>
      <c r="AT138" s="151" t="s">
        <v>202</v>
      </c>
      <c r="AU138" s="151" t="s">
        <v>93</v>
      </c>
      <c r="AV138" s="12" t="s">
        <v>90</v>
      </c>
      <c r="AW138" s="12" t="s">
        <v>42</v>
      </c>
      <c r="AX138" s="12" t="s">
        <v>82</v>
      </c>
      <c r="AY138" s="151" t="s">
        <v>192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3055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11.25">
      <c r="B140" s="149"/>
      <c r="D140" s="150" t="s">
        <v>202</v>
      </c>
      <c r="E140" s="151" t="s">
        <v>44</v>
      </c>
      <c r="F140" s="152" t="s">
        <v>2166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3" customFormat="1" ht="11.25">
      <c r="B141" s="156"/>
      <c r="D141" s="150" t="s">
        <v>202</v>
      </c>
      <c r="E141" s="157" t="s">
        <v>44</v>
      </c>
      <c r="F141" s="158" t="s">
        <v>766</v>
      </c>
      <c r="H141" s="159">
        <v>2</v>
      </c>
      <c r="I141" s="160"/>
      <c r="L141" s="156"/>
      <c r="M141" s="161"/>
      <c r="T141" s="162"/>
      <c r="AT141" s="157" t="s">
        <v>202</v>
      </c>
      <c r="AU141" s="157" t="s">
        <v>93</v>
      </c>
      <c r="AV141" s="13" t="s">
        <v>93</v>
      </c>
      <c r="AW141" s="13" t="s">
        <v>42</v>
      </c>
      <c r="AX141" s="13" t="s">
        <v>90</v>
      </c>
      <c r="AY141" s="157" t="s">
        <v>192</v>
      </c>
    </row>
    <row r="142" spans="2:65" s="1" customFormat="1" ht="16.5" customHeight="1">
      <c r="B142" s="33"/>
      <c r="C142" s="132" t="s">
        <v>226</v>
      </c>
      <c r="D142" s="132" t="s">
        <v>194</v>
      </c>
      <c r="E142" s="133" t="s">
        <v>2167</v>
      </c>
      <c r="F142" s="134" t="s">
        <v>2168</v>
      </c>
      <c r="G142" s="135" t="s">
        <v>282</v>
      </c>
      <c r="H142" s="136">
        <v>70</v>
      </c>
      <c r="I142" s="137"/>
      <c r="J142" s="138">
        <f>ROUND(I142*H142,2)</f>
        <v>0</v>
      </c>
      <c r="K142" s="134" t="s">
        <v>259</v>
      </c>
      <c r="L142" s="33"/>
      <c r="M142" s="139" t="s">
        <v>44</v>
      </c>
      <c r="N142" s="140" t="s">
        <v>53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90</v>
      </c>
      <c r="AT142" s="143" t="s">
        <v>194</v>
      </c>
      <c r="AU142" s="143" t="s">
        <v>93</v>
      </c>
      <c r="AY142" s="17" t="s">
        <v>192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90</v>
      </c>
      <c r="BK142" s="144">
        <f>ROUND(I142*H142,2)</f>
        <v>0</v>
      </c>
      <c r="BL142" s="17" t="s">
        <v>90</v>
      </c>
      <c r="BM142" s="143" t="s">
        <v>3065</v>
      </c>
    </row>
    <row r="143" spans="2:65" s="12" customFormat="1" ht="11.25">
      <c r="B143" s="149"/>
      <c r="D143" s="150" t="s">
        <v>202</v>
      </c>
      <c r="E143" s="151" t="s">
        <v>44</v>
      </c>
      <c r="F143" s="152" t="s">
        <v>3054</v>
      </c>
      <c r="H143" s="151" t="s">
        <v>44</v>
      </c>
      <c r="I143" s="153"/>
      <c r="L143" s="149"/>
      <c r="M143" s="154"/>
      <c r="T143" s="155"/>
      <c r="AT143" s="151" t="s">
        <v>202</v>
      </c>
      <c r="AU143" s="151" t="s">
        <v>93</v>
      </c>
      <c r="AV143" s="12" t="s">
        <v>90</v>
      </c>
      <c r="AW143" s="12" t="s">
        <v>42</v>
      </c>
      <c r="AX143" s="12" t="s">
        <v>82</v>
      </c>
      <c r="AY143" s="151" t="s">
        <v>192</v>
      </c>
    </row>
    <row r="144" spans="2:65" s="12" customFormat="1" ht="22.5">
      <c r="B144" s="149"/>
      <c r="D144" s="150" t="s">
        <v>202</v>
      </c>
      <c r="E144" s="151" t="s">
        <v>44</v>
      </c>
      <c r="F144" s="152" t="s">
        <v>3066</v>
      </c>
      <c r="H144" s="151" t="s">
        <v>44</v>
      </c>
      <c r="I144" s="153"/>
      <c r="L144" s="149"/>
      <c r="M144" s="154"/>
      <c r="T144" s="155"/>
      <c r="AT144" s="151" t="s">
        <v>202</v>
      </c>
      <c r="AU144" s="151" t="s">
        <v>93</v>
      </c>
      <c r="AV144" s="12" t="s">
        <v>90</v>
      </c>
      <c r="AW144" s="12" t="s">
        <v>42</v>
      </c>
      <c r="AX144" s="12" t="s">
        <v>82</v>
      </c>
      <c r="AY144" s="151" t="s">
        <v>192</v>
      </c>
    </row>
    <row r="145" spans="2:65" s="13" customFormat="1" ht="11.25">
      <c r="B145" s="156"/>
      <c r="D145" s="150" t="s">
        <v>202</v>
      </c>
      <c r="E145" s="157" t="s">
        <v>44</v>
      </c>
      <c r="F145" s="158" t="s">
        <v>3067</v>
      </c>
      <c r="H145" s="159">
        <v>70</v>
      </c>
      <c r="I145" s="160"/>
      <c r="L145" s="156"/>
      <c r="M145" s="161"/>
      <c r="T145" s="162"/>
      <c r="AT145" s="157" t="s">
        <v>202</v>
      </c>
      <c r="AU145" s="157" t="s">
        <v>93</v>
      </c>
      <c r="AV145" s="13" t="s">
        <v>93</v>
      </c>
      <c r="AW145" s="13" t="s">
        <v>42</v>
      </c>
      <c r="AX145" s="13" t="s">
        <v>90</v>
      </c>
      <c r="AY145" s="157" t="s">
        <v>192</v>
      </c>
    </row>
    <row r="146" spans="2:65" s="1" customFormat="1" ht="24.2" customHeight="1">
      <c r="B146" s="33"/>
      <c r="C146" s="170" t="s">
        <v>263</v>
      </c>
      <c r="D146" s="170" t="s">
        <v>245</v>
      </c>
      <c r="E146" s="171" t="s">
        <v>981</v>
      </c>
      <c r="F146" s="172" t="s">
        <v>982</v>
      </c>
      <c r="G146" s="173" t="s">
        <v>282</v>
      </c>
      <c r="H146" s="174">
        <v>73.5</v>
      </c>
      <c r="I146" s="175"/>
      <c r="J146" s="176">
        <f>ROUND(I146*H146,2)</f>
        <v>0</v>
      </c>
      <c r="K146" s="172" t="s">
        <v>198</v>
      </c>
      <c r="L146" s="177"/>
      <c r="M146" s="178" t="s">
        <v>44</v>
      </c>
      <c r="N146" s="179" t="s">
        <v>53</v>
      </c>
      <c r="P146" s="141">
        <f>O146*H146</f>
        <v>0</v>
      </c>
      <c r="Q146" s="141">
        <v>5.0000000000000002E-5</v>
      </c>
      <c r="R146" s="141">
        <f>Q146*H146</f>
        <v>3.6750000000000003E-3</v>
      </c>
      <c r="S146" s="141">
        <v>0</v>
      </c>
      <c r="T146" s="142">
        <f>S146*H146</f>
        <v>0</v>
      </c>
      <c r="AR146" s="143" t="s">
        <v>93</v>
      </c>
      <c r="AT146" s="143" t="s">
        <v>245</v>
      </c>
      <c r="AU146" s="143" t="s">
        <v>93</v>
      </c>
      <c r="AY146" s="17" t="s">
        <v>192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90</v>
      </c>
      <c r="BK146" s="144">
        <f>ROUND(I146*H146,2)</f>
        <v>0</v>
      </c>
      <c r="BL146" s="17" t="s">
        <v>90</v>
      </c>
      <c r="BM146" s="143" t="s">
        <v>3068</v>
      </c>
    </row>
    <row r="147" spans="2:65" s="12" customFormat="1" ht="11.25">
      <c r="B147" s="149"/>
      <c r="D147" s="150" t="s">
        <v>202</v>
      </c>
      <c r="E147" s="151" t="s">
        <v>44</v>
      </c>
      <c r="F147" s="152" t="s">
        <v>3054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2" customFormat="1" ht="22.5">
      <c r="B148" s="149"/>
      <c r="D148" s="150" t="s">
        <v>202</v>
      </c>
      <c r="E148" s="151" t="s">
        <v>44</v>
      </c>
      <c r="F148" s="152" t="s">
        <v>3069</v>
      </c>
      <c r="H148" s="151" t="s">
        <v>44</v>
      </c>
      <c r="I148" s="153"/>
      <c r="L148" s="149"/>
      <c r="M148" s="154"/>
      <c r="T148" s="155"/>
      <c r="AT148" s="151" t="s">
        <v>202</v>
      </c>
      <c r="AU148" s="151" t="s">
        <v>93</v>
      </c>
      <c r="AV148" s="12" t="s">
        <v>90</v>
      </c>
      <c r="AW148" s="12" t="s">
        <v>42</v>
      </c>
      <c r="AX148" s="12" t="s">
        <v>82</v>
      </c>
      <c r="AY148" s="151" t="s">
        <v>192</v>
      </c>
    </row>
    <row r="149" spans="2:65" s="13" customFormat="1" ht="11.25">
      <c r="B149" s="156"/>
      <c r="D149" s="150" t="s">
        <v>202</v>
      </c>
      <c r="E149" s="157" t="s">
        <v>44</v>
      </c>
      <c r="F149" s="158" t="s">
        <v>3070</v>
      </c>
      <c r="H149" s="159">
        <v>73.5</v>
      </c>
      <c r="I149" s="160"/>
      <c r="L149" s="156"/>
      <c r="M149" s="161"/>
      <c r="T149" s="162"/>
      <c r="AT149" s="157" t="s">
        <v>202</v>
      </c>
      <c r="AU149" s="157" t="s">
        <v>93</v>
      </c>
      <c r="AV149" s="13" t="s">
        <v>93</v>
      </c>
      <c r="AW149" s="13" t="s">
        <v>42</v>
      </c>
      <c r="AX149" s="13" t="s">
        <v>90</v>
      </c>
      <c r="AY149" s="157" t="s">
        <v>192</v>
      </c>
    </row>
    <row r="150" spans="2:65" s="1" customFormat="1" ht="24.2" customHeight="1">
      <c r="B150" s="33"/>
      <c r="C150" s="132" t="s">
        <v>8</v>
      </c>
      <c r="D150" s="132" t="s">
        <v>194</v>
      </c>
      <c r="E150" s="133" t="s">
        <v>2175</v>
      </c>
      <c r="F150" s="134" t="s">
        <v>2176</v>
      </c>
      <c r="G150" s="135" t="s">
        <v>747</v>
      </c>
      <c r="H150" s="136">
        <v>1</v>
      </c>
      <c r="I150" s="137"/>
      <c r="J150" s="138">
        <f>ROUND(I150*H150,2)</f>
        <v>0</v>
      </c>
      <c r="K150" s="134" t="s">
        <v>259</v>
      </c>
      <c r="L150" s="33"/>
      <c r="M150" s="139" t="s">
        <v>44</v>
      </c>
      <c r="N150" s="140" t="s">
        <v>53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90</v>
      </c>
      <c r="AT150" s="143" t="s">
        <v>194</v>
      </c>
      <c r="AU150" s="143" t="s">
        <v>93</v>
      </c>
      <c r="AY150" s="17" t="s">
        <v>192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90</v>
      </c>
      <c r="BK150" s="144">
        <f>ROUND(I150*H150,2)</f>
        <v>0</v>
      </c>
      <c r="BL150" s="17" t="s">
        <v>90</v>
      </c>
      <c r="BM150" s="143" t="s">
        <v>3071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3072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3054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2" customFormat="1" ht="11.25">
      <c r="B153" s="149"/>
      <c r="D153" s="150" t="s">
        <v>202</v>
      </c>
      <c r="E153" s="151" t="s">
        <v>44</v>
      </c>
      <c r="F153" s="152" t="s">
        <v>3073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65" s="13" customFormat="1" ht="11.25">
      <c r="B154" s="156"/>
      <c r="D154" s="150" t="s">
        <v>202</v>
      </c>
      <c r="E154" s="157" t="s">
        <v>44</v>
      </c>
      <c r="F154" s="158" t="s">
        <v>90</v>
      </c>
      <c r="H154" s="159">
        <v>1</v>
      </c>
      <c r="I154" s="160"/>
      <c r="L154" s="156"/>
      <c r="M154" s="161"/>
      <c r="T154" s="162"/>
      <c r="AT154" s="157" t="s">
        <v>202</v>
      </c>
      <c r="AU154" s="157" t="s">
        <v>93</v>
      </c>
      <c r="AV154" s="13" t="s">
        <v>93</v>
      </c>
      <c r="AW154" s="13" t="s">
        <v>42</v>
      </c>
      <c r="AX154" s="13" t="s">
        <v>90</v>
      </c>
      <c r="AY154" s="157" t="s">
        <v>192</v>
      </c>
    </row>
    <row r="155" spans="2:65" s="1" customFormat="1" ht="33" customHeight="1">
      <c r="B155" s="33"/>
      <c r="C155" s="170" t="s">
        <v>273</v>
      </c>
      <c r="D155" s="170" t="s">
        <v>245</v>
      </c>
      <c r="E155" s="171" t="s">
        <v>2180</v>
      </c>
      <c r="F155" s="172" t="s">
        <v>2181</v>
      </c>
      <c r="G155" s="173" t="s">
        <v>747</v>
      </c>
      <c r="H155" s="174">
        <v>1</v>
      </c>
      <c r="I155" s="175"/>
      <c r="J155" s="176">
        <f>ROUND(I155*H155,2)</f>
        <v>0</v>
      </c>
      <c r="K155" s="172" t="s">
        <v>259</v>
      </c>
      <c r="L155" s="177"/>
      <c r="M155" s="178" t="s">
        <v>44</v>
      </c>
      <c r="N155" s="179" t="s">
        <v>53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93</v>
      </c>
      <c r="AT155" s="143" t="s">
        <v>245</v>
      </c>
      <c r="AU155" s="143" t="s">
        <v>93</v>
      </c>
      <c r="AY155" s="17" t="s">
        <v>192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90</v>
      </c>
      <c r="BK155" s="144">
        <f>ROUND(I155*H155,2)</f>
        <v>0</v>
      </c>
      <c r="BL155" s="17" t="s">
        <v>90</v>
      </c>
      <c r="BM155" s="143" t="s">
        <v>3074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3072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3054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2" customFormat="1" ht="11.25">
      <c r="B158" s="149"/>
      <c r="D158" s="150" t="s">
        <v>202</v>
      </c>
      <c r="E158" s="151" t="s">
        <v>44</v>
      </c>
      <c r="F158" s="152" t="s">
        <v>3075</v>
      </c>
      <c r="H158" s="151" t="s">
        <v>44</v>
      </c>
      <c r="I158" s="153"/>
      <c r="L158" s="149"/>
      <c r="M158" s="154"/>
      <c r="T158" s="155"/>
      <c r="AT158" s="151" t="s">
        <v>202</v>
      </c>
      <c r="AU158" s="151" t="s">
        <v>93</v>
      </c>
      <c r="AV158" s="12" t="s">
        <v>90</v>
      </c>
      <c r="AW158" s="12" t="s">
        <v>42</v>
      </c>
      <c r="AX158" s="12" t="s">
        <v>82</v>
      </c>
      <c r="AY158" s="151" t="s">
        <v>192</v>
      </c>
    </row>
    <row r="159" spans="2:65" s="13" customFormat="1" ht="11.25">
      <c r="B159" s="156"/>
      <c r="D159" s="150" t="s">
        <v>202</v>
      </c>
      <c r="E159" s="157" t="s">
        <v>44</v>
      </c>
      <c r="F159" s="158" t="s">
        <v>90</v>
      </c>
      <c r="H159" s="159">
        <v>1</v>
      </c>
      <c r="I159" s="160"/>
      <c r="L159" s="156"/>
      <c r="M159" s="184"/>
      <c r="N159" s="185"/>
      <c r="O159" s="185"/>
      <c r="P159" s="185"/>
      <c r="Q159" s="185"/>
      <c r="R159" s="185"/>
      <c r="S159" s="185"/>
      <c r="T159" s="186"/>
      <c r="AT159" s="157" t="s">
        <v>202</v>
      </c>
      <c r="AU159" s="157" t="s">
        <v>93</v>
      </c>
      <c r="AV159" s="13" t="s">
        <v>93</v>
      </c>
      <c r="AW159" s="13" t="s">
        <v>42</v>
      </c>
      <c r="AX159" s="13" t="s">
        <v>90</v>
      </c>
      <c r="AY159" s="157" t="s">
        <v>192</v>
      </c>
    </row>
    <row r="160" spans="2:65" s="1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3"/>
    </row>
  </sheetData>
  <sheetProtection algorithmName="SHA-512" hashValue="Mv4UbLEiz47IuY1DCs2+Av0hZUEdXgRfLnZKMZdRkXMI03DN9tFuOwFExjxbXB+ZxY+2AQF2bGaBESdRJsOmUw==" saltValue="PXix3XuCoZJJwfwnqjvQt+L/mbGDfDt9aLpAl1jr0KE7gH9+XI+RNzMZJWbaEr+BXKptyDHojC7B5TRAme80vg==" spinCount="100000" sheet="1" objects="1" scenarios="1" formatColumns="0" formatRows="0" autoFilter="0"/>
  <autoFilter ref="C88:K159" xr:uid="{00000000-0009-0000-0000-000009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900-000000000000}"/>
    <hyperlink ref="F111" r:id="rId2" xr:uid="{00000000-0004-0000-0900-000001000000}"/>
    <hyperlink ref="F117" r:id="rId3" xr:uid="{00000000-0004-0000-0900-000002000000}"/>
    <hyperlink ref="F123" r:id="rId4" xr:uid="{00000000-0004-0000-0900-000003000000}"/>
    <hyperlink ref="F132" r:id="rId5" xr:uid="{00000000-0004-0000-0900-000004000000}"/>
  </hyperlinks>
  <pageMargins left="0.39370078740157483" right="0.39370078740157483" top="0.39370078740157483" bottom="0.39370078740157483" header="0" footer="0"/>
  <pageSetup paperSize="9" scale="76" fitToHeight="100" orientation="portrait" r:id="rId6"/>
  <headerFooter>
    <oddFooter>&amp;CStrana &amp;P z 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3076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3077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ROUND((SUM(BE91:BE340)),  2)</f>
        <v>0</v>
      </c>
      <c r="I35" s="94">
        <v>0.21</v>
      </c>
      <c r="J35" s="84">
        <f>ROUND(((SUM(BE91:BE340))*I35),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ROUND((SUM(BF91:BF340)),  2)</f>
        <v>0</v>
      </c>
      <c r="I36" s="94">
        <v>0.12</v>
      </c>
      <c r="J36" s="84">
        <f>ROUND(((SUM(BF91:BF340))*I36),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ROUND((SUM(BG91:BG340)),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ROUND((SUM(BH91:BH340)),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ROUND((SUM(BI91:BI340)),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3076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PS453.1 - Soupis stavebních prací - obnova po výkopech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417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168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418</v>
      </c>
      <c r="E66" s="110"/>
      <c r="F66" s="110"/>
      <c r="G66" s="110"/>
      <c r="H66" s="110"/>
      <c r="I66" s="110"/>
      <c r="J66" s="111">
        <f>J263</f>
        <v>0</v>
      </c>
      <c r="L66" s="108"/>
    </row>
    <row r="67" spans="2:12" s="9" customFormat="1" ht="19.899999999999999" customHeight="1">
      <c r="B67" s="108"/>
      <c r="D67" s="109" t="s">
        <v>172</v>
      </c>
      <c r="E67" s="110"/>
      <c r="F67" s="110"/>
      <c r="G67" s="110"/>
      <c r="H67" s="110"/>
      <c r="I67" s="110"/>
      <c r="J67" s="111">
        <f>J304</f>
        <v>0</v>
      </c>
      <c r="L67" s="108"/>
    </row>
    <row r="68" spans="2:12" s="9" customFormat="1" ht="14.85" customHeight="1">
      <c r="B68" s="108"/>
      <c r="D68" s="109" t="s">
        <v>847</v>
      </c>
      <c r="E68" s="110"/>
      <c r="F68" s="110"/>
      <c r="G68" s="110"/>
      <c r="H68" s="110"/>
      <c r="I68" s="110"/>
      <c r="J68" s="111">
        <f>J305</f>
        <v>0</v>
      </c>
      <c r="L68" s="108"/>
    </row>
    <row r="69" spans="2:12" s="9" customFormat="1" ht="14.85" customHeight="1">
      <c r="B69" s="108"/>
      <c r="D69" s="109" t="s">
        <v>176</v>
      </c>
      <c r="E69" s="110"/>
      <c r="F69" s="110"/>
      <c r="G69" s="110"/>
      <c r="H69" s="110"/>
      <c r="I69" s="110"/>
      <c r="J69" s="111">
        <f>J338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3076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16.5" customHeight="1">
      <c r="B83" s="33"/>
      <c r="E83" s="197" t="str">
        <f>E11</f>
        <v>PS453.1 - Soupis stavebních prací - obnova po výkopech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33.799542600000002</v>
      </c>
      <c r="S91" s="51"/>
      <c r="T91" s="118">
        <f>T92</f>
        <v>64.607405000000014</v>
      </c>
      <c r="AT91" s="17" t="s">
        <v>81</v>
      </c>
      <c r="AU91" s="17" t="s">
        <v>166</v>
      </c>
      <c r="BK91" s="119">
        <f>BK92</f>
        <v>0</v>
      </c>
    </row>
    <row r="92" spans="2:65" s="11" customFormat="1" ht="25.9" customHeight="1">
      <c r="B92" s="120"/>
      <c r="D92" s="121" t="s">
        <v>81</v>
      </c>
      <c r="E92" s="122" t="s">
        <v>190</v>
      </c>
      <c r="F92" s="122" t="s">
        <v>421</v>
      </c>
      <c r="I92" s="123"/>
      <c r="J92" s="124">
        <f>BK92</f>
        <v>0</v>
      </c>
      <c r="L92" s="120"/>
      <c r="M92" s="125"/>
      <c r="P92" s="126">
        <f>P93+P263+P304</f>
        <v>0</v>
      </c>
      <c r="R92" s="126">
        <f>R93+R263+R304</f>
        <v>33.799542600000002</v>
      </c>
      <c r="T92" s="127">
        <f>T93+T263+T304</f>
        <v>64.607405000000014</v>
      </c>
      <c r="AR92" s="121" t="s">
        <v>90</v>
      </c>
      <c r="AT92" s="128" t="s">
        <v>81</v>
      </c>
      <c r="AU92" s="128" t="s">
        <v>82</v>
      </c>
      <c r="AY92" s="121" t="s">
        <v>192</v>
      </c>
      <c r="BK92" s="129">
        <f>BK93+BK263+BK304</f>
        <v>0</v>
      </c>
    </row>
    <row r="93" spans="2:65" s="11" customFormat="1" ht="22.9" customHeight="1">
      <c r="B93" s="120"/>
      <c r="D93" s="121" t="s">
        <v>81</v>
      </c>
      <c r="E93" s="130" t="s">
        <v>90</v>
      </c>
      <c r="F93" s="130" t="s">
        <v>193</v>
      </c>
      <c r="I93" s="123"/>
      <c r="J93" s="131">
        <f>BK93</f>
        <v>0</v>
      </c>
      <c r="L93" s="120"/>
      <c r="M93" s="125"/>
      <c r="P93" s="126">
        <f>SUM(P94:P262)</f>
        <v>0</v>
      </c>
      <c r="R93" s="126">
        <f>SUM(R94:R262)</f>
        <v>6.187876000000001</v>
      </c>
      <c r="T93" s="127">
        <f>SUM(T94:T262)</f>
        <v>64.607405000000014</v>
      </c>
      <c r="AR93" s="121" t="s">
        <v>90</v>
      </c>
      <c r="AT93" s="128" t="s">
        <v>81</v>
      </c>
      <c r="AU93" s="128" t="s">
        <v>90</v>
      </c>
      <c r="AY93" s="121" t="s">
        <v>192</v>
      </c>
      <c r="BK93" s="129">
        <f>SUM(BK94:BK262)</f>
        <v>0</v>
      </c>
    </row>
    <row r="94" spans="2:65" s="1" customFormat="1" ht="78" customHeight="1">
      <c r="B94" s="33"/>
      <c r="C94" s="132" t="s">
        <v>90</v>
      </c>
      <c r="D94" s="132" t="s">
        <v>194</v>
      </c>
      <c r="E94" s="133" t="s">
        <v>422</v>
      </c>
      <c r="F94" s="134" t="s">
        <v>423</v>
      </c>
      <c r="G94" s="135" t="s">
        <v>225</v>
      </c>
      <c r="H94" s="136">
        <v>246.47900000000001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0.255</v>
      </c>
      <c r="T94" s="142">
        <f>S94*H94</f>
        <v>62.852145000000007</v>
      </c>
      <c r="AR94" s="143" t="s">
        <v>199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199</v>
      </c>
      <c r="BM94" s="143" t="s">
        <v>3078</v>
      </c>
    </row>
    <row r="95" spans="2:65" s="1" customFormat="1" ht="11.25">
      <c r="B95" s="33"/>
      <c r="D95" s="145" t="s">
        <v>200</v>
      </c>
      <c r="F95" s="146" t="s">
        <v>425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3079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464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3080</v>
      </c>
      <c r="H98" s="159">
        <v>246.47900000000001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90</v>
      </c>
      <c r="AY98" s="157" t="s">
        <v>192</v>
      </c>
    </row>
    <row r="99" spans="2:65" s="1" customFormat="1" ht="66.75" customHeight="1">
      <c r="B99" s="33"/>
      <c r="C99" s="132" t="s">
        <v>93</v>
      </c>
      <c r="D99" s="132" t="s">
        <v>194</v>
      </c>
      <c r="E99" s="133" t="s">
        <v>437</v>
      </c>
      <c r="F99" s="134" t="s">
        <v>438</v>
      </c>
      <c r="G99" s="135" t="s">
        <v>225</v>
      </c>
      <c r="H99" s="136">
        <v>6.7510000000000003</v>
      </c>
      <c r="I99" s="137"/>
      <c r="J99" s="138">
        <f>ROUND(I99*H99,2)</f>
        <v>0</v>
      </c>
      <c r="K99" s="134" t="s">
        <v>198</v>
      </c>
      <c r="L99" s="33"/>
      <c r="M99" s="139" t="s">
        <v>44</v>
      </c>
      <c r="N99" s="140" t="s">
        <v>53</v>
      </c>
      <c r="P99" s="141">
        <f>O99*H99</f>
        <v>0</v>
      </c>
      <c r="Q99" s="141">
        <v>0</v>
      </c>
      <c r="R99" s="141">
        <f>Q99*H99</f>
        <v>0</v>
      </c>
      <c r="S99" s="141">
        <v>0.26</v>
      </c>
      <c r="T99" s="142">
        <f>S99*H99</f>
        <v>1.75526</v>
      </c>
      <c r="AR99" s="143" t="s">
        <v>199</v>
      </c>
      <c r="AT99" s="143" t="s">
        <v>194</v>
      </c>
      <c r="AU99" s="143" t="s">
        <v>93</v>
      </c>
      <c r="AY99" s="17" t="s">
        <v>192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90</v>
      </c>
      <c r="BK99" s="144">
        <f>ROUND(I99*H99,2)</f>
        <v>0</v>
      </c>
      <c r="BL99" s="17" t="s">
        <v>199</v>
      </c>
      <c r="BM99" s="143" t="s">
        <v>3081</v>
      </c>
    </row>
    <row r="100" spans="2:65" s="1" customFormat="1" ht="11.25">
      <c r="B100" s="33"/>
      <c r="D100" s="145" t="s">
        <v>200</v>
      </c>
      <c r="F100" s="146" t="s">
        <v>440</v>
      </c>
      <c r="I100" s="147"/>
      <c r="L100" s="33"/>
      <c r="M100" s="148"/>
      <c r="T100" s="54"/>
      <c r="AT100" s="17" t="s">
        <v>200</v>
      </c>
      <c r="AU100" s="17" t="s">
        <v>93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3079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2" customFormat="1" ht="22.5">
      <c r="B102" s="149"/>
      <c r="D102" s="150" t="s">
        <v>202</v>
      </c>
      <c r="E102" s="151" t="s">
        <v>44</v>
      </c>
      <c r="F102" s="152" t="s">
        <v>441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93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3" customFormat="1" ht="11.25">
      <c r="B103" s="156"/>
      <c r="D103" s="150" t="s">
        <v>202</v>
      </c>
      <c r="E103" s="157" t="s">
        <v>44</v>
      </c>
      <c r="F103" s="158" t="s">
        <v>3082</v>
      </c>
      <c r="H103" s="159">
        <v>6.7510000000000003</v>
      </c>
      <c r="I103" s="160"/>
      <c r="L103" s="156"/>
      <c r="M103" s="161"/>
      <c r="T103" s="162"/>
      <c r="AT103" s="157" t="s">
        <v>202</v>
      </c>
      <c r="AU103" s="157" t="s">
        <v>93</v>
      </c>
      <c r="AV103" s="13" t="s">
        <v>93</v>
      </c>
      <c r="AW103" s="13" t="s">
        <v>42</v>
      </c>
      <c r="AX103" s="13" t="s">
        <v>90</v>
      </c>
      <c r="AY103" s="157" t="s">
        <v>192</v>
      </c>
    </row>
    <row r="104" spans="2:65" s="1" customFormat="1" ht="44.25" customHeight="1">
      <c r="B104" s="33"/>
      <c r="C104" s="132" t="s">
        <v>209</v>
      </c>
      <c r="D104" s="132" t="s">
        <v>194</v>
      </c>
      <c r="E104" s="133" t="s">
        <v>458</v>
      </c>
      <c r="F104" s="134" t="s">
        <v>459</v>
      </c>
      <c r="G104" s="135" t="s">
        <v>197</v>
      </c>
      <c r="H104" s="136">
        <v>15.194000000000001</v>
      </c>
      <c r="I104" s="137"/>
      <c r="J104" s="138">
        <f>ROUND(I104*H104,2)</f>
        <v>0</v>
      </c>
      <c r="K104" s="134" t="s">
        <v>198</v>
      </c>
      <c r="L104" s="33"/>
      <c r="M104" s="139" t="s">
        <v>44</v>
      </c>
      <c r="N104" s="140" t="s">
        <v>53</v>
      </c>
      <c r="P104" s="141">
        <f>O104*H104</f>
        <v>0</v>
      </c>
      <c r="Q104" s="141">
        <v>0.4</v>
      </c>
      <c r="R104" s="141">
        <f>Q104*H104</f>
        <v>6.0776000000000003</v>
      </c>
      <c r="S104" s="141">
        <v>0</v>
      </c>
      <c r="T104" s="142">
        <f>S104*H104</f>
        <v>0</v>
      </c>
      <c r="AR104" s="143" t="s">
        <v>199</v>
      </c>
      <c r="AT104" s="143" t="s">
        <v>194</v>
      </c>
      <c r="AU104" s="143" t="s">
        <v>93</v>
      </c>
      <c r="AY104" s="17" t="s">
        <v>192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90</v>
      </c>
      <c r="BK104" s="144">
        <f>ROUND(I104*H104,2)</f>
        <v>0</v>
      </c>
      <c r="BL104" s="17" t="s">
        <v>199</v>
      </c>
      <c r="BM104" s="143" t="s">
        <v>3083</v>
      </c>
    </row>
    <row r="105" spans="2:65" s="1" customFormat="1" ht="11.25">
      <c r="B105" s="33"/>
      <c r="D105" s="145" t="s">
        <v>200</v>
      </c>
      <c r="F105" s="146" t="s">
        <v>461</v>
      </c>
      <c r="I105" s="147"/>
      <c r="L105" s="33"/>
      <c r="M105" s="148"/>
      <c r="T105" s="54"/>
      <c r="AT105" s="17" t="s">
        <v>200</v>
      </c>
      <c r="AU105" s="17" t="s">
        <v>93</v>
      </c>
    </row>
    <row r="106" spans="2:65" s="12" customFormat="1" ht="11.25">
      <c r="B106" s="149"/>
      <c r="D106" s="150" t="s">
        <v>202</v>
      </c>
      <c r="E106" s="151" t="s">
        <v>44</v>
      </c>
      <c r="F106" s="152" t="s">
        <v>3079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2" customFormat="1" ht="22.5">
      <c r="B107" s="149"/>
      <c r="D107" s="150" t="s">
        <v>202</v>
      </c>
      <c r="E107" s="151" t="s">
        <v>44</v>
      </c>
      <c r="F107" s="152" t="s">
        <v>464</v>
      </c>
      <c r="H107" s="151" t="s">
        <v>44</v>
      </c>
      <c r="I107" s="153"/>
      <c r="L107" s="149"/>
      <c r="M107" s="154"/>
      <c r="T107" s="155"/>
      <c r="AT107" s="151" t="s">
        <v>202</v>
      </c>
      <c r="AU107" s="151" t="s">
        <v>93</v>
      </c>
      <c r="AV107" s="12" t="s">
        <v>90</v>
      </c>
      <c r="AW107" s="12" t="s">
        <v>42</v>
      </c>
      <c r="AX107" s="12" t="s">
        <v>82</v>
      </c>
      <c r="AY107" s="151" t="s">
        <v>192</v>
      </c>
    </row>
    <row r="108" spans="2:65" s="13" customFormat="1" ht="11.25">
      <c r="B108" s="156"/>
      <c r="D108" s="150" t="s">
        <v>202</v>
      </c>
      <c r="E108" s="157" t="s">
        <v>44</v>
      </c>
      <c r="F108" s="158" t="s">
        <v>3084</v>
      </c>
      <c r="H108" s="159">
        <v>14.789</v>
      </c>
      <c r="I108" s="160"/>
      <c r="L108" s="156"/>
      <c r="M108" s="161"/>
      <c r="T108" s="162"/>
      <c r="AT108" s="157" t="s">
        <v>202</v>
      </c>
      <c r="AU108" s="157" t="s">
        <v>93</v>
      </c>
      <c r="AV108" s="13" t="s">
        <v>93</v>
      </c>
      <c r="AW108" s="13" t="s">
        <v>42</v>
      </c>
      <c r="AX108" s="13" t="s">
        <v>82</v>
      </c>
      <c r="AY108" s="157" t="s">
        <v>192</v>
      </c>
    </row>
    <row r="109" spans="2:65" s="12" customFormat="1" ht="22.5">
      <c r="B109" s="149"/>
      <c r="D109" s="150" t="s">
        <v>202</v>
      </c>
      <c r="E109" s="151" t="s">
        <v>44</v>
      </c>
      <c r="F109" s="152" t="s">
        <v>559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3" customFormat="1" ht="11.25">
      <c r="B110" s="156"/>
      <c r="D110" s="150" t="s">
        <v>202</v>
      </c>
      <c r="E110" s="157" t="s">
        <v>44</v>
      </c>
      <c r="F110" s="158" t="s">
        <v>3085</v>
      </c>
      <c r="H110" s="159">
        <v>0.40500000000000003</v>
      </c>
      <c r="I110" s="160"/>
      <c r="L110" s="156"/>
      <c r="M110" s="161"/>
      <c r="T110" s="162"/>
      <c r="AT110" s="157" t="s">
        <v>202</v>
      </c>
      <c r="AU110" s="157" t="s">
        <v>93</v>
      </c>
      <c r="AV110" s="13" t="s">
        <v>93</v>
      </c>
      <c r="AW110" s="13" t="s">
        <v>42</v>
      </c>
      <c r="AX110" s="13" t="s">
        <v>82</v>
      </c>
      <c r="AY110" s="157" t="s">
        <v>192</v>
      </c>
    </row>
    <row r="111" spans="2:65" s="14" customFormat="1" ht="11.25">
      <c r="B111" s="163"/>
      <c r="D111" s="150" t="s">
        <v>202</v>
      </c>
      <c r="E111" s="164" t="s">
        <v>44</v>
      </c>
      <c r="F111" s="165" t="s">
        <v>205</v>
      </c>
      <c r="H111" s="166">
        <v>15.193999999999999</v>
      </c>
      <c r="I111" s="167"/>
      <c r="L111" s="163"/>
      <c r="M111" s="168"/>
      <c r="T111" s="169"/>
      <c r="AT111" s="164" t="s">
        <v>202</v>
      </c>
      <c r="AU111" s="164" t="s">
        <v>93</v>
      </c>
      <c r="AV111" s="14" t="s">
        <v>199</v>
      </c>
      <c r="AW111" s="14" t="s">
        <v>42</v>
      </c>
      <c r="AX111" s="14" t="s">
        <v>90</v>
      </c>
      <c r="AY111" s="164" t="s">
        <v>192</v>
      </c>
    </row>
    <row r="112" spans="2:65" s="1" customFormat="1" ht="24.2" customHeight="1">
      <c r="B112" s="33"/>
      <c r="C112" s="132" t="s">
        <v>199</v>
      </c>
      <c r="D112" s="132" t="s">
        <v>194</v>
      </c>
      <c r="E112" s="133" t="s">
        <v>476</v>
      </c>
      <c r="F112" s="134" t="s">
        <v>477</v>
      </c>
      <c r="G112" s="135" t="s">
        <v>225</v>
      </c>
      <c r="H112" s="136">
        <v>13.811</v>
      </c>
      <c r="I112" s="137"/>
      <c r="J112" s="138">
        <f>ROUND(I112*H112,2)</f>
        <v>0</v>
      </c>
      <c r="K112" s="134" t="s">
        <v>198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90</v>
      </c>
      <c r="AT112" s="143" t="s">
        <v>194</v>
      </c>
      <c r="AU112" s="143" t="s">
        <v>93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90</v>
      </c>
      <c r="BM112" s="143" t="s">
        <v>3086</v>
      </c>
    </row>
    <row r="113" spans="2:65" s="1" customFormat="1" ht="11.25">
      <c r="B113" s="33"/>
      <c r="D113" s="145" t="s">
        <v>200</v>
      </c>
      <c r="F113" s="146" t="s">
        <v>479</v>
      </c>
      <c r="I113" s="147"/>
      <c r="L113" s="33"/>
      <c r="M113" s="148"/>
      <c r="T113" s="54"/>
      <c r="AT113" s="17" t="s">
        <v>200</v>
      </c>
      <c r="AU113" s="17" t="s">
        <v>93</v>
      </c>
    </row>
    <row r="114" spans="2:65" s="12" customFormat="1" ht="11.25">
      <c r="B114" s="149"/>
      <c r="D114" s="150" t="s">
        <v>202</v>
      </c>
      <c r="E114" s="151" t="s">
        <v>44</v>
      </c>
      <c r="F114" s="152" t="s">
        <v>3087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2" customFormat="1" ht="22.5">
      <c r="B115" s="149"/>
      <c r="D115" s="150" t="s">
        <v>202</v>
      </c>
      <c r="E115" s="151" t="s">
        <v>44</v>
      </c>
      <c r="F115" s="152" t="s">
        <v>480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3088</v>
      </c>
      <c r="H116" s="159">
        <v>13.811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90</v>
      </c>
      <c r="AY116" s="157" t="s">
        <v>192</v>
      </c>
    </row>
    <row r="117" spans="2:65" s="1" customFormat="1" ht="55.5" customHeight="1">
      <c r="B117" s="33"/>
      <c r="C117" s="132" t="s">
        <v>222</v>
      </c>
      <c r="D117" s="132" t="s">
        <v>194</v>
      </c>
      <c r="E117" s="133" t="s">
        <v>482</v>
      </c>
      <c r="F117" s="134" t="s">
        <v>483</v>
      </c>
      <c r="G117" s="135" t="s">
        <v>225</v>
      </c>
      <c r="H117" s="136">
        <v>13.811</v>
      </c>
      <c r="I117" s="137"/>
      <c r="J117" s="138">
        <f>ROUND(I117*H117,2)</f>
        <v>0</v>
      </c>
      <c r="K117" s="134" t="s">
        <v>198</v>
      </c>
      <c r="L117" s="33"/>
      <c r="M117" s="139" t="s">
        <v>44</v>
      </c>
      <c r="N117" s="140" t="s">
        <v>53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199</v>
      </c>
      <c r="AT117" s="143" t="s">
        <v>194</v>
      </c>
      <c r="AU117" s="143" t="s">
        <v>93</v>
      </c>
      <c r="AY117" s="17" t="s">
        <v>192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90</v>
      </c>
      <c r="BK117" s="144">
        <f>ROUND(I117*H117,2)</f>
        <v>0</v>
      </c>
      <c r="BL117" s="17" t="s">
        <v>199</v>
      </c>
      <c r="BM117" s="143" t="s">
        <v>3089</v>
      </c>
    </row>
    <row r="118" spans="2:65" s="1" customFormat="1" ht="11.25">
      <c r="B118" s="33"/>
      <c r="D118" s="145" t="s">
        <v>200</v>
      </c>
      <c r="F118" s="146" t="s">
        <v>485</v>
      </c>
      <c r="I118" s="147"/>
      <c r="L118" s="33"/>
      <c r="M118" s="148"/>
      <c r="T118" s="54"/>
      <c r="AT118" s="17" t="s">
        <v>200</v>
      </c>
      <c r="AU118" s="17" t="s">
        <v>93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3079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2" customFormat="1" ht="22.5">
      <c r="B120" s="149"/>
      <c r="D120" s="150" t="s">
        <v>202</v>
      </c>
      <c r="E120" s="151" t="s">
        <v>44</v>
      </c>
      <c r="F120" s="152" t="s">
        <v>486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3" customFormat="1" ht="11.25">
      <c r="B121" s="156"/>
      <c r="D121" s="150" t="s">
        <v>202</v>
      </c>
      <c r="E121" s="157" t="s">
        <v>44</v>
      </c>
      <c r="F121" s="158" t="s">
        <v>3088</v>
      </c>
      <c r="H121" s="159">
        <v>13.811</v>
      </c>
      <c r="I121" s="160"/>
      <c r="L121" s="156"/>
      <c r="M121" s="161"/>
      <c r="T121" s="162"/>
      <c r="AT121" s="157" t="s">
        <v>202</v>
      </c>
      <c r="AU121" s="157" t="s">
        <v>93</v>
      </c>
      <c r="AV121" s="13" t="s">
        <v>93</v>
      </c>
      <c r="AW121" s="13" t="s">
        <v>42</v>
      </c>
      <c r="AX121" s="13" t="s">
        <v>90</v>
      </c>
      <c r="AY121" s="157" t="s">
        <v>192</v>
      </c>
    </row>
    <row r="122" spans="2:65" s="1" customFormat="1" ht="37.9" customHeight="1">
      <c r="B122" s="33"/>
      <c r="C122" s="132" t="s">
        <v>212</v>
      </c>
      <c r="D122" s="132" t="s">
        <v>194</v>
      </c>
      <c r="E122" s="133" t="s">
        <v>487</v>
      </c>
      <c r="F122" s="134" t="s">
        <v>488</v>
      </c>
      <c r="G122" s="135" t="s">
        <v>225</v>
      </c>
      <c r="H122" s="136">
        <v>13.811</v>
      </c>
      <c r="I122" s="137"/>
      <c r="J122" s="138">
        <f>ROUND(I122*H122,2)</f>
        <v>0</v>
      </c>
      <c r="K122" s="134" t="s">
        <v>198</v>
      </c>
      <c r="L122" s="33"/>
      <c r="M122" s="139" t="s">
        <v>44</v>
      </c>
      <c r="N122" s="140" t="s">
        <v>53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199</v>
      </c>
      <c r="AT122" s="143" t="s">
        <v>194</v>
      </c>
      <c r="AU122" s="143" t="s">
        <v>93</v>
      </c>
      <c r="AY122" s="17" t="s">
        <v>192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90</v>
      </c>
      <c r="BK122" s="144">
        <f>ROUND(I122*H122,2)</f>
        <v>0</v>
      </c>
      <c r="BL122" s="17" t="s">
        <v>199</v>
      </c>
      <c r="BM122" s="143" t="s">
        <v>3090</v>
      </c>
    </row>
    <row r="123" spans="2:65" s="1" customFormat="1" ht="11.25">
      <c r="B123" s="33"/>
      <c r="D123" s="145" t="s">
        <v>200</v>
      </c>
      <c r="F123" s="146" t="s">
        <v>490</v>
      </c>
      <c r="I123" s="147"/>
      <c r="L123" s="33"/>
      <c r="M123" s="148"/>
      <c r="T123" s="54"/>
      <c r="AT123" s="17" t="s">
        <v>200</v>
      </c>
      <c r="AU123" s="17" t="s">
        <v>93</v>
      </c>
    </row>
    <row r="124" spans="2:65" s="12" customFormat="1" ht="11.25">
      <c r="B124" s="149"/>
      <c r="D124" s="150" t="s">
        <v>202</v>
      </c>
      <c r="E124" s="151" t="s">
        <v>44</v>
      </c>
      <c r="F124" s="152" t="s">
        <v>3079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2" customFormat="1" ht="22.5">
      <c r="B125" s="149"/>
      <c r="D125" s="150" t="s">
        <v>202</v>
      </c>
      <c r="E125" s="151" t="s">
        <v>44</v>
      </c>
      <c r="F125" s="152" t="s">
        <v>486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3" customFormat="1" ht="11.25">
      <c r="B126" s="156"/>
      <c r="D126" s="150" t="s">
        <v>202</v>
      </c>
      <c r="E126" s="157" t="s">
        <v>44</v>
      </c>
      <c r="F126" s="158" t="s">
        <v>3088</v>
      </c>
      <c r="H126" s="159">
        <v>13.811</v>
      </c>
      <c r="I126" s="160"/>
      <c r="L126" s="156"/>
      <c r="M126" s="161"/>
      <c r="T126" s="162"/>
      <c r="AT126" s="157" t="s">
        <v>202</v>
      </c>
      <c r="AU126" s="157" t="s">
        <v>93</v>
      </c>
      <c r="AV126" s="13" t="s">
        <v>93</v>
      </c>
      <c r="AW126" s="13" t="s">
        <v>42</v>
      </c>
      <c r="AX126" s="13" t="s">
        <v>90</v>
      </c>
      <c r="AY126" s="157" t="s">
        <v>192</v>
      </c>
    </row>
    <row r="127" spans="2:65" s="1" customFormat="1" ht="37.9" customHeight="1">
      <c r="B127" s="33"/>
      <c r="C127" s="132" t="s">
        <v>238</v>
      </c>
      <c r="D127" s="132" t="s">
        <v>194</v>
      </c>
      <c r="E127" s="133" t="s">
        <v>491</v>
      </c>
      <c r="F127" s="134" t="s">
        <v>492</v>
      </c>
      <c r="G127" s="135" t="s">
        <v>225</v>
      </c>
      <c r="H127" s="136">
        <v>13.811</v>
      </c>
      <c r="I127" s="137"/>
      <c r="J127" s="138">
        <f>ROUND(I127*H127,2)</f>
        <v>0</v>
      </c>
      <c r="K127" s="134" t="s">
        <v>198</v>
      </c>
      <c r="L127" s="33"/>
      <c r="M127" s="139" t="s">
        <v>44</v>
      </c>
      <c r="N127" s="140" t="s">
        <v>53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199</v>
      </c>
      <c r="AT127" s="143" t="s">
        <v>194</v>
      </c>
      <c r="AU127" s="143" t="s">
        <v>93</v>
      </c>
      <c r="AY127" s="17" t="s">
        <v>192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90</v>
      </c>
      <c r="BK127" s="144">
        <f>ROUND(I127*H127,2)</f>
        <v>0</v>
      </c>
      <c r="BL127" s="17" t="s">
        <v>199</v>
      </c>
      <c r="BM127" s="143" t="s">
        <v>3091</v>
      </c>
    </row>
    <row r="128" spans="2:65" s="1" customFormat="1" ht="11.25">
      <c r="B128" s="33"/>
      <c r="D128" s="145" t="s">
        <v>200</v>
      </c>
      <c r="F128" s="146" t="s">
        <v>494</v>
      </c>
      <c r="I128" s="147"/>
      <c r="L128" s="33"/>
      <c r="M128" s="148"/>
      <c r="T128" s="54"/>
      <c r="AT128" s="17" t="s">
        <v>200</v>
      </c>
      <c r="AU128" s="17" t="s">
        <v>93</v>
      </c>
    </row>
    <row r="129" spans="2:65" s="12" customFormat="1" ht="11.25">
      <c r="B129" s="149"/>
      <c r="D129" s="150" t="s">
        <v>202</v>
      </c>
      <c r="E129" s="151" t="s">
        <v>44</v>
      </c>
      <c r="F129" s="152" t="s">
        <v>3079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2" customFormat="1" ht="11.25">
      <c r="B130" s="149"/>
      <c r="D130" s="150" t="s">
        <v>202</v>
      </c>
      <c r="E130" s="151" t="s">
        <v>44</v>
      </c>
      <c r="F130" s="152" t="s">
        <v>495</v>
      </c>
      <c r="H130" s="151" t="s">
        <v>44</v>
      </c>
      <c r="I130" s="153"/>
      <c r="L130" s="149"/>
      <c r="M130" s="154"/>
      <c r="T130" s="155"/>
      <c r="AT130" s="151" t="s">
        <v>202</v>
      </c>
      <c r="AU130" s="151" t="s">
        <v>93</v>
      </c>
      <c r="AV130" s="12" t="s">
        <v>90</v>
      </c>
      <c r="AW130" s="12" t="s">
        <v>42</v>
      </c>
      <c r="AX130" s="12" t="s">
        <v>82</v>
      </c>
      <c r="AY130" s="151" t="s">
        <v>192</v>
      </c>
    </row>
    <row r="131" spans="2:65" s="13" customFormat="1" ht="11.25">
      <c r="B131" s="156"/>
      <c r="D131" s="150" t="s">
        <v>202</v>
      </c>
      <c r="E131" s="157" t="s">
        <v>44</v>
      </c>
      <c r="F131" s="158" t="s">
        <v>3088</v>
      </c>
      <c r="H131" s="159">
        <v>13.811</v>
      </c>
      <c r="I131" s="160"/>
      <c r="L131" s="156"/>
      <c r="M131" s="161"/>
      <c r="T131" s="162"/>
      <c r="AT131" s="157" t="s">
        <v>202</v>
      </c>
      <c r="AU131" s="157" t="s">
        <v>93</v>
      </c>
      <c r="AV131" s="13" t="s">
        <v>93</v>
      </c>
      <c r="AW131" s="13" t="s">
        <v>42</v>
      </c>
      <c r="AX131" s="13" t="s">
        <v>90</v>
      </c>
      <c r="AY131" s="157" t="s">
        <v>192</v>
      </c>
    </row>
    <row r="132" spans="2:65" s="1" customFormat="1" ht="16.5" customHeight="1">
      <c r="B132" s="33"/>
      <c r="C132" s="170" t="s">
        <v>219</v>
      </c>
      <c r="D132" s="170" t="s">
        <v>245</v>
      </c>
      <c r="E132" s="171" t="s">
        <v>496</v>
      </c>
      <c r="F132" s="172" t="s">
        <v>497</v>
      </c>
      <c r="G132" s="173" t="s">
        <v>498</v>
      </c>
      <c r="H132" s="174">
        <v>0.27600000000000002</v>
      </c>
      <c r="I132" s="175"/>
      <c r="J132" s="176">
        <f>ROUND(I132*H132,2)</f>
        <v>0</v>
      </c>
      <c r="K132" s="172" t="s">
        <v>198</v>
      </c>
      <c r="L132" s="177"/>
      <c r="M132" s="178" t="s">
        <v>44</v>
      </c>
      <c r="N132" s="179" t="s">
        <v>53</v>
      </c>
      <c r="P132" s="141">
        <f>O132*H132</f>
        <v>0</v>
      </c>
      <c r="Q132" s="141">
        <v>1E-3</v>
      </c>
      <c r="R132" s="141">
        <f>Q132*H132</f>
        <v>2.7600000000000004E-4</v>
      </c>
      <c r="S132" s="141">
        <v>0</v>
      </c>
      <c r="T132" s="142">
        <f>S132*H132</f>
        <v>0</v>
      </c>
      <c r="AR132" s="143" t="s">
        <v>219</v>
      </c>
      <c r="AT132" s="143" t="s">
        <v>245</v>
      </c>
      <c r="AU132" s="143" t="s">
        <v>93</v>
      </c>
      <c r="AY132" s="17" t="s">
        <v>192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90</v>
      </c>
      <c r="BK132" s="144">
        <f>ROUND(I132*H132,2)</f>
        <v>0</v>
      </c>
      <c r="BL132" s="17" t="s">
        <v>199</v>
      </c>
      <c r="BM132" s="143" t="s">
        <v>3092</v>
      </c>
    </row>
    <row r="133" spans="2:65" s="12" customFormat="1" ht="11.25">
      <c r="B133" s="149"/>
      <c r="D133" s="150" t="s">
        <v>202</v>
      </c>
      <c r="E133" s="151" t="s">
        <v>44</v>
      </c>
      <c r="F133" s="152" t="s">
        <v>3079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2" customFormat="1" ht="11.25">
      <c r="B134" s="149"/>
      <c r="D134" s="150" t="s">
        <v>202</v>
      </c>
      <c r="E134" s="151" t="s">
        <v>44</v>
      </c>
      <c r="F134" s="152" t="s">
        <v>495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2" customFormat="1" ht="11.25">
      <c r="B135" s="149"/>
      <c r="D135" s="150" t="s">
        <v>202</v>
      </c>
      <c r="E135" s="151" t="s">
        <v>44</v>
      </c>
      <c r="F135" s="152" t="s">
        <v>500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3093</v>
      </c>
      <c r="H136" s="159">
        <v>0.27600000000000002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90</v>
      </c>
      <c r="AY136" s="157" t="s">
        <v>192</v>
      </c>
    </row>
    <row r="137" spans="2:65" s="1" customFormat="1" ht="33" customHeight="1">
      <c r="B137" s="33"/>
      <c r="C137" s="132" t="s">
        <v>250</v>
      </c>
      <c r="D137" s="132" t="s">
        <v>194</v>
      </c>
      <c r="E137" s="133" t="s">
        <v>502</v>
      </c>
      <c r="F137" s="134" t="s">
        <v>503</v>
      </c>
      <c r="G137" s="135" t="s">
        <v>225</v>
      </c>
      <c r="H137" s="136">
        <v>13.811</v>
      </c>
      <c r="I137" s="137"/>
      <c r="J137" s="138">
        <f>ROUND(I137*H137,2)</f>
        <v>0</v>
      </c>
      <c r="K137" s="134" t="s">
        <v>198</v>
      </c>
      <c r="L137" s="33"/>
      <c r="M137" s="139" t="s">
        <v>44</v>
      </c>
      <c r="N137" s="140" t="s">
        <v>53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199</v>
      </c>
      <c r="AT137" s="143" t="s">
        <v>194</v>
      </c>
      <c r="AU137" s="143" t="s">
        <v>93</v>
      </c>
      <c r="AY137" s="17" t="s">
        <v>192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90</v>
      </c>
      <c r="BK137" s="144">
        <f>ROUND(I137*H137,2)</f>
        <v>0</v>
      </c>
      <c r="BL137" s="17" t="s">
        <v>199</v>
      </c>
      <c r="BM137" s="143" t="s">
        <v>3094</v>
      </c>
    </row>
    <row r="138" spans="2:65" s="1" customFormat="1" ht="11.25">
      <c r="B138" s="33"/>
      <c r="D138" s="145" t="s">
        <v>200</v>
      </c>
      <c r="F138" s="146" t="s">
        <v>505</v>
      </c>
      <c r="I138" s="147"/>
      <c r="L138" s="33"/>
      <c r="M138" s="148"/>
      <c r="T138" s="54"/>
      <c r="AT138" s="17" t="s">
        <v>200</v>
      </c>
      <c r="AU138" s="17" t="s">
        <v>93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3079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22.5">
      <c r="B140" s="149"/>
      <c r="D140" s="150" t="s">
        <v>202</v>
      </c>
      <c r="E140" s="151" t="s">
        <v>44</v>
      </c>
      <c r="F140" s="152" t="s">
        <v>486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3" customFormat="1" ht="11.25">
      <c r="B141" s="156"/>
      <c r="D141" s="150" t="s">
        <v>202</v>
      </c>
      <c r="E141" s="157" t="s">
        <v>44</v>
      </c>
      <c r="F141" s="158" t="s">
        <v>3088</v>
      </c>
      <c r="H141" s="159">
        <v>13.811</v>
      </c>
      <c r="I141" s="160"/>
      <c r="L141" s="156"/>
      <c r="M141" s="161"/>
      <c r="T141" s="162"/>
      <c r="AT141" s="157" t="s">
        <v>202</v>
      </c>
      <c r="AU141" s="157" t="s">
        <v>93</v>
      </c>
      <c r="AV141" s="13" t="s">
        <v>93</v>
      </c>
      <c r="AW141" s="13" t="s">
        <v>42</v>
      </c>
      <c r="AX141" s="13" t="s">
        <v>90</v>
      </c>
      <c r="AY141" s="157" t="s">
        <v>192</v>
      </c>
    </row>
    <row r="142" spans="2:65" s="1" customFormat="1" ht="24.2" customHeight="1">
      <c r="B142" s="33"/>
      <c r="C142" s="132" t="s">
        <v>226</v>
      </c>
      <c r="D142" s="132" t="s">
        <v>194</v>
      </c>
      <c r="E142" s="133" t="s">
        <v>506</v>
      </c>
      <c r="F142" s="134" t="s">
        <v>507</v>
      </c>
      <c r="G142" s="135" t="s">
        <v>225</v>
      </c>
      <c r="H142" s="136">
        <v>13.811</v>
      </c>
      <c r="I142" s="137"/>
      <c r="J142" s="138">
        <f>ROUND(I142*H142,2)</f>
        <v>0</v>
      </c>
      <c r="K142" s="134" t="s">
        <v>198</v>
      </c>
      <c r="L142" s="33"/>
      <c r="M142" s="139" t="s">
        <v>44</v>
      </c>
      <c r="N142" s="140" t="s">
        <v>53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199</v>
      </c>
      <c r="AT142" s="143" t="s">
        <v>194</v>
      </c>
      <c r="AU142" s="143" t="s">
        <v>93</v>
      </c>
      <c r="AY142" s="17" t="s">
        <v>192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90</v>
      </c>
      <c r="BK142" s="144">
        <f>ROUND(I142*H142,2)</f>
        <v>0</v>
      </c>
      <c r="BL142" s="17" t="s">
        <v>199</v>
      </c>
      <c r="BM142" s="143" t="s">
        <v>3095</v>
      </c>
    </row>
    <row r="143" spans="2:65" s="1" customFormat="1" ht="11.25">
      <c r="B143" s="33"/>
      <c r="D143" s="145" t="s">
        <v>200</v>
      </c>
      <c r="F143" s="146" t="s">
        <v>509</v>
      </c>
      <c r="I143" s="147"/>
      <c r="L143" s="33"/>
      <c r="M143" s="148"/>
      <c r="T143" s="54"/>
      <c r="AT143" s="17" t="s">
        <v>200</v>
      </c>
      <c r="AU143" s="17" t="s">
        <v>93</v>
      </c>
    </row>
    <row r="144" spans="2:65" s="12" customFormat="1" ht="11.25">
      <c r="B144" s="149"/>
      <c r="D144" s="150" t="s">
        <v>202</v>
      </c>
      <c r="E144" s="151" t="s">
        <v>44</v>
      </c>
      <c r="F144" s="152" t="s">
        <v>3079</v>
      </c>
      <c r="H144" s="151" t="s">
        <v>44</v>
      </c>
      <c r="I144" s="153"/>
      <c r="L144" s="149"/>
      <c r="M144" s="154"/>
      <c r="T144" s="155"/>
      <c r="AT144" s="151" t="s">
        <v>202</v>
      </c>
      <c r="AU144" s="151" t="s">
        <v>93</v>
      </c>
      <c r="AV144" s="12" t="s">
        <v>90</v>
      </c>
      <c r="AW144" s="12" t="s">
        <v>42</v>
      </c>
      <c r="AX144" s="12" t="s">
        <v>82</v>
      </c>
      <c r="AY144" s="151" t="s">
        <v>192</v>
      </c>
    </row>
    <row r="145" spans="2:65" s="12" customFormat="1" ht="22.5">
      <c r="B145" s="149"/>
      <c r="D145" s="150" t="s">
        <v>202</v>
      </c>
      <c r="E145" s="151" t="s">
        <v>44</v>
      </c>
      <c r="F145" s="152" t="s">
        <v>486</v>
      </c>
      <c r="H145" s="151" t="s">
        <v>44</v>
      </c>
      <c r="I145" s="153"/>
      <c r="L145" s="149"/>
      <c r="M145" s="154"/>
      <c r="T145" s="155"/>
      <c r="AT145" s="151" t="s">
        <v>202</v>
      </c>
      <c r="AU145" s="151" t="s">
        <v>93</v>
      </c>
      <c r="AV145" s="12" t="s">
        <v>90</v>
      </c>
      <c r="AW145" s="12" t="s">
        <v>42</v>
      </c>
      <c r="AX145" s="12" t="s">
        <v>82</v>
      </c>
      <c r="AY145" s="151" t="s">
        <v>192</v>
      </c>
    </row>
    <row r="146" spans="2:65" s="13" customFormat="1" ht="11.25">
      <c r="B146" s="156"/>
      <c r="D146" s="150" t="s">
        <v>202</v>
      </c>
      <c r="E146" s="157" t="s">
        <v>44</v>
      </c>
      <c r="F146" s="158" t="s">
        <v>3088</v>
      </c>
      <c r="H146" s="159">
        <v>13.811</v>
      </c>
      <c r="I146" s="160"/>
      <c r="L146" s="156"/>
      <c r="M146" s="161"/>
      <c r="T146" s="162"/>
      <c r="AT146" s="157" t="s">
        <v>202</v>
      </c>
      <c r="AU146" s="157" t="s">
        <v>93</v>
      </c>
      <c r="AV146" s="13" t="s">
        <v>93</v>
      </c>
      <c r="AW146" s="13" t="s">
        <v>42</v>
      </c>
      <c r="AX146" s="13" t="s">
        <v>90</v>
      </c>
      <c r="AY146" s="157" t="s">
        <v>192</v>
      </c>
    </row>
    <row r="147" spans="2:65" s="1" customFormat="1" ht="21.75" customHeight="1">
      <c r="B147" s="33"/>
      <c r="C147" s="132" t="s">
        <v>263</v>
      </c>
      <c r="D147" s="132" t="s">
        <v>194</v>
      </c>
      <c r="E147" s="133" t="s">
        <v>510</v>
      </c>
      <c r="F147" s="134" t="s">
        <v>511</v>
      </c>
      <c r="G147" s="135" t="s">
        <v>225</v>
      </c>
      <c r="H147" s="136">
        <v>13.811</v>
      </c>
      <c r="I147" s="137"/>
      <c r="J147" s="138">
        <f>ROUND(I147*H147,2)</f>
        <v>0</v>
      </c>
      <c r="K147" s="134" t="s">
        <v>198</v>
      </c>
      <c r="L147" s="33"/>
      <c r="M147" s="139" t="s">
        <v>44</v>
      </c>
      <c r="N147" s="140" t="s">
        <v>53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199</v>
      </c>
      <c r="AT147" s="143" t="s">
        <v>194</v>
      </c>
      <c r="AU147" s="143" t="s">
        <v>93</v>
      </c>
      <c r="AY147" s="17" t="s">
        <v>192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90</v>
      </c>
      <c r="BK147" s="144">
        <f>ROUND(I147*H147,2)</f>
        <v>0</v>
      </c>
      <c r="BL147" s="17" t="s">
        <v>199</v>
      </c>
      <c r="BM147" s="143" t="s">
        <v>3096</v>
      </c>
    </row>
    <row r="148" spans="2:65" s="1" customFormat="1" ht="11.25">
      <c r="B148" s="33"/>
      <c r="D148" s="145" t="s">
        <v>200</v>
      </c>
      <c r="F148" s="146" t="s">
        <v>513</v>
      </c>
      <c r="I148" s="147"/>
      <c r="L148" s="33"/>
      <c r="M148" s="148"/>
      <c r="T148" s="54"/>
      <c r="AT148" s="17" t="s">
        <v>200</v>
      </c>
      <c r="AU148" s="17" t="s">
        <v>93</v>
      </c>
    </row>
    <row r="149" spans="2:65" s="12" customFormat="1" ht="11.25">
      <c r="B149" s="149"/>
      <c r="D149" s="150" t="s">
        <v>202</v>
      </c>
      <c r="E149" s="151" t="s">
        <v>44</v>
      </c>
      <c r="F149" s="152" t="s">
        <v>3079</v>
      </c>
      <c r="H149" s="151" t="s">
        <v>44</v>
      </c>
      <c r="I149" s="153"/>
      <c r="L149" s="149"/>
      <c r="M149" s="154"/>
      <c r="T149" s="155"/>
      <c r="AT149" s="151" t="s">
        <v>202</v>
      </c>
      <c r="AU149" s="151" t="s">
        <v>93</v>
      </c>
      <c r="AV149" s="12" t="s">
        <v>90</v>
      </c>
      <c r="AW149" s="12" t="s">
        <v>42</v>
      </c>
      <c r="AX149" s="12" t="s">
        <v>82</v>
      </c>
      <c r="AY149" s="151" t="s">
        <v>192</v>
      </c>
    </row>
    <row r="150" spans="2:65" s="12" customFormat="1" ht="22.5">
      <c r="B150" s="149"/>
      <c r="D150" s="150" t="s">
        <v>202</v>
      </c>
      <c r="E150" s="151" t="s">
        <v>44</v>
      </c>
      <c r="F150" s="152" t="s">
        <v>486</v>
      </c>
      <c r="H150" s="151" t="s">
        <v>44</v>
      </c>
      <c r="I150" s="153"/>
      <c r="L150" s="149"/>
      <c r="M150" s="154"/>
      <c r="T150" s="155"/>
      <c r="AT150" s="151" t="s">
        <v>202</v>
      </c>
      <c r="AU150" s="151" t="s">
        <v>93</v>
      </c>
      <c r="AV150" s="12" t="s">
        <v>90</v>
      </c>
      <c r="AW150" s="12" t="s">
        <v>42</v>
      </c>
      <c r="AX150" s="12" t="s">
        <v>82</v>
      </c>
      <c r="AY150" s="151" t="s">
        <v>192</v>
      </c>
    </row>
    <row r="151" spans="2:65" s="13" customFormat="1" ht="11.25">
      <c r="B151" s="156"/>
      <c r="D151" s="150" t="s">
        <v>202</v>
      </c>
      <c r="E151" s="157" t="s">
        <v>44</v>
      </c>
      <c r="F151" s="158" t="s">
        <v>3088</v>
      </c>
      <c r="H151" s="159">
        <v>13.811</v>
      </c>
      <c r="I151" s="160"/>
      <c r="L151" s="156"/>
      <c r="M151" s="161"/>
      <c r="T151" s="162"/>
      <c r="AT151" s="157" t="s">
        <v>202</v>
      </c>
      <c r="AU151" s="157" t="s">
        <v>93</v>
      </c>
      <c r="AV151" s="13" t="s">
        <v>93</v>
      </c>
      <c r="AW151" s="13" t="s">
        <v>42</v>
      </c>
      <c r="AX151" s="13" t="s">
        <v>90</v>
      </c>
      <c r="AY151" s="157" t="s">
        <v>192</v>
      </c>
    </row>
    <row r="152" spans="2:65" s="1" customFormat="1" ht="21.75" customHeight="1">
      <c r="B152" s="33"/>
      <c r="C152" s="132" t="s">
        <v>8</v>
      </c>
      <c r="D152" s="132" t="s">
        <v>194</v>
      </c>
      <c r="E152" s="133" t="s">
        <v>514</v>
      </c>
      <c r="F152" s="134" t="s">
        <v>515</v>
      </c>
      <c r="G152" s="135" t="s">
        <v>225</v>
      </c>
      <c r="H152" s="136">
        <v>13.811</v>
      </c>
      <c r="I152" s="137"/>
      <c r="J152" s="138">
        <f>ROUND(I152*H152,2)</f>
        <v>0</v>
      </c>
      <c r="K152" s="134" t="s">
        <v>198</v>
      </c>
      <c r="L152" s="33"/>
      <c r="M152" s="139" t="s">
        <v>44</v>
      </c>
      <c r="N152" s="140" t="s">
        <v>53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199</v>
      </c>
      <c r="AT152" s="143" t="s">
        <v>194</v>
      </c>
      <c r="AU152" s="143" t="s">
        <v>93</v>
      </c>
      <c r="AY152" s="17" t="s">
        <v>192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90</v>
      </c>
      <c r="BK152" s="144">
        <f>ROUND(I152*H152,2)</f>
        <v>0</v>
      </c>
      <c r="BL152" s="17" t="s">
        <v>199</v>
      </c>
      <c r="BM152" s="143" t="s">
        <v>3097</v>
      </c>
    </row>
    <row r="153" spans="2:65" s="1" customFormat="1" ht="11.25">
      <c r="B153" s="33"/>
      <c r="D153" s="145" t="s">
        <v>200</v>
      </c>
      <c r="F153" s="146" t="s">
        <v>517</v>
      </c>
      <c r="I153" s="147"/>
      <c r="L153" s="33"/>
      <c r="M153" s="148"/>
      <c r="T153" s="54"/>
      <c r="AT153" s="17" t="s">
        <v>200</v>
      </c>
      <c r="AU153" s="17" t="s">
        <v>93</v>
      </c>
    </row>
    <row r="154" spans="2:65" s="12" customFormat="1" ht="11.25">
      <c r="B154" s="149"/>
      <c r="D154" s="150" t="s">
        <v>202</v>
      </c>
      <c r="E154" s="151" t="s">
        <v>44</v>
      </c>
      <c r="F154" s="152" t="s">
        <v>3079</v>
      </c>
      <c r="H154" s="151" t="s">
        <v>44</v>
      </c>
      <c r="I154" s="153"/>
      <c r="L154" s="149"/>
      <c r="M154" s="154"/>
      <c r="T154" s="155"/>
      <c r="AT154" s="151" t="s">
        <v>202</v>
      </c>
      <c r="AU154" s="151" t="s">
        <v>93</v>
      </c>
      <c r="AV154" s="12" t="s">
        <v>90</v>
      </c>
      <c r="AW154" s="12" t="s">
        <v>42</v>
      </c>
      <c r="AX154" s="12" t="s">
        <v>82</v>
      </c>
      <c r="AY154" s="151" t="s">
        <v>192</v>
      </c>
    </row>
    <row r="155" spans="2:65" s="12" customFormat="1" ht="22.5">
      <c r="B155" s="149"/>
      <c r="D155" s="150" t="s">
        <v>202</v>
      </c>
      <c r="E155" s="151" t="s">
        <v>44</v>
      </c>
      <c r="F155" s="152" t="s">
        <v>486</v>
      </c>
      <c r="H155" s="151" t="s">
        <v>44</v>
      </c>
      <c r="I155" s="153"/>
      <c r="L155" s="149"/>
      <c r="M155" s="154"/>
      <c r="T155" s="155"/>
      <c r="AT155" s="151" t="s">
        <v>202</v>
      </c>
      <c r="AU155" s="151" t="s">
        <v>93</v>
      </c>
      <c r="AV155" s="12" t="s">
        <v>90</v>
      </c>
      <c r="AW155" s="12" t="s">
        <v>42</v>
      </c>
      <c r="AX155" s="12" t="s">
        <v>82</v>
      </c>
      <c r="AY155" s="151" t="s">
        <v>192</v>
      </c>
    </row>
    <row r="156" spans="2:65" s="13" customFormat="1" ht="11.25">
      <c r="B156" s="156"/>
      <c r="D156" s="150" t="s">
        <v>202</v>
      </c>
      <c r="E156" s="157" t="s">
        <v>44</v>
      </c>
      <c r="F156" s="158" t="s">
        <v>3088</v>
      </c>
      <c r="H156" s="159">
        <v>13.811</v>
      </c>
      <c r="I156" s="160"/>
      <c r="L156" s="156"/>
      <c r="M156" s="161"/>
      <c r="T156" s="162"/>
      <c r="AT156" s="157" t="s">
        <v>202</v>
      </c>
      <c r="AU156" s="157" t="s">
        <v>93</v>
      </c>
      <c r="AV156" s="13" t="s">
        <v>93</v>
      </c>
      <c r="AW156" s="13" t="s">
        <v>42</v>
      </c>
      <c r="AX156" s="13" t="s">
        <v>90</v>
      </c>
      <c r="AY156" s="157" t="s">
        <v>192</v>
      </c>
    </row>
    <row r="157" spans="2:65" s="1" customFormat="1" ht="33" customHeight="1">
      <c r="B157" s="33"/>
      <c r="C157" s="132" t="s">
        <v>273</v>
      </c>
      <c r="D157" s="132" t="s">
        <v>194</v>
      </c>
      <c r="E157" s="133" t="s">
        <v>522</v>
      </c>
      <c r="F157" s="134" t="s">
        <v>523</v>
      </c>
      <c r="G157" s="135" t="s">
        <v>225</v>
      </c>
      <c r="H157" s="136">
        <v>13.811</v>
      </c>
      <c r="I157" s="137"/>
      <c r="J157" s="138">
        <f>ROUND(I157*H157,2)</f>
        <v>0</v>
      </c>
      <c r="K157" s="134" t="s">
        <v>198</v>
      </c>
      <c r="L157" s="33"/>
      <c r="M157" s="139" t="s">
        <v>44</v>
      </c>
      <c r="N157" s="140" t="s">
        <v>53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199</v>
      </c>
      <c r="AT157" s="143" t="s">
        <v>194</v>
      </c>
      <c r="AU157" s="143" t="s">
        <v>93</v>
      </c>
      <c r="AY157" s="17" t="s">
        <v>192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90</v>
      </c>
      <c r="BK157" s="144">
        <f>ROUND(I157*H157,2)</f>
        <v>0</v>
      </c>
      <c r="BL157" s="17" t="s">
        <v>199</v>
      </c>
      <c r="BM157" s="143" t="s">
        <v>3098</v>
      </c>
    </row>
    <row r="158" spans="2:65" s="1" customFormat="1" ht="11.25">
      <c r="B158" s="33"/>
      <c r="D158" s="145" t="s">
        <v>200</v>
      </c>
      <c r="F158" s="146" t="s">
        <v>525</v>
      </c>
      <c r="I158" s="147"/>
      <c r="L158" s="33"/>
      <c r="M158" s="148"/>
      <c r="T158" s="54"/>
      <c r="AT158" s="17" t="s">
        <v>200</v>
      </c>
      <c r="AU158" s="17" t="s">
        <v>93</v>
      </c>
    </row>
    <row r="159" spans="2:65" s="12" customFormat="1" ht="11.25">
      <c r="B159" s="149"/>
      <c r="D159" s="150" t="s">
        <v>202</v>
      </c>
      <c r="E159" s="151" t="s">
        <v>44</v>
      </c>
      <c r="F159" s="152" t="s">
        <v>3079</v>
      </c>
      <c r="H159" s="151" t="s">
        <v>44</v>
      </c>
      <c r="I159" s="153"/>
      <c r="L159" s="149"/>
      <c r="M159" s="154"/>
      <c r="T159" s="155"/>
      <c r="AT159" s="151" t="s">
        <v>202</v>
      </c>
      <c r="AU159" s="151" t="s">
        <v>93</v>
      </c>
      <c r="AV159" s="12" t="s">
        <v>90</v>
      </c>
      <c r="AW159" s="12" t="s">
        <v>42</v>
      </c>
      <c r="AX159" s="12" t="s">
        <v>82</v>
      </c>
      <c r="AY159" s="151" t="s">
        <v>192</v>
      </c>
    </row>
    <row r="160" spans="2:65" s="12" customFormat="1" ht="22.5">
      <c r="B160" s="149"/>
      <c r="D160" s="150" t="s">
        <v>202</v>
      </c>
      <c r="E160" s="151" t="s">
        <v>44</v>
      </c>
      <c r="F160" s="152" t="s">
        <v>486</v>
      </c>
      <c r="H160" s="151" t="s">
        <v>44</v>
      </c>
      <c r="I160" s="153"/>
      <c r="L160" s="149"/>
      <c r="M160" s="154"/>
      <c r="T160" s="155"/>
      <c r="AT160" s="151" t="s">
        <v>202</v>
      </c>
      <c r="AU160" s="151" t="s">
        <v>93</v>
      </c>
      <c r="AV160" s="12" t="s">
        <v>90</v>
      </c>
      <c r="AW160" s="12" t="s">
        <v>42</v>
      </c>
      <c r="AX160" s="12" t="s">
        <v>82</v>
      </c>
      <c r="AY160" s="151" t="s">
        <v>192</v>
      </c>
    </row>
    <row r="161" spans="2:65" s="13" customFormat="1" ht="11.25">
      <c r="B161" s="156"/>
      <c r="D161" s="150" t="s">
        <v>202</v>
      </c>
      <c r="E161" s="157" t="s">
        <v>44</v>
      </c>
      <c r="F161" s="158" t="s">
        <v>3088</v>
      </c>
      <c r="H161" s="159">
        <v>13.811</v>
      </c>
      <c r="I161" s="160"/>
      <c r="L161" s="156"/>
      <c r="M161" s="161"/>
      <c r="T161" s="162"/>
      <c r="AT161" s="157" t="s">
        <v>202</v>
      </c>
      <c r="AU161" s="157" t="s">
        <v>93</v>
      </c>
      <c r="AV161" s="13" t="s">
        <v>93</v>
      </c>
      <c r="AW161" s="13" t="s">
        <v>42</v>
      </c>
      <c r="AX161" s="13" t="s">
        <v>90</v>
      </c>
      <c r="AY161" s="157" t="s">
        <v>192</v>
      </c>
    </row>
    <row r="162" spans="2:65" s="1" customFormat="1" ht="24.2" customHeight="1">
      <c r="B162" s="33"/>
      <c r="C162" s="132" t="s">
        <v>241</v>
      </c>
      <c r="D162" s="132" t="s">
        <v>194</v>
      </c>
      <c r="E162" s="133" t="s">
        <v>526</v>
      </c>
      <c r="F162" s="134" t="s">
        <v>527</v>
      </c>
      <c r="G162" s="135" t="s">
        <v>225</v>
      </c>
      <c r="H162" s="136">
        <v>13.811</v>
      </c>
      <c r="I162" s="137"/>
      <c r="J162" s="138">
        <f>ROUND(I162*H162,2)</f>
        <v>0</v>
      </c>
      <c r="K162" s="134" t="s">
        <v>198</v>
      </c>
      <c r="L162" s="33"/>
      <c r="M162" s="139" t="s">
        <v>44</v>
      </c>
      <c r="N162" s="140" t="s">
        <v>53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199</v>
      </c>
      <c r="AT162" s="143" t="s">
        <v>194</v>
      </c>
      <c r="AU162" s="143" t="s">
        <v>93</v>
      </c>
      <c r="AY162" s="17" t="s">
        <v>192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90</v>
      </c>
      <c r="BK162" s="144">
        <f>ROUND(I162*H162,2)</f>
        <v>0</v>
      </c>
      <c r="BL162" s="17" t="s">
        <v>199</v>
      </c>
      <c r="BM162" s="143" t="s">
        <v>3099</v>
      </c>
    </row>
    <row r="163" spans="2:65" s="1" customFormat="1" ht="11.25">
      <c r="B163" s="33"/>
      <c r="D163" s="145" t="s">
        <v>200</v>
      </c>
      <c r="F163" s="146" t="s">
        <v>529</v>
      </c>
      <c r="I163" s="147"/>
      <c r="L163" s="33"/>
      <c r="M163" s="148"/>
      <c r="T163" s="54"/>
      <c r="AT163" s="17" t="s">
        <v>200</v>
      </c>
      <c r="AU163" s="17" t="s">
        <v>93</v>
      </c>
    </row>
    <row r="164" spans="2:65" s="12" customFormat="1" ht="11.25">
      <c r="B164" s="149"/>
      <c r="D164" s="150" t="s">
        <v>202</v>
      </c>
      <c r="E164" s="151" t="s">
        <v>44</v>
      </c>
      <c r="F164" s="152" t="s">
        <v>3079</v>
      </c>
      <c r="H164" s="151" t="s">
        <v>44</v>
      </c>
      <c r="I164" s="153"/>
      <c r="L164" s="149"/>
      <c r="M164" s="154"/>
      <c r="T164" s="155"/>
      <c r="AT164" s="151" t="s">
        <v>202</v>
      </c>
      <c r="AU164" s="151" t="s">
        <v>93</v>
      </c>
      <c r="AV164" s="12" t="s">
        <v>90</v>
      </c>
      <c r="AW164" s="12" t="s">
        <v>42</v>
      </c>
      <c r="AX164" s="12" t="s">
        <v>82</v>
      </c>
      <c r="AY164" s="151" t="s">
        <v>192</v>
      </c>
    </row>
    <row r="165" spans="2:65" s="12" customFormat="1" ht="22.5">
      <c r="B165" s="149"/>
      <c r="D165" s="150" t="s">
        <v>202</v>
      </c>
      <c r="E165" s="151" t="s">
        <v>44</v>
      </c>
      <c r="F165" s="152" t="s">
        <v>530</v>
      </c>
      <c r="H165" s="151" t="s">
        <v>44</v>
      </c>
      <c r="I165" s="153"/>
      <c r="L165" s="149"/>
      <c r="M165" s="154"/>
      <c r="T165" s="155"/>
      <c r="AT165" s="151" t="s">
        <v>202</v>
      </c>
      <c r="AU165" s="151" t="s">
        <v>93</v>
      </c>
      <c r="AV165" s="12" t="s">
        <v>90</v>
      </c>
      <c r="AW165" s="12" t="s">
        <v>42</v>
      </c>
      <c r="AX165" s="12" t="s">
        <v>82</v>
      </c>
      <c r="AY165" s="151" t="s">
        <v>192</v>
      </c>
    </row>
    <row r="166" spans="2:65" s="13" customFormat="1" ht="11.25">
      <c r="B166" s="156"/>
      <c r="D166" s="150" t="s">
        <v>202</v>
      </c>
      <c r="E166" s="157" t="s">
        <v>44</v>
      </c>
      <c r="F166" s="158" t="s">
        <v>3088</v>
      </c>
      <c r="H166" s="159">
        <v>13.811</v>
      </c>
      <c r="I166" s="160"/>
      <c r="L166" s="156"/>
      <c r="M166" s="161"/>
      <c r="T166" s="162"/>
      <c r="AT166" s="157" t="s">
        <v>202</v>
      </c>
      <c r="AU166" s="157" t="s">
        <v>93</v>
      </c>
      <c r="AV166" s="13" t="s">
        <v>93</v>
      </c>
      <c r="AW166" s="13" t="s">
        <v>42</v>
      </c>
      <c r="AX166" s="13" t="s">
        <v>90</v>
      </c>
      <c r="AY166" s="157" t="s">
        <v>192</v>
      </c>
    </row>
    <row r="167" spans="2:65" s="1" customFormat="1" ht="21.75" customHeight="1">
      <c r="B167" s="33"/>
      <c r="C167" s="132" t="s">
        <v>291</v>
      </c>
      <c r="D167" s="132" t="s">
        <v>194</v>
      </c>
      <c r="E167" s="133" t="s">
        <v>531</v>
      </c>
      <c r="F167" s="134" t="s">
        <v>532</v>
      </c>
      <c r="G167" s="135" t="s">
        <v>197</v>
      </c>
      <c r="H167" s="136">
        <v>0.11</v>
      </c>
      <c r="I167" s="137"/>
      <c r="J167" s="138">
        <f>ROUND(I167*H167,2)</f>
        <v>0</v>
      </c>
      <c r="K167" s="134" t="s">
        <v>198</v>
      </c>
      <c r="L167" s="33"/>
      <c r="M167" s="139" t="s">
        <v>44</v>
      </c>
      <c r="N167" s="140" t="s">
        <v>53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199</v>
      </c>
      <c r="AT167" s="143" t="s">
        <v>194</v>
      </c>
      <c r="AU167" s="143" t="s">
        <v>93</v>
      </c>
      <c r="AY167" s="17" t="s">
        <v>192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90</v>
      </c>
      <c r="BK167" s="144">
        <f>ROUND(I167*H167,2)</f>
        <v>0</v>
      </c>
      <c r="BL167" s="17" t="s">
        <v>199</v>
      </c>
      <c r="BM167" s="143" t="s">
        <v>3100</v>
      </c>
    </row>
    <row r="168" spans="2:65" s="1" customFormat="1" ht="11.25">
      <c r="B168" s="33"/>
      <c r="D168" s="145" t="s">
        <v>200</v>
      </c>
      <c r="F168" s="146" t="s">
        <v>534</v>
      </c>
      <c r="I168" s="147"/>
      <c r="L168" s="33"/>
      <c r="M168" s="148"/>
      <c r="T168" s="54"/>
      <c r="AT168" s="17" t="s">
        <v>200</v>
      </c>
      <c r="AU168" s="17" t="s">
        <v>93</v>
      </c>
    </row>
    <row r="169" spans="2:65" s="12" customFormat="1" ht="11.25">
      <c r="B169" s="149"/>
      <c r="D169" s="150" t="s">
        <v>202</v>
      </c>
      <c r="E169" s="151" t="s">
        <v>44</v>
      </c>
      <c r="F169" s="152" t="s">
        <v>3079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2" customFormat="1" ht="22.5">
      <c r="B170" s="149"/>
      <c r="D170" s="150" t="s">
        <v>202</v>
      </c>
      <c r="E170" s="151" t="s">
        <v>44</v>
      </c>
      <c r="F170" s="152" t="s">
        <v>535</v>
      </c>
      <c r="H170" s="151" t="s">
        <v>44</v>
      </c>
      <c r="I170" s="153"/>
      <c r="L170" s="149"/>
      <c r="M170" s="154"/>
      <c r="T170" s="155"/>
      <c r="AT170" s="151" t="s">
        <v>202</v>
      </c>
      <c r="AU170" s="151" t="s">
        <v>93</v>
      </c>
      <c r="AV170" s="12" t="s">
        <v>90</v>
      </c>
      <c r="AW170" s="12" t="s">
        <v>42</v>
      </c>
      <c r="AX170" s="12" t="s">
        <v>82</v>
      </c>
      <c r="AY170" s="151" t="s">
        <v>192</v>
      </c>
    </row>
    <row r="171" spans="2:65" s="12" customFormat="1" ht="11.25">
      <c r="B171" s="149"/>
      <c r="D171" s="150" t="s">
        <v>202</v>
      </c>
      <c r="E171" s="151" t="s">
        <v>44</v>
      </c>
      <c r="F171" s="152" t="s">
        <v>536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3" customFormat="1" ht="11.25">
      <c r="B172" s="156"/>
      <c r="D172" s="150" t="s">
        <v>202</v>
      </c>
      <c r="E172" s="157" t="s">
        <v>44</v>
      </c>
      <c r="F172" s="158" t="s">
        <v>3101</v>
      </c>
      <c r="H172" s="159">
        <v>0.11</v>
      </c>
      <c r="I172" s="160"/>
      <c r="L172" s="156"/>
      <c r="M172" s="161"/>
      <c r="T172" s="162"/>
      <c r="AT172" s="157" t="s">
        <v>202</v>
      </c>
      <c r="AU172" s="157" t="s">
        <v>93</v>
      </c>
      <c r="AV172" s="13" t="s">
        <v>93</v>
      </c>
      <c r="AW172" s="13" t="s">
        <v>42</v>
      </c>
      <c r="AX172" s="13" t="s">
        <v>90</v>
      </c>
      <c r="AY172" s="157" t="s">
        <v>192</v>
      </c>
    </row>
    <row r="173" spans="2:65" s="1" customFormat="1" ht="16.5" customHeight="1">
      <c r="B173" s="33"/>
      <c r="C173" s="170" t="s">
        <v>300</v>
      </c>
      <c r="D173" s="170" t="s">
        <v>245</v>
      </c>
      <c r="E173" s="171" t="s">
        <v>538</v>
      </c>
      <c r="F173" s="172" t="s">
        <v>539</v>
      </c>
      <c r="G173" s="173" t="s">
        <v>197</v>
      </c>
      <c r="H173" s="174">
        <v>0.11</v>
      </c>
      <c r="I173" s="175"/>
      <c r="J173" s="176">
        <f>ROUND(I173*H173,2)</f>
        <v>0</v>
      </c>
      <c r="K173" s="172" t="s">
        <v>198</v>
      </c>
      <c r="L173" s="177"/>
      <c r="M173" s="178" t="s">
        <v>44</v>
      </c>
      <c r="N173" s="179" t="s">
        <v>53</v>
      </c>
      <c r="P173" s="141">
        <f>O173*H173</f>
        <v>0</v>
      </c>
      <c r="Q173" s="141">
        <v>1</v>
      </c>
      <c r="R173" s="141">
        <f>Q173*H173</f>
        <v>0.11</v>
      </c>
      <c r="S173" s="141">
        <v>0</v>
      </c>
      <c r="T173" s="142">
        <f>S173*H173</f>
        <v>0</v>
      </c>
      <c r="AR173" s="143" t="s">
        <v>219</v>
      </c>
      <c r="AT173" s="143" t="s">
        <v>245</v>
      </c>
      <c r="AU173" s="143" t="s">
        <v>93</v>
      </c>
      <c r="AY173" s="17" t="s">
        <v>192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90</v>
      </c>
      <c r="BK173" s="144">
        <f>ROUND(I173*H173,2)</f>
        <v>0</v>
      </c>
      <c r="BL173" s="17" t="s">
        <v>199</v>
      </c>
      <c r="BM173" s="143" t="s">
        <v>3102</v>
      </c>
    </row>
    <row r="174" spans="2:65" s="12" customFormat="1" ht="11.25">
      <c r="B174" s="149"/>
      <c r="D174" s="150" t="s">
        <v>202</v>
      </c>
      <c r="E174" s="151" t="s">
        <v>44</v>
      </c>
      <c r="F174" s="152" t="s">
        <v>3079</v>
      </c>
      <c r="H174" s="151" t="s">
        <v>44</v>
      </c>
      <c r="I174" s="153"/>
      <c r="L174" s="149"/>
      <c r="M174" s="154"/>
      <c r="T174" s="155"/>
      <c r="AT174" s="151" t="s">
        <v>202</v>
      </c>
      <c r="AU174" s="151" t="s">
        <v>93</v>
      </c>
      <c r="AV174" s="12" t="s">
        <v>90</v>
      </c>
      <c r="AW174" s="12" t="s">
        <v>42</v>
      </c>
      <c r="AX174" s="12" t="s">
        <v>82</v>
      </c>
      <c r="AY174" s="151" t="s">
        <v>192</v>
      </c>
    </row>
    <row r="175" spans="2:65" s="12" customFormat="1" ht="22.5">
      <c r="B175" s="149"/>
      <c r="D175" s="150" t="s">
        <v>202</v>
      </c>
      <c r="E175" s="151" t="s">
        <v>44</v>
      </c>
      <c r="F175" s="152" t="s">
        <v>535</v>
      </c>
      <c r="H175" s="151" t="s">
        <v>44</v>
      </c>
      <c r="I175" s="153"/>
      <c r="L175" s="149"/>
      <c r="M175" s="154"/>
      <c r="T175" s="155"/>
      <c r="AT175" s="151" t="s">
        <v>202</v>
      </c>
      <c r="AU175" s="151" t="s">
        <v>93</v>
      </c>
      <c r="AV175" s="12" t="s">
        <v>90</v>
      </c>
      <c r="AW175" s="12" t="s">
        <v>42</v>
      </c>
      <c r="AX175" s="12" t="s">
        <v>82</v>
      </c>
      <c r="AY175" s="151" t="s">
        <v>192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536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3" customFormat="1" ht="11.25">
      <c r="B177" s="156"/>
      <c r="D177" s="150" t="s">
        <v>202</v>
      </c>
      <c r="E177" s="157" t="s">
        <v>44</v>
      </c>
      <c r="F177" s="158" t="s">
        <v>3101</v>
      </c>
      <c r="H177" s="159">
        <v>0.11</v>
      </c>
      <c r="I177" s="160"/>
      <c r="L177" s="156"/>
      <c r="M177" s="161"/>
      <c r="T177" s="162"/>
      <c r="AT177" s="157" t="s">
        <v>202</v>
      </c>
      <c r="AU177" s="157" t="s">
        <v>93</v>
      </c>
      <c r="AV177" s="13" t="s">
        <v>93</v>
      </c>
      <c r="AW177" s="13" t="s">
        <v>42</v>
      </c>
      <c r="AX177" s="13" t="s">
        <v>90</v>
      </c>
      <c r="AY177" s="157" t="s">
        <v>192</v>
      </c>
    </row>
    <row r="178" spans="2:65" s="1" customFormat="1" ht="21.75" customHeight="1">
      <c r="B178" s="33"/>
      <c r="C178" s="132" t="s">
        <v>279</v>
      </c>
      <c r="D178" s="132" t="s">
        <v>194</v>
      </c>
      <c r="E178" s="133" t="s">
        <v>541</v>
      </c>
      <c r="F178" s="134" t="s">
        <v>542</v>
      </c>
      <c r="G178" s="135" t="s">
        <v>197</v>
      </c>
      <c r="H178" s="136">
        <v>0.11</v>
      </c>
      <c r="I178" s="137"/>
      <c r="J178" s="138">
        <f>ROUND(I178*H178,2)</f>
        <v>0</v>
      </c>
      <c r="K178" s="134" t="s">
        <v>198</v>
      </c>
      <c r="L178" s="33"/>
      <c r="M178" s="139" t="s">
        <v>44</v>
      </c>
      <c r="N178" s="140" t="s">
        <v>53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199</v>
      </c>
      <c r="AT178" s="143" t="s">
        <v>194</v>
      </c>
      <c r="AU178" s="143" t="s">
        <v>93</v>
      </c>
      <c r="AY178" s="17" t="s">
        <v>192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90</v>
      </c>
      <c r="BK178" s="144">
        <f>ROUND(I178*H178,2)</f>
        <v>0</v>
      </c>
      <c r="BL178" s="17" t="s">
        <v>199</v>
      </c>
      <c r="BM178" s="143" t="s">
        <v>3103</v>
      </c>
    </row>
    <row r="179" spans="2:65" s="1" customFormat="1" ht="11.25">
      <c r="B179" s="33"/>
      <c r="D179" s="145" t="s">
        <v>200</v>
      </c>
      <c r="F179" s="146" t="s">
        <v>544</v>
      </c>
      <c r="I179" s="147"/>
      <c r="L179" s="33"/>
      <c r="M179" s="148"/>
      <c r="T179" s="54"/>
      <c r="AT179" s="17" t="s">
        <v>200</v>
      </c>
      <c r="AU179" s="17" t="s">
        <v>93</v>
      </c>
    </row>
    <row r="180" spans="2:65" s="12" customFormat="1" ht="11.25">
      <c r="B180" s="149"/>
      <c r="D180" s="150" t="s">
        <v>202</v>
      </c>
      <c r="E180" s="151" t="s">
        <v>44</v>
      </c>
      <c r="F180" s="152" t="s">
        <v>3079</v>
      </c>
      <c r="H180" s="151" t="s">
        <v>44</v>
      </c>
      <c r="I180" s="153"/>
      <c r="L180" s="149"/>
      <c r="M180" s="154"/>
      <c r="T180" s="155"/>
      <c r="AT180" s="151" t="s">
        <v>202</v>
      </c>
      <c r="AU180" s="151" t="s">
        <v>93</v>
      </c>
      <c r="AV180" s="12" t="s">
        <v>90</v>
      </c>
      <c r="AW180" s="12" t="s">
        <v>42</v>
      </c>
      <c r="AX180" s="12" t="s">
        <v>82</v>
      </c>
      <c r="AY180" s="151" t="s">
        <v>192</v>
      </c>
    </row>
    <row r="181" spans="2:65" s="12" customFormat="1" ht="22.5">
      <c r="B181" s="149"/>
      <c r="D181" s="150" t="s">
        <v>202</v>
      </c>
      <c r="E181" s="151" t="s">
        <v>44</v>
      </c>
      <c r="F181" s="152" t="s">
        <v>535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2" customFormat="1" ht="11.25">
      <c r="B182" s="149"/>
      <c r="D182" s="150" t="s">
        <v>202</v>
      </c>
      <c r="E182" s="151" t="s">
        <v>44</v>
      </c>
      <c r="F182" s="152" t="s">
        <v>536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3101</v>
      </c>
      <c r="H183" s="159">
        <v>0.11</v>
      </c>
      <c r="I183" s="160"/>
      <c r="L183" s="156"/>
      <c r="M183" s="161"/>
      <c r="T183" s="162"/>
      <c r="AT183" s="157" t="s">
        <v>202</v>
      </c>
      <c r="AU183" s="157" t="s">
        <v>93</v>
      </c>
      <c r="AV183" s="13" t="s">
        <v>93</v>
      </c>
      <c r="AW183" s="13" t="s">
        <v>42</v>
      </c>
      <c r="AX183" s="13" t="s">
        <v>90</v>
      </c>
      <c r="AY183" s="157" t="s">
        <v>192</v>
      </c>
    </row>
    <row r="184" spans="2:65" s="1" customFormat="1" ht="24.2" customHeight="1">
      <c r="B184" s="33"/>
      <c r="C184" s="132" t="s">
        <v>253</v>
      </c>
      <c r="D184" s="132" t="s">
        <v>194</v>
      </c>
      <c r="E184" s="133" t="s">
        <v>545</v>
      </c>
      <c r="F184" s="134" t="s">
        <v>546</v>
      </c>
      <c r="G184" s="135" t="s">
        <v>197</v>
      </c>
      <c r="H184" s="136">
        <v>0.442</v>
      </c>
      <c r="I184" s="137"/>
      <c r="J184" s="138">
        <f>ROUND(I184*H184,2)</f>
        <v>0</v>
      </c>
      <c r="K184" s="134" t="s">
        <v>198</v>
      </c>
      <c r="L184" s="33"/>
      <c r="M184" s="139" t="s">
        <v>44</v>
      </c>
      <c r="N184" s="140" t="s">
        <v>53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199</v>
      </c>
      <c r="AT184" s="143" t="s">
        <v>194</v>
      </c>
      <c r="AU184" s="143" t="s">
        <v>93</v>
      </c>
      <c r="AY184" s="17" t="s">
        <v>192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90</v>
      </c>
      <c r="BK184" s="144">
        <f>ROUND(I184*H184,2)</f>
        <v>0</v>
      </c>
      <c r="BL184" s="17" t="s">
        <v>199</v>
      </c>
      <c r="BM184" s="143" t="s">
        <v>3104</v>
      </c>
    </row>
    <row r="185" spans="2:65" s="1" customFormat="1" ht="11.25">
      <c r="B185" s="33"/>
      <c r="D185" s="145" t="s">
        <v>200</v>
      </c>
      <c r="F185" s="146" t="s">
        <v>548</v>
      </c>
      <c r="I185" s="147"/>
      <c r="L185" s="33"/>
      <c r="M185" s="148"/>
      <c r="T185" s="54"/>
      <c r="AT185" s="17" t="s">
        <v>200</v>
      </c>
      <c r="AU185" s="17" t="s">
        <v>93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3079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2" customFormat="1" ht="22.5">
      <c r="B187" s="149"/>
      <c r="D187" s="150" t="s">
        <v>202</v>
      </c>
      <c r="E187" s="151" t="s">
        <v>44</v>
      </c>
      <c r="F187" s="152" t="s">
        <v>535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2" customFormat="1" ht="22.5">
      <c r="B188" s="149"/>
      <c r="D188" s="150" t="s">
        <v>202</v>
      </c>
      <c r="E188" s="151" t="s">
        <v>44</v>
      </c>
      <c r="F188" s="152" t="s">
        <v>549</v>
      </c>
      <c r="H188" s="151" t="s">
        <v>44</v>
      </c>
      <c r="I188" s="153"/>
      <c r="L188" s="149"/>
      <c r="M188" s="154"/>
      <c r="T188" s="155"/>
      <c r="AT188" s="151" t="s">
        <v>202</v>
      </c>
      <c r="AU188" s="151" t="s">
        <v>93</v>
      </c>
      <c r="AV188" s="12" t="s">
        <v>90</v>
      </c>
      <c r="AW188" s="12" t="s">
        <v>42</v>
      </c>
      <c r="AX188" s="12" t="s">
        <v>82</v>
      </c>
      <c r="AY188" s="151" t="s">
        <v>192</v>
      </c>
    </row>
    <row r="189" spans="2:65" s="13" customFormat="1" ht="11.25">
      <c r="B189" s="156"/>
      <c r="D189" s="150" t="s">
        <v>202</v>
      </c>
      <c r="E189" s="157" t="s">
        <v>44</v>
      </c>
      <c r="F189" s="158" t="s">
        <v>3105</v>
      </c>
      <c r="H189" s="159">
        <v>0.442</v>
      </c>
      <c r="I189" s="160"/>
      <c r="L189" s="156"/>
      <c r="M189" s="161"/>
      <c r="T189" s="162"/>
      <c r="AT189" s="157" t="s">
        <v>202</v>
      </c>
      <c r="AU189" s="157" t="s">
        <v>93</v>
      </c>
      <c r="AV189" s="13" t="s">
        <v>93</v>
      </c>
      <c r="AW189" s="13" t="s">
        <v>42</v>
      </c>
      <c r="AX189" s="13" t="s">
        <v>90</v>
      </c>
      <c r="AY189" s="157" t="s">
        <v>192</v>
      </c>
    </row>
    <row r="190" spans="2:65" s="1" customFormat="1" ht="33" customHeight="1">
      <c r="B190" s="33"/>
      <c r="C190" s="132" t="s">
        <v>315</v>
      </c>
      <c r="D190" s="132" t="s">
        <v>194</v>
      </c>
      <c r="E190" s="133" t="s">
        <v>223</v>
      </c>
      <c r="F190" s="134" t="s">
        <v>224</v>
      </c>
      <c r="G190" s="135" t="s">
        <v>225</v>
      </c>
      <c r="H190" s="136">
        <v>253.23</v>
      </c>
      <c r="I190" s="137"/>
      <c r="J190" s="138">
        <f>ROUND(I190*H190,2)</f>
        <v>0</v>
      </c>
      <c r="K190" s="134" t="s">
        <v>198</v>
      </c>
      <c r="L190" s="33"/>
      <c r="M190" s="139" t="s">
        <v>44</v>
      </c>
      <c r="N190" s="140" t="s">
        <v>53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199</v>
      </c>
      <c r="AT190" s="143" t="s">
        <v>194</v>
      </c>
      <c r="AU190" s="143" t="s">
        <v>93</v>
      </c>
      <c r="AY190" s="17" t="s">
        <v>192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90</v>
      </c>
      <c r="BK190" s="144">
        <f>ROUND(I190*H190,2)</f>
        <v>0</v>
      </c>
      <c r="BL190" s="17" t="s">
        <v>199</v>
      </c>
      <c r="BM190" s="143" t="s">
        <v>3106</v>
      </c>
    </row>
    <row r="191" spans="2:65" s="1" customFormat="1" ht="11.25">
      <c r="B191" s="33"/>
      <c r="D191" s="145" t="s">
        <v>200</v>
      </c>
      <c r="F191" s="146" t="s">
        <v>227</v>
      </c>
      <c r="I191" s="147"/>
      <c r="L191" s="33"/>
      <c r="M191" s="148"/>
      <c r="T191" s="54"/>
      <c r="AT191" s="17" t="s">
        <v>200</v>
      </c>
      <c r="AU191" s="17" t="s">
        <v>93</v>
      </c>
    </row>
    <row r="192" spans="2:65" s="1" customFormat="1" ht="29.25">
      <c r="B192" s="33"/>
      <c r="D192" s="150" t="s">
        <v>552</v>
      </c>
      <c r="F192" s="183" t="s">
        <v>553</v>
      </c>
      <c r="I192" s="147"/>
      <c r="L192" s="33"/>
      <c r="M192" s="148"/>
      <c r="T192" s="54"/>
      <c r="AT192" s="17" t="s">
        <v>552</v>
      </c>
      <c r="AU192" s="17" t="s">
        <v>93</v>
      </c>
    </row>
    <row r="193" spans="2:65" s="12" customFormat="1" ht="11.25">
      <c r="B193" s="149"/>
      <c r="D193" s="150" t="s">
        <v>202</v>
      </c>
      <c r="E193" s="151" t="s">
        <v>44</v>
      </c>
      <c r="F193" s="152" t="s">
        <v>3079</v>
      </c>
      <c r="H193" s="151" t="s">
        <v>44</v>
      </c>
      <c r="I193" s="153"/>
      <c r="L193" s="149"/>
      <c r="M193" s="154"/>
      <c r="T193" s="155"/>
      <c r="AT193" s="151" t="s">
        <v>202</v>
      </c>
      <c r="AU193" s="151" t="s">
        <v>93</v>
      </c>
      <c r="AV193" s="12" t="s">
        <v>90</v>
      </c>
      <c r="AW193" s="12" t="s">
        <v>42</v>
      </c>
      <c r="AX193" s="12" t="s">
        <v>82</v>
      </c>
      <c r="AY193" s="151" t="s">
        <v>192</v>
      </c>
    </row>
    <row r="194" spans="2:65" s="12" customFormat="1" ht="22.5">
      <c r="B194" s="149"/>
      <c r="D194" s="150" t="s">
        <v>202</v>
      </c>
      <c r="E194" s="151" t="s">
        <v>44</v>
      </c>
      <c r="F194" s="152" t="s">
        <v>3107</v>
      </c>
      <c r="H194" s="151" t="s">
        <v>44</v>
      </c>
      <c r="I194" s="153"/>
      <c r="L194" s="149"/>
      <c r="M194" s="154"/>
      <c r="T194" s="155"/>
      <c r="AT194" s="151" t="s">
        <v>202</v>
      </c>
      <c r="AU194" s="151" t="s">
        <v>93</v>
      </c>
      <c r="AV194" s="12" t="s">
        <v>90</v>
      </c>
      <c r="AW194" s="12" t="s">
        <v>42</v>
      </c>
      <c r="AX194" s="12" t="s">
        <v>82</v>
      </c>
      <c r="AY194" s="151" t="s">
        <v>192</v>
      </c>
    </row>
    <row r="195" spans="2:65" s="13" customFormat="1" ht="11.25">
      <c r="B195" s="156"/>
      <c r="D195" s="150" t="s">
        <v>202</v>
      </c>
      <c r="E195" s="157" t="s">
        <v>44</v>
      </c>
      <c r="F195" s="158" t="s">
        <v>3080</v>
      </c>
      <c r="H195" s="159">
        <v>246.47900000000001</v>
      </c>
      <c r="I195" s="160"/>
      <c r="L195" s="156"/>
      <c r="M195" s="161"/>
      <c r="T195" s="162"/>
      <c r="AT195" s="157" t="s">
        <v>202</v>
      </c>
      <c r="AU195" s="157" t="s">
        <v>93</v>
      </c>
      <c r="AV195" s="13" t="s">
        <v>93</v>
      </c>
      <c r="AW195" s="13" t="s">
        <v>42</v>
      </c>
      <c r="AX195" s="13" t="s">
        <v>82</v>
      </c>
      <c r="AY195" s="157" t="s">
        <v>192</v>
      </c>
    </row>
    <row r="196" spans="2:65" s="12" customFormat="1" ht="22.5">
      <c r="B196" s="149"/>
      <c r="D196" s="150" t="s">
        <v>202</v>
      </c>
      <c r="E196" s="151" t="s">
        <v>44</v>
      </c>
      <c r="F196" s="152" t="s">
        <v>559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65" s="13" customFormat="1" ht="11.25">
      <c r="B197" s="156"/>
      <c r="D197" s="150" t="s">
        <v>202</v>
      </c>
      <c r="E197" s="157" t="s">
        <v>44</v>
      </c>
      <c r="F197" s="158" t="s">
        <v>3082</v>
      </c>
      <c r="H197" s="159">
        <v>6.7510000000000003</v>
      </c>
      <c r="I197" s="160"/>
      <c r="L197" s="156"/>
      <c r="M197" s="161"/>
      <c r="T197" s="162"/>
      <c r="AT197" s="157" t="s">
        <v>202</v>
      </c>
      <c r="AU197" s="157" t="s">
        <v>93</v>
      </c>
      <c r="AV197" s="13" t="s">
        <v>93</v>
      </c>
      <c r="AW197" s="13" t="s">
        <v>42</v>
      </c>
      <c r="AX197" s="13" t="s">
        <v>82</v>
      </c>
      <c r="AY197" s="157" t="s">
        <v>192</v>
      </c>
    </row>
    <row r="198" spans="2:65" s="14" customFormat="1" ht="11.25">
      <c r="B198" s="163"/>
      <c r="D198" s="150" t="s">
        <v>202</v>
      </c>
      <c r="E198" s="164" t="s">
        <v>44</v>
      </c>
      <c r="F198" s="165" t="s">
        <v>205</v>
      </c>
      <c r="H198" s="166">
        <v>253.23000000000002</v>
      </c>
      <c r="I198" s="167"/>
      <c r="L198" s="163"/>
      <c r="M198" s="168"/>
      <c r="T198" s="169"/>
      <c r="AT198" s="164" t="s">
        <v>202</v>
      </c>
      <c r="AU198" s="164" t="s">
        <v>93</v>
      </c>
      <c r="AV198" s="14" t="s">
        <v>199</v>
      </c>
      <c r="AW198" s="14" t="s">
        <v>42</v>
      </c>
      <c r="AX198" s="14" t="s">
        <v>90</v>
      </c>
      <c r="AY198" s="164" t="s">
        <v>192</v>
      </c>
    </row>
    <row r="199" spans="2:65" s="1" customFormat="1" ht="33" customHeight="1">
      <c r="B199" s="33"/>
      <c r="C199" s="132" t="s">
        <v>324</v>
      </c>
      <c r="D199" s="132" t="s">
        <v>194</v>
      </c>
      <c r="E199" s="133" t="s">
        <v>561</v>
      </c>
      <c r="F199" s="134" t="s">
        <v>562</v>
      </c>
      <c r="G199" s="135" t="s">
        <v>197</v>
      </c>
      <c r="H199" s="136">
        <v>86.097999999999999</v>
      </c>
      <c r="I199" s="137"/>
      <c r="J199" s="138">
        <f>ROUND(I199*H199,2)</f>
        <v>0</v>
      </c>
      <c r="K199" s="134" t="s">
        <v>198</v>
      </c>
      <c r="L199" s="33"/>
      <c r="M199" s="139" t="s">
        <v>44</v>
      </c>
      <c r="N199" s="140" t="s">
        <v>53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199</v>
      </c>
      <c r="AT199" s="143" t="s">
        <v>194</v>
      </c>
      <c r="AU199" s="143" t="s">
        <v>93</v>
      </c>
      <c r="AY199" s="17" t="s">
        <v>192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90</v>
      </c>
      <c r="BK199" s="144">
        <f>ROUND(I199*H199,2)</f>
        <v>0</v>
      </c>
      <c r="BL199" s="17" t="s">
        <v>199</v>
      </c>
      <c r="BM199" s="143" t="s">
        <v>3108</v>
      </c>
    </row>
    <row r="200" spans="2:65" s="1" customFormat="1" ht="11.25">
      <c r="B200" s="33"/>
      <c r="D200" s="145" t="s">
        <v>200</v>
      </c>
      <c r="F200" s="146" t="s">
        <v>564</v>
      </c>
      <c r="I200" s="147"/>
      <c r="L200" s="33"/>
      <c r="M200" s="148"/>
      <c r="T200" s="54"/>
      <c r="AT200" s="17" t="s">
        <v>200</v>
      </c>
      <c r="AU200" s="17" t="s">
        <v>93</v>
      </c>
    </row>
    <row r="201" spans="2:65" s="1" customFormat="1" ht="29.25">
      <c r="B201" s="33"/>
      <c r="D201" s="150" t="s">
        <v>552</v>
      </c>
      <c r="F201" s="183" t="s">
        <v>565</v>
      </c>
      <c r="I201" s="147"/>
      <c r="L201" s="33"/>
      <c r="M201" s="148"/>
      <c r="T201" s="54"/>
      <c r="AT201" s="17" t="s">
        <v>552</v>
      </c>
      <c r="AU201" s="17" t="s">
        <v>93</v>
      </c>
    </row>
    <row r="202" spans="2:65" s="12" customFormat="1" ht="11.25">
      <c r="B202" s="149"/>
      <c r="D202" s="150" t="s">
        <v>202</v>
      </c>
      <c r="E202" s="151" t="s">
        <v>44</v>
      </c>
      <c r="F202" s="152" t="s">
        <v>3079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2" customFormat="1" ht="22.5">
      <c r="B203" s="149"/>
      <c r="D203" s="150" t="s">
        <v>202</v>
      </c>
      <c r="E203" s="151" t="s">
        <v>44</v>
      </c>
      <c r="F203" s="152" t="s">
        <v>555</v>
      </c>
      <c r="H203" s="151" t="s">
        <v>44</v>
      </c>
      <c r="I203" s="153"/>
      <c r="L203" s="149"/>
      <c r="M203" s="154"/>
      <c r="T203" s="155"/>
      <c r="AT203" s="151" t="s">
        <v>202</v>
      </c>
      <c r="AU203" s="151" t="s">
        <v>93</v>
      </c>
      <c r="AV203" s="12" t="s">
        <v>90</v>
      </c>
      <c r="AW203" s="12" t="s">
        <v>42</v>
      </c>
      <c r="AX203" s="12" t="s">
        <v>82</v>
      </c>
      <c r="AY203" s="151" t="s">
        <v>192</v>
      </c>
    </row>
    <row r="204" spans="2:65" s="13" customFormat="1" ht="11.25">
      <c r="B204" s="156"/>
      <c r="D204" s="150" t="s">
        <v>202</v>
      </c>
      <c r="E204" s="157" t="s">
        <v>44</v>
      </c>
      <c r="F204" s="158" t="s">
        <v>3109</v>
      </c>
      <c r="H204" s="159">
        <v>83.802999999999997</v>
      </c>
      <c r="I204" s="160"/>
      <c r="L204" s="156"/>
      <c r="M204" s="161"/>
      <c r="T204" s="162"/>
      <c r="AT204" s="157" t="s">
        <v>202</v>
      </c>
      <c r="AU204" s="157" t="s">
        <v>93</v>
      </c>
      <c r="AV204" s="13" t="s">
        <v>93</v>
      </c>
      <c r="AW204" s="13" t="s">
        <v>42</v>
      </c>
      <c r="AX204" s="13" t="s">
        <v>82</v>
      </c>
      <c r="AY204" s="157" t="s">
        <v>192</v>
      </c>
    </row>
    <row r="205" spans="2:65" s="12" customFormat="1" ht="22.5">
      <c r="B205" s="149"/>
      <c r="D205" s="150" t="s">
        <v>202</v>
      </c>
      <c r="E205" s="151" t="s">
        <v>44</v>
      </c>
      <c r="F205" s="152" t="s">
        <v>559</v>
      </c>
      <c r="H205" s="151" t="s">
        <v>44</v>
      </c>
      <c r="I205" s="153"/>
      <c r="L205" s="149"/>
      <c r="M205" s="154"/>
      <c r="T205" s="155"/>
      <c r="AT205" s="151" t="s">
        <v>202</v>
      </c>
      <c r="AU205" s="151" t="s">
        <v>93</v>
      </c>
      <c r="AV205" s="12" t="s">
        <v>90</v>
      </c>
      <c r="AW205" s="12" t="s">
        <v>42</v>
      </c>
      <c r="AX205" s="12" t="s">
        <v>82</v>
      </c>
      <c r="AY205" s="151" t="s">
        <v>192</v>
      </c>
    </row>
    <row r="206" spans="2:65" s="13" customFormat="1" ht="11.25">
      <c r="B206" s="156"/>
      <c r="D206" s="150" t="s">
        <v>202</v>
      </c>
      <c r="E206" s="157" t="s">
        <v>44</v>
      </c>
      <c r="F206" s="158" t="s">
        <v>3110</v>
      </c>
      <c r="H206" s="159">
        <v>2.2949999999999999</v>
      </c>
      <c r="I206" s="160"/>
      <c r="L206" s="156"/>
      <c r="M206" s="161"/>
      <c r="T206" s="162"/>
      <c r="AT206" s="157" t="s">
        <v>202</v>
      </c>
      <c r="AU206" s="157" t="s">
        <v>93</v>
      </c>
      <c r="AV206" s="13" t="s">
        <v>93</v>
      </c>
      <c r="AW206" s="13" t="s">
        <v>42</v>
      </c>
      <c r="AX206" s="13" t="s">
        <v>82</v>
      </c>
      <c r="AY206" s="157" t="s">
        <v>192</v>
      </c>
    </row>
    <row r="207" spans="2:65" s="14" customFormat="1" ht="11.25">
      <c r="B207" s="163"/>
      <c r="D207" s="150" t="s">
        <v>202</v>
      </c>
      <c r="E207" s="164" t="s">
        <v>44</v>
      </c>
      <c r="F207" s="165" t="s">
        <v>205</v>
      </c>
      <c r="H207" s="166">
        <v>86.097999999999999</v>
      </c>
      <c r="I207" s="167"/>
      <c r="L207" s="163"/>
      <c r="M207" s="168"/>
      <c r="T207" s="169"/>
      <c r="AT207" s="164" t="s">
        <v>202</v>
      </c>
      <c r="AU207" s="164" t="s">
        <v>93</v>
      </c>
      <c r="AV207" s="14" t="s">
        <v>199</v>
      </c>
      <c r="AW207" s="14" t="s">
        <v>42</v>
      </c>
      <c r="AX207" s="14" t="s">
        <v>90</v>
      </c>
      <c r="AY207" s="164" t="s">
        <v>192</v>
      </c>
    </row>
    <row r="208" spans="2:65" s="1" customFormat="1" ht="37.9" customHeight="1">
      <c r="B208" s="33"/>
      <c r="C208" s="132" t="s">
        <v>7</v>
      </c>
      <c r="D208" s="132" t="s">
        <v>194</v>
      </c>
      <c r="E208" s="133" t="s">
        <v>573</v>
      </c>
      <c r="F208" s="134" t="s">
        <v>574</v>
      </c>
      <c r="G208" s="135" t="s">
        <v>197</v>
      </c>
      <c r="H208" s="136">
        <v>8.61</v>
      </c>
      <c r="I208" s="137"/>
      <c r="J208" s="138">
        <f>ROUND(I208*H208,2)</f>
        <v>0</v>
      </c>
      <c r="K208" s="134" t="s">
        <v>198</v>
      </c>
      <c r="L208" s="33"/>
      <c r="M208" s="139" t="s">
        <v>44</v>
      </c>
      <c r="N208" s="140" t="s">
        <v>53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199</v>
      </c>
      <c r="AT208" s="143" t="s">
        <v>194</v>
      </c>
      <c r="AU208" s="143" t="s">
        <v>93</v>
      </c>
      <c r="AY208" s="17" t="s">
        <v>192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90</v>
      </c>
      <c r="BK208" s="144">
        <f>ROUND(I208*H208,2)</f>
        <v>0</v>
      </c>
      <c r="BL208" s="17" t="s">
        <v>199</v>
      </c>
      <c r="BM208" s="143" t="s">
        <v>3111</v>
      </c>
    </row>
    <row r="209" spans="2:65" s="1" customFormat="1" ht="11.25">
      <c r="B209" s="33"/>
      <c r="D209" s="145" t="s">
        <v>200</v>
      </c>
      <c r="F209" s="146" t="s">
        <v>576</v>
      </c>
      <c r="I209" s="147"/>
      <c r="L209" s="33"/>
      <c r="M209" s="148"/>
      <c r="T209" s="54"/>
      <c r="AT209" s="17" t="s">
        <v>200</v>
      </c>
      <c r="AU209" s="17" t="s">
        <v>93</v>
      </c>
    </row>
    <row r="210" spans="2:65" s="12" customFormat="1" ht="11.25">
      <c r="B210" s="149"/>
      <c r="D210" s="150" t="s">
        <v>202</v>
      </c>
      <c r="E210" s="151" t="s">
        <v>44</v>
      </c>
      <c r="F210" s="152" t="s">
        <v>3079</v>
      </c>
      <c r="H210" s="151" t="s">
        <v>44</v>
      </c>
      <c r="I210" s="153"/>
      <c r="L210" s="149"/>
      <c r="M210" s="154"/>
      <c r="T210" s="155"/>
      <c r="AT210" s="151" t="s">
        <v>202</v>
      </c>
      <c r="AU210" s="151" t="s">
        <v>93</v>
      </c>
      <c r="AV210" s="12" t="s">
        <v>90</v>
      </c>
      <c r="AW210" s="12" t="s">
        <v>42</v>
      </c>
      <c r="AX210" s="12" t="s">
        <v>82</v>
      </c>
      <c r="AY210" s="151" t="s">
        <v>192</v>
      </c>
    </row>
    <row r="211" spans="2:65" s="12" customFormat="1" ht="11.25">
      <c r="B211" s="149"/>
      <c r="D211" s="150" t="s">
        <v>202</v>
      </c>
      <c r="E211" s="151" t="s">
        <v>44</v>
      </c>
      <c r="F211" s="152" t="s">
        <v>577</v>
      </c>
      <c r="H211" s="151" t="s">
        <v>44</v>
      </c>
      <c r="I211" s="153"/>
      <c r="L211" s="149"/>
      <c r="M211" s="154"/>
      <c r="T211" s="155"/>
      <c r="AT211" s="151" t="s">
        <v>202</v>
      </c>
      <c r="AU211" s="151" t="s">
        <v>93</v>
      </c>
      <c r="AV211" s="12" t="s">
        <v>90</v>
      </c>
      <c r="AW211" s="12" t="s">
        <v>42</v>
      </c>
      <c r="AX211" s="12" t="s">
        <v>82</v>
      </c>
      <c r="AY211" s="151" t="s">
        <v>192</v>
      </c>
    </row>
    <row r="212" spans="2:65" s="13" customFormat="1" ht="11.25">
      <c r="B212" s="156"/>
      <c r="D212" s="150" t="s">
        <v>202</v>
      </c>
      <c r="E212" s="157" t="s">
        <v>44</v>
      </c>
      <c r="F212" s="158" t="s">
        <v>3112</v>
      </c>
      <c r="H212" s="159">
        <v>8.61</v>
      </c>
      <c r="I212" s="160"/>
      <c r="L212" s="156"/>
      <c r="M212" s="161"/>
      <c r="T212" s="162"/>
      <c r="AT212" s="157" t="s">
        <v>202</v>
      </c>
      <c r="AU212" s="157" t="s">
        <v>93</v>
      </c>
      <c r="AV212" s="13" t="s">
        <v>93</v>
      </c>
      <c r="AW212" s="13" t="s">
        <v>42</v>
      </c>
      <c r="AX212" s="13" t="s">
        <v>90</v>
      </c>
      <c r="AY212" s="157" t="s">
        <v>192</v>
      </c>
    </row>
    <row r="213" spans="2:65" s="1" customFormat="1" ht="37.9" customHeight="1">
      <c r="B213" s="33"/>
      <c r="C213" s="132" t="s">
        <v>266</v>
      </c>
      <c r="D213" s="132" t="s">
        <v>194</v>
      </c>
      <c r="E213" s="133" t="s">
        <v>579</v>
      </c>
      <c r="F213" s="134" t="s">
        <v>580</v>
      </c>
      <c r="G213" s="135" t="s">
        <v>197</v>
      </c>
      <c r="H213" s="136">
        <v>41.679000000000002</v>
      </c>
      <c r="I213" s="137"/>
      <c r="J213" s="138">
        <f>ROUND(I213*H213,2)</f>
        <v>0</v>
      </c>
      <c r="K213" s="134" t="s">
        <v>198</v>
      </c>
      <c r="L213" s="33"/>
      <c r="M213" s="139" t="s">
        <v>44</v>
      </c>
      <c r="N213" s="140" t="s">
        <v>53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199</v>
      </c>
      <c r="AT213" s="143" t="s">
        <v>194</v>
      </c>
      <c r="AU213" s="143" t="s">
        <v>93</v>
      </c>
      <c r="AY213" s="17" t="s">
        <v>192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90</v>
      </c>
      <c r="BK213" s="144">
        <f>ROUND(I213*H213,2)</f>
        <v>0</v>
      </c>
      <c r="BL213" s="17" t="s">
        <v>199</v>
      </c>
      <c r="BM213" s="143" t="s">
        <v>3113</v>
      </c>
    </row>
    <row r="214" spans="2:65" s="1" customFormat="1" ht="11.25">
      <c r="B214" s="33"/>
      <c r="D214" s="145" t="s">
        <v>200</v>
      </c>
      <c r="F214" s="146" t="s">
        <v>582</v>
      </c>
      <c r="I214" s="147"/>
      <c r="L214" s="33"/>
      <c r="M214" s="148"/>
      <c r="T214" s="54"/>
      <c r="AT214" s="17" t="s">
        <v>200</v>
      </c>
      <c r="AU214" s="17" t="s">
        <v>93</v>
      </c>
    </row>
    <row r="215" spans="2:65" s="12" customFormat="1" ht="11.25">
      <c r="B215" s="149"/>
      <c r="D215" s="150" t="s">
        <v>202</v>
      </c>
      <c r="E215" s="151" t="s">
        <v>44</v>
      </c>
      <c r="F215" s="152" t="s">
        <v>3079</v>
      </c>
      <c r="H215" s="151" t="s">
        <v>44</v>
      </c>
      <c r="I215" s="153"/>
      <c r="L215" s="149"/>
      <c r="M215" s="154"/>
      <c r="T215" s="155"/>
      <c r="AT215" s="151" t="s">
        <v>202</v>
      </c>
      <c r="AU215" s="151" t="s">
        <v>93</v>
      </c>
      <c r="AV215" s="12" t="s">
        <v>90</v>
      </c>
      <c r="AW215" s="12" t="s">
        <v>42</v>
      </c>
      <c r="AX215" s="12" t="s">
        <v>82</v>
      </c>
      <c r="AY215" s="151" t="s">
        <v>192</v>
      </c>
    </row>
    <row r="216" spans="2:65" s="12" customFormat="1" ht="11.25">
      <c r="B216" s="149"/>
      <c r="D216" s="150" t="s">
        <v>202</v>
      </c>
      <c r="E216" s="151" t="s">
        <v>44</v>
      </c>
      <c r="F216" s="152" t="s">
        <v>596</v>
      </c>
      <c r="H216" s="151" t="s">
        <v>44</v>
      </c>
      <c r="I216" s="153"/>
      <c r="L216" s="149"/>
      <c r="M216" s="154"/>
      <c r="T216" s="155"/>
      <c r="AT216" s="151" t="s">
        <v>202</v>
      </c>
      <c r="AU216" s="151" t="s">
        <v>93</v>
      </c>
      <c r="AV216" s="12" t="s">
        <v>90</v>
      </c>
      <c r="AW216" s="12" t="s">
        <v>42</v>
      </c>
      <c r="AX216" s="12" t="s">
        <v>82</v>
      </c>
      <c r="AY216" s="151" t="s">
        <v>192</v>
      </c>
    </row>
    <row r="217" spans="2:65" s="13" customFormat="1" ht="11.25">
      <c r="B217" s="156"/>
      <c r="D217" s="150" t="s">
        <v>202</v>
      </c>
      <c r="E217" s="157" t="s">
        <v>44</v>
      </c>
      <c r="F217" s="158" t="s">
        <v>3114</v>
      </c>
      <c r="H217" s="159">
        <v>14.35</v>
      </c>
      <c r="I217" s="160"/>
      <c r="L217" s="156"/>
      <c r="M217" s="161"/>
      <c r="T217" s="162"/>
      <c r="AT217" s="157" t="s">
        <v>202</v>
      </c>
      <c r="AU217" s="157" t="s">
        <v>93</v>
      </c>
      <c r="AV217" s="13" t="s">
        <v>93</v>
      </c>
      <c r="AW217" s="13" t="s">
        <v>42</v>
      </c>
      <c r="AX217" s="13" t="s">
        <v>82</v>
      </c>
      <c r="AY217" s="157" t="s">
        <v>192</v>
      </c>
    </row>
    <row r="218" spans="2:65" s="12" customFormat="1" ht="11.25">
      <c r="B218" s="149"/>
      <c r="D218" s="150" t="s">
        <v>202</v>
      </c>
      <c r="E218" s="151" t="s">
        <v>44</v>
      </c>
      <c r="F218" s="152" t="s">
        <v>598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3" customFormat="1" ht="11.25">
      <c r="B219" s="156"/>
      <c r="D219" s="150" t="s">
        <v>202</v>
      </c>
      <c r="E219" s="157" t="s">
        <v>44</v>
      </c>
      <c r="F219" s="158" t="s">
        <v>3115</v>
      </c>
      <c r="H219" s="159">
        <v>1.5</v>
      </c>
      <c r="I219" s="160"/>
      <c r="L219" s="156"/>
      <c r="M219" s="161"/>
      <c r="T219" s="162"/>
      <c r="AT219" s="157" t="s">
        <v>202</v>
      </c>
      <c r="AU219" s="157" t="s">
        <v>93</v>
      </c>
      <c r="AV219" s="13" t="s">
        <v>93</v>
      </c>
      <c r="AW219" s="13" t="s">
        <v>42</v>
      </c>
      <c r="AX219" s="13" t="s">
        <v>82</v>
      </c>
      <c r="AY219" s="157" t="s">
        <v>192</v>
      </c>
    </row>
    <row r="220" spans="2:65" s="12" customFormat="1" ht="22.5">
      <c r="B220" s="149"/>
      <c r="D220" s="150" t="s">
        <v>202</v>
      </c>
      <c r="E220" s="151" t="s">
        <v>44</v>
      </c>
      <c r="F220" s="152" t="s">
        <v>3116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93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3" customFormat="1" ht="11.25">
      <c r="B221" s="156"/>
      <c r="D221" s="150" t="s">
        <v>202</v>
      </c>
      <c r="E221" s="157" t="s">
        <v>44</v>
      </c>
      <c r="F221" s="158" t="s">
        <v>3117</v>
      </c>
      <c r="H221" s="159">
        <v>25.829000000000001</v>
      </c>
      <c r="I221" s="160"/>
      <c r="L221" s="156"/>
      <c r="M221" s="161"/>
      <c r="T221" s="162"/>
      <c r="AT221" s="157" t="s">
        <v>202</v>
      </c>
      <c r="AU221" s="157" t="s">
        <v>93</v>
      </c>
      <c r="AV221" s="13" t="s">
        <v>93</v>
      </c>
      <c r="AW221" s="13" t="s">
        <v>42</v>
      </c>
      <c r="AX221" s="13" t="s">
        <v>82</v>
      </c>
      <c r="AY221" s="157" t="s">
        <v>192</v>
      </c>
    </row>
    <row r="222" spans="2:65" s="14" customFormat="1" ht="11.25">
      <c r="B222" s="163"/>
      <c r="D222" s="150" t="s">
        <v>202</v>
      </c>
      <c r="E222" s="164" t="s">
        <v>44</v>
      </c>
      <c r="F222" s="165" t="s">
        <v>205</v>
      </c>
      <c r="H222" s="166">
        <v>41.679000000000002</v>
      </c>
      <c r="I222" s="167"/>
      <c r="L222" s="163"/>
      <c r="M222" s="168"/>
      <c r="T222" s="169"/>
      <c r="AT222" s="164" t="s">
        <v>202</v>
      </c>
      <c r="AU222" s="164" t="s">
        <v>93</v>
      </c>
      <c r="AV222" s="14" t="s">
        <v>199</v>
      </c>
      <c r="AW222" s="14" t="s">
        <v>42</v>
      </c>
      <c r="AX222" s="14" t="s">
        <v>90</v>
      </c>
      <c r="AY222" s="164" t="s">
        <v>192</v>
      </c>
    </row>
    <row r="223" spans="2:65" s="1" customFormat="1" ht="62.65" customHeight="1">
      <c r="B223" s="33"/>
      <c r="C223" s="132" t="s">
        <v>345</v>
      </c>
      <c r="D223" s="132" t="s">
        <v>194</v>
      </c>
      <c r="E223" s="133" t="s">
        <v>206</v>
      </c>
      <c r="F223" s="134" t="s">
        <v>207</v>
      </c>
      <c r="G223" s="135" t="s">
        <v>197</v>
      </c>
      <c r="H223" s="136">
        <v>41.679000000000002</v>
      </c>
      <c r="I223" s="137"/>
      <c r="J223" s="138">
        <f>ROUND(I223*H223,2)</f>
        <v>0</v>
      </c>
      <c r="K223" s="134" t="s">
        <v>198</v>
      </c>
      <c r="L223" s="33"/>
      <c r="M223" s="139" t="s">
        <v>44</v>
      </c>
      <c r="N223" s="140" t="s">
        <v>53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199</v>
      </c>
      <c r="AT223" s="143" t="s">
        <v>194</v>
      </c>
      <c r="AU223" s="143" t="s">
        <v>93</v>
      </c>
      <c r="AY223" s="17" t="s">
        <v>192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90</v>
      </c>
      <c r="BK223" s="144">
        <f>ROUND(I223*H223,2)</f>
        <v>0</v>
      </c>
      <c r="BL223" s="17" t="s">
        <v>199</v>
      </c>
      <c r="BM223" s="143" t="s">
        <v>3118</v>
      </c>
    </row>
    <row r="224" spans="2:65" s="1" customFormat="1" ht="11.25">
      <c r="B224" s="33"/>
      <c r="D224" s="145" t="s">
        <v>200</v>
      </c>
      <c r="F224" s="146" t="s">
        <v>208</v>
      </c>
      <c r="I224" s="147"/>
      <c r="L224" s="33"/>
      <c r="M224" s="148"/>
      <c r="T224" s="54"/>
      <c r="AT224" s="17" t="s">
        <v>200</v>
      </c>
      <c r="AU224" s="17" t="s">
        <v>93</v>
      </c>
    </row>
    <row r="225" spans="2:65" s="12" customFormat="1" ht="11.25">
      <c r="B225" s="149"/>
      <c r="D225" s="150" t="s">
        <v>202</v>
      </c>
      <c r="E225" s="151" t="s">
        <v>44</v>
      </c>
      <c r="F225" s="152" t="s">
        <v>3079</v>
      </c>
      <c r="H225" s="151" t="s">
        <v>44</v>
      </c>
      <c r="I225" s="153"/>
      <c r="L225" s="149"/>
      <c r="M225" s="154"/>
      <c r="T225" s="155"/>
      <c r="AT225" s="151" t="s">
        <v>202</v>
      </c>
      <c r="AU225" s="151" t="s">
        <v>93</v>
      </c>
      <c r="AV225" s="12" t="s">
        <v>90</v>
      </c>
      <c r="AW225" s="12" t="s">
        <v>42</v>
      </c>
      <c r="AX225" s="12" t="s">
        <v>82</v>
      </c>
      <c r="AY225" s="151" t="s">
        <v>192</v>
      </c>
    </row>
    <row r="226" spans="2:65" s="12" customFormat="1" ht="11.25">
      <c r="B226" s="149"/>
      <c r="D226" s="150" t="s">
        <v>202</v>
      </c>
      <c r="E226" s="151" t="s">
        <v>44</v>
      </c>
      <c r="F226" s="152" t="s">
        <v>615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93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3" customFormat="1" ht="11.25">
      <c r="B227" s="156"/>
      <c r="D227" s="150" t="s">
        <v>202</v>
      </c>
      <c r="E227" s="157" t="s">
        <v>44</v>
      </c>
      <c r="F227" s="158" t="s">
        <v>3114</v>
      </c>
      <c r="H227" s="159">
        <v>14.35</v>
      </c>
      <c r="I227" s="160"/>
      <c r="L227" s="156"/>
      <c r="M227" s="161"/>
      <c r="T227" s="162"/>
      <c r="AT227" s="157" t="s">
        <v>202</v>
      </c>
      <c r="AU227" s="157" t="s">
        <v>93</v>
      </c>
      <c r="AV227" s="13" t="s">
        <v>93</v>
      </c>
      <c r="AW227" s="13" t="s">
        <v>42</v>
      </c>
      <c r="AX227" s="13" t="s">
        <v>82</v>
      </c>
      <c r="AY227" s="157" t="s">
        <v>192</v>
      </c>
    </row>
    <row r="228" spans="2:65" s="12" customFormat="1" ht="11.25">
      <c r="B228" s="149"/>
      <c r="D228" s="150" t="s">
        <v>202</v>
      </c>
      <c r="E228" s="151" t="s">
        <v>44</v>
      </c>
      <c r="F228" s="152" t="s">
        <v>2377</v>
      </c>
      <c r="H228" s="151" t="s">
        <v>44</v>
      </c>
      <c r="I228" s="153"/>
      <c r="L228" s="149"/>
      <c r="M228" s="154"/>
      <c r="T228" s="155"/>
      <c r="AT228" s="151" t="s">
        <v>202</v>
      </c>
      <c r="AU228" s="151" t="s">
        <v>93</v>
      </c>
      <c r="AV228" s="12" t="s">
        <v>90</v>
      </c>
      <c r="AW228" s="12" t="s">
        <v>42</v>
      </c>
      <c r="AX228" s="12" t="s">
        <v>82</v>
      </c>
      <c r="AY228" s="151" t="s">
        <v>192</v>
      </c>
    </row>
    <row r="229" spans="2:65" s="13" customFormat="1" ht="11.25">
      <c r="B229" s="156"/>
      <c r="D229" s="150" t="s">
        <v>202</v>
      </c>
      <c r="E229" s="157" t="s">
        <v>44</v>
      </c>
      <c r="F229" s="158" t="s">
        <v>3115</v>
      </c>
      <c r="H229" s="159">
        <v>1.5</v>
      </c>
      <c r="I229" s="160"/>
      <c r="L229" s="156"/>
      <c r="M229" s="161"/>
      <c r="T229" s="162"/>
      <c r="AT229" s="157" t="s">
        <v>202</v>
      </c>
      <c r="AU229" s="157" t="s">
        <v>93</v>
      </c>
      <c r="AV229" s="13" t="s">
        <v>93</v>
      </c>
      <c r="AW229" s="13" t="s">
        <v>42</v>
      </c>
      <c r="AX229" s="13" t="s">
        <v>82</v>
      </c>
      <c r="AY229" s="157" t="s">
        <v>192</v>
      </c>
    </row>
    <row r="230" spans="2:65" s="12" customFormat="1" ht="22.5">
      <c r="B230" s="149"/>
      <c r="D230" s="150" t="s">
        <v>202</v>
      </c>
      <c r="E230" s="151" t="s">
        <v>44</v>
      </c>
      <c r="F230" s="152" t="s">
        <v>3119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3" customFormat="1" ht="11.25">
      <c r="B231" s="156"/>
      <c r="D231" s="150" t="s">
        <v>202</v>
      </c>
      <c r="E231" s="157" t="s">
        <v>44</v>
      </c>
      <c r="F231" s="158" t="s">
        <v>3117</v>
      </c>
      <c r="H231" s="159">
        <v>25.829000000000001</v>
      </c>
      <c r="I231" s="160"/>
      <c r="L231" s="156"/>
      <c r="M231" s="161"/>
      <c r="T231" s="162"/>
      <c r="AT231" s="157" t="s">
        <v>202</v>
      </c>
      <c r="AU231" s="157" t="s">
        <v>93</v>
      </c>
      <c r="AV231" s="13" t="s">
        <v>93</v>
      </c>
      <c r="AW231" s="13" t="s">
        <v>42</v>
      </c>
      <c r="AX231" s="13" t="s">
        <v>82</v>
      </c>
      <c r="AY231" s="157" t="s">
        <v>192</v>
      </c>
    </row>
    <row r="232" spans="2:65" s="14" customFormat="1" ht="11.25">
      <c r="B232" s="163"/>
      <c r="D232" s="150" t="s">
        <v>202</v>
      </c>
      <c r="E232" s="164" t="s">
        <v>44</v>
      </c>
      <c r="F232" s="165" t="s">
        <v>205</v>
      </c>
      <c r="H232" s="166">
        <v>41.679000000000002</v>
      </c>
      <c r="I232" s="167"/>
      <c r="L232" s="163"/>
      <c r="M232" s="168"/>
      <c r="T232" s="169"/>
      <c r="AT232" s="164" t="s">
        <v>202</v>
      </c>
      <c r="AU232" s="164" t="s">
        <v>93</v>
      </c>
      <c r="AV232" s="14" t="s">
        <v>199</v>
      </c>
      <c r="AW232" s="14" t="s">
        <v>42</v>
      </c>
      <c r="AX232" s="14" t="s">
        <v>90</v>
      </c>
      <c r="AY232" s="164" t="s">
        <v>192</v>
      </c>
    </row>
    <row r="233" spans="2:65" s="1" customFormat="1" ht="66.75" customHeight="1">
      <c r="B233" s="33"/>
      <c r="C233" s="132" t="s">
        <v>350</v>
      </c>
      <c r="D233" s="132" t="s">
        <v>194</v>
      </c>
      <c r="E233" s="133" t="s">
        <v>210</v>
      </c>
      <c r="F233" s="134" t="s">
        <v>211</v>
      </c>
      <c r="G233" s="135" t="s">
        <v>197</v>
      </c>
      <c r="H233" s="136">
        <v>791.90899999999999</v>
      </c>
      <c r="I233" s="137"/>
      <c r="J233" s="138">
        <f>ROUND(I233*H233,2)</f>
        <v>0</v>
      </c>
      <c r="K233" s="134" t="s">
        <v>198</v>
      </c>
      <c r="L233" s="33"/>
      <c r="M233" s="139" t="s">
        <v>44</v>
      </c>
      <c r="N233" s="140" t="s">
        <v>53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199</v>
      </c>
      <c r="AT233" s="143" t="s">
        <v>194</v>
      </c>
      <c r="AU233" s="143" t="s">
        <v>93</v>
      </c>
      <c r="AY233" s="17" t="s">
        <v>192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90</v>
      </c>
      <c r="BK233" s="144">
        <f>ROUND(I233*H233,2)</f>
        <v>0</v>
      </c>
      <c r="BL233" s="17" t="s">
        <v>199</v>
      </c>
      <c r="BM233" s="143" t="s">
        <v>3120</v>
      </c>
    </row>
    <row r="234" spans="2:65" s="1" customFormat="1" ht="11.25">
      <c r="B234" s="33"/>
      <c r="D234" s="145" t="s">
        <v>200</v>
      </c>
      <c r="F234" s="146" t="s">
        <v>213</v>
      </c>
      <c r="I234" s="147"/>
      <c r="L234" s="33"/>
      <c r="M234" s="148"/>
      <c r="T234" s="54"/>
      <c r="AT234" s="17" t="s">
        <v>200</v>
      </c>
      <c r="AU234" s="17" t="s">
        <v>93</v>
      </c>
    </row>
    <row r="235" spans="2:65" s="12" customFormat="1" ht="11.25">
      <c r="B235" s="149"/>
      <c r="D235" s="150" t="s">
        <v>202</v>
      </c>
      <c r="E235" s="151" t="s">
        <v>44</v>
      </c>
      <c r="F235" s="152" t="s">
        <v>3079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93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2" customFormat="1" ht="22.5">
      <c r="B236" s="149"/>
      <c r="D236" s="150" t="s">
        <v>202</v>
      </c>
      <c r="E236" s="151" t="s">
        <v>44</v>
      </c>
      <c r="F236" s="152" t="s">
        <v>634</v>
      </c>
      <c r="H236" s="151" t="s">
        <v>44</v>
      </c>
      <c r="I236" s="153"/>
      <c r="L236" s="149"/>
      <c r="M236" s="154"/>
      <c r="T236" s="155"/>
      <c r="AT236" s="151" t="s">
        <v>202</v>
      </c>
      <c r="AU236" s="151" t="s">
        <v>93</v>
      </c>
      <c r="AV236" s="12" t="s">
        <v>90</v>
      </c>
      <c r="AW236" s="12" t="s">
        <v>42</v>
      </c>
      <c r="AX236" s="12" t="s">
        <v>82</v>
      </c>
      <c r="AY236" s="151" t="s">
        <v>192</v>
      </c>
    </row>
    <row r="237" spans="2:65" s="13" customFormat="1" ht="11.25">
      <c r="B237" s="156"/>
      <c r="D237" s="150" t="s">
        <v>202</v>
      </c>
      <c r="E237" s="157" t="s">
        <v>44</v>
      </c>
      <c r="F237" s="158" t="s">
        <v>3121</v>
      </c>
      <c r="H237" s="159">
        <v>272.64999999999998</v>
      </c>
      <c r="I237" s="160"/>
      <c r="L237" s="156"/>
      <c r="M237" s="161"/>
      <c r="T237" s="162"/>
      <c r="AT237" s="157" t="s">
        <v>202</v>
      </c>
      <c r="AU237" s="157" t="s">
        <v>93</v>
      </c>
      <c r="AV237" s="13" t="s">
        <v>93</v>
      </c>
      <c r="AW237" s="13" t="s">
        <v>42</v>
      </c>
      <c r="AX237" s="13" t="s">
        <v>82</v>
      </c>
      <c r="AY237" s="157" t="s">
        <v>192</v>
      </c>
    </row>
    <row r="238" spans="2:65" s="12" customFormat="1" ht="22.5">
      <c r="B238" s="149"/>
      <c r="D238" s="150" t="s">
        <v>202</v>
      </c>
      <c r="E238" s="151" t="s">
        <v>44</v>
      </c>
      <c r="F238" s="152" t="s">
        <v>3122</v>
      </c>
      <c r="H238" s="151" t="s">
        <v>44</v>
      </c>
      <c r="I238" s="153"/>
      <c r="L238" s="149"/>
      <c r="M238" s="154"/>
      <c r="T238" s="155"/>
      <c r="AT238" s="151" t="s">
        <v>202</v>
      </c>
      <c r="AU238" s="151" t="s">
        <v>93</v>
      </c>
      <c r="AV238" s="12" t="s">
        <v>90</v>
      </c>
      <c r="AW238" s="12" t="s">
        <v>42</v>
      </c>
      <c r="AX238" s="12" t="s">
        <v>82</v>
      </c>
      <c r="AY238" s="151" t="s">
        <v>192</v>
      </c>
    </row>
    <row r="239" spans="2:65" s="13" customFormat="1" ht="11.25">
      <c r="B239" s="156"/>
      <c r="D239" s="150" t="s">
        <v>202</v>
      </c>
      <c r="E239" s="157" t="s">
        <v>44</v>
      </c>
      <c r="F239" s="158" t="s">
        <v>3123</v>
      </c>
      <c r="H239" s="159">
        <v>28.5</v>
      </c>
      <c r="I239" s="160"/>
      <c r="L239" s="156"/>
      <c r="M239" s="161"/>
      <c r="T239" s="162"/>
      <c r="AT239" s="157" t="s">
        <v>202</v>
      </c>
      <c r="AU239" s="157" t="s">
        <v>93</v>
      </c>
      <c r="AV239" s="13" t="s">
        <v>93</v>
      </c>
      <c r="AW239" s="13" t="s">
        <v>42</v>
      </c>
      <c r="AX239" s="13" t="s">
        <v>82</v>
      </c>
      <c r="AY239" s="157" t="s">
        <v>192</v>
      </c>
    </row>
    <row r="240" spans="2:65" s="12" customFormat="1" ht="22.5">
      <c r="B240" s="149"/>
      <c r="D240" s="150" t="s">
        <v>202</v>
      </c>
      <c r="E240" s="151" t="s">
        <v>44</v>
      </c>
      <c r="F240" s="152" t="s">
        <v>3124</v>
      </c>
      <c r="H240" s="151" t="s">
        <v>44</v>
      </c>
      <c r="I240" s="153"/>
      <c r="L240" s="149"/>
      <c r="M240" s="154"/>
      <c r="T240" s="155"/>
      <c r="AT240" s="151" t="s">
        <v>202</v>
      </c>
      <c r="AU240" s="151" t="s">
        <v>93</v>
      </c>
      <c r="AV240" s="12" t="s">
        <v>90</v>
      </c>
      <c r="AW240" s="12" t="s">
        <v>42</v>
      </c>
      <c r="AX240" s="12" t="s">
        <v>82</v>
      </c>
      <c r="AY240" s="151" t="s">
        <v>192</v>
      </c>
    </row>
    <row r="241" spans="2:65" s="13" customFormat="1" ht="11.25">
      <c r="B241" s="156"/>
      <c r="D241" s="150" t="s">
        <v>202</v>
      </c>
      <c r="E241" s="157" t="s">
        <v>44</v>
      </c>
      <c r="F241" s="158" t="s">
        <v>3125</v>
      </c>
      <c r="H241" s="159">
        <v>490.75900000000001</v>
      </c>
      <c r="I241" s="160"/>
      <c r="L241" s="156"/>
      <c r="M241" s="161"/>
      <c r="T241" s="162"/>
      <c r="AT241" s="157" t="s">
        <v>202</v>
      </c>
      <c r="AU241" s="157" t="s">
        <v>93</v>
      </c>
      <c r="AV241" s="13" t="s">
        <v>93</v>
      </c>
      <c r="AW241" s="13" t="s">
        <v>42</v>
      </c>
      <c r="AX241" s="13" t="s">
        <v>82</v>
      </c>
      <c r="AY241" s="157" t="s">
        <v>192</v>
      </c>
    </row>
    <row r="242" spans="2:65" s="14" customFormat="1" ht="11.25">
      <c r="B242" s="163"/>
      <c r="D242" s="150" t="s">
        <v>202</v>
      </c>
      <c r="E242" s="164" t="s">
        <v>44</v>
      </c>
      <c r="F242" s="165" t="s">
        <v>205</v>
      </c>
      <c r="H242" s="166">
        <v>791.90899999999999</v>
      </c>
      <c r="I242" s="167"/>
      <c r="L242" s="163"/>
      <c r="M242" s="168"/>
      <c r="T242" s="169"/>
      <c r="AT242" s="164" t="s">
        <v>202</v>
      </c>
      <c r="AU242" s="164" t="s">
        <v>93</v>
      </c>
      <c r="AV242" s="14" t="s">
        <v>199</v>
      </c>
      <c r="AW242" s="14" t="s">
        <v>42</v>
      </c>
      <c r="AX242" s="14" t="s">
        <v>90</v>
      </c>
      <c r="AY242" s="164" t="s">
        <v>192</v>
      </c>
    </row>
    <row r="243" spans="2:65" s="1" customFormat="1" ht="37.9" customHeight="1">
      <c r="B243" s="33"/>
      <c r="C243" s="132" t="s">
        <v>357</v>
      </c>
      <c r="D243" s="132" t="s">
        <v>194</v>
      </c>
      <c r="E243" s="133" t="s">
        <v>646</v>
      </c>
      <c r="F243" s="134" t="s">
        <v>647</v>
      </c>
      <c r="G243" s="135" t="s">
        <v>197</v>
      </c>
      <c r="H243" s="136">
        <v>41.679000000000002</v>
      </c>
      <c r="I243" s="137"/>
      <c r="J243" s="138">
        <f>ROUND(I243*H243,2)</f>
        <v>0</v>
      </c>
      <c r="K243" s="134" t="s">
        <v>198</v>
      </c>
      <c r="L243" s="33"/>
      <c r="M243" s="139" t="s">
        <v>44</v>
      </c>
      <c r="N243" s="140" t="s">
        <v>53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199</v>
      </c>
      <c r="AT243" s="143" t="s">
        <v>194</v>
      </c>
      <c r="AU243" s="143" t="s">
        <v>93</v>
      </c>
      <c r="AY243" s="17" t="s">
        <v>192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90</v>
      </c>
      <c r="BK243" s="144">
        <f>ROUND(I243*H243,2)</f>
        <v>0</v>
      </c>
      <c r="BL243" s="17" t="s">
        <v>199</v>
      </c>
      <c r="BM243" s="143" t="s">
        <v>3126</v>
      </c>
    </row>
    <row r="244" spans="2:65" s="1" customFormat="1" ht="11.25">
      <c r="B244" s="33"/>
      <c r="D244" s="145" t="s">
        <v>200</v>
      </c>
      <c r="F244" s="146" t="s">
        <v>649</v>
      </c>
      <c r="I244" s="147"/>
      <c r="L244" s="33"/>
      <c r="M244" s="148"/>
      <c r="T244" s="54"/>
      <c r="AT244" s="17" t="s">
        <v>200</v>
      </c>
      <c r="AU244" s="17" t="s">
        <v>93</v>
      </c>
    </row>
    <row r="245" spans="2:65" s="12" customFormat="1" ht="11.25">
      <c r="B245" s="149"/>
      <c r="D245" s="150" t="s">
        <v>202</v>
      </c>
      <c r="E245" s="151" t="s">
        <v>44</v>
      </c>
      <c r="F245" s="152" t="s">
        <v>3079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93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65" s="12" customFormat="1" ht="11.25">
      <c r="B246" s="149"/>
      <c r="D246" s="150" t="s">
        <v>202</v>
      </c>
      <c r="E246" s="151" t="s">
        <v>44</v>
      </c>
      <c r="F246" s="152" t="s">
        <v>656</v>
      </c>
      <c r="H246" s="151" t="s">
        <v>44</v>
      </c>
      <c r="I246" s="153"/>
      <c r="L246" s="149"/>
      <c r="M246" s="154"/>
      <c r="T246" s="155"/>
      <c r="AT246" s="151" t="s">
        <v>202</v>
      </c>
      <c r="AU246" s="151" t="s">
        <v>93</v>
      </c>
      <c r="AV246" s="12" t="s">
        <v>90</v>
      </c>
      <c r="AW246" s="12" t="s">
        <v>42</v>
      </c>
      <c r="AX246" s="12" t="s">
        <v>82</v>
      </c>
      <c r="AY246" s="151" t="s">
        <v>192</v>
      </c>
    </row>
    <row r="247" spans="2:65" s="13" customFormat="1" ht="11.25">
      <c r="B247" s="156"/>
      <c r="D247" s="150" t="s">
        <v>202</v>
      </c>
      <c r="E247" s="157" t="s">
        <v>44</v>
      </c>
      <c r="F247" s="158" t="s">
        <v>3114</v>
      </c>
      <c r="H247" s="159">
        <v>14.35</v>
      </c>
      <c r="I247" s="160"/>
      <c r="L247" s="156"/>
      <c r="M247" s="161"/>
      <c r="T247" s="162"/>
      <c r="AT247" s="157" t="s">
        <v>202</v>
      </c>
      <c r="AU247" s="157" t="s">
        <v>93</v>
      </c>
      <c r="AV247" s="13" t="s">
        <v>93</v>
      </c>
      <c r="AW247" s="13" t="s">
        <v>42</v>
      </c>
      <c r="AX247" s="13" t="s">
        <v>82</v>
      </c>
      <c r="AY247" s="157" t="s">
        <v>192</v>
      </c>
    </row>
    <row r="248" spans="2:65" s="12" customFormat="1" ht="11.25">
      <c r="B248" s="149"/>
      <c r="D248" s="150" t="s">
        <v>202</v>
      </c>
      <c r="E248" s="151" t="s">
        <v>44</v>
      </c>
      <c r="F248" s="152" t="s">
        <v>2293</v>
      </c>
      <c r="H248" s="151" t="s">
        <v>44</v>
      </c>
      <c r="I248" s="153"/>
      <c r="L248" s="149"/>
      <c r="M248" s="154"/>
      <c r="T248" s="155"/>
      <c r="AT248" s="151" t="s">
        <v>202</v>
      </c>
      <c r="AU248" s="151" t="s">
        <v>93</v>
      </c>
      <c r="AV248" s="12" t="s">
        <v>90</v>
      </c>
      <c r="AW248" s="12" t="s">
        <v>42</v>
      </c>
      <c r="AX248" s="12" t="s">
        <v>82</v>
      </c>
      <c r="AY248" s="151" t="s">
        <v>192</v>
      </c>
    </row>
    <row r="249" spans="2:65" s="13" customFormat="1" ht="11.25">
      <c r="B249" s="156"/>
      <c r="D249" s="150" t="s">
        <v>202</v>
      </c>
      <c r="E249" s="157" t="s">
        <v>44</v>
      </c>
      <c r="F249" s="158" t="s">
        <v>3115</v>
      </c>
      <c r="H249" s="159">
        <v>1.5</v>
      </c>
      <c r="I249" s="160"/>
      <c r="L249" s="156"/>
      <c r="M249" s="161"/>
      <c r="T249" s="162"/>
      <c r="AT249" s="157" t="s">
        <v>202</v>
      </c>
      <c r="AU249" s="157" t="s">
        <v>93</v>
      </c>
      <c r="AV249" s="13" t="s">
        <v>93</v>
      </c>
      <c r="AW249" s="13" t="s">
        <v>42</v>
      </c>
      <c r="AX249" s="13" t="s">
        <v>82</v>
      </c>
      <c r="AY249" s="157" t="s">
        <v>192</v>
      </c>
    </row>
    <row r="250" spans="2:65" s="12" customFormat="1" ht="22.5">
      <c r="B250" s="149"/>
      <c r="D250" s="150" t="s">
        <v>202</v>
      </c>
      <c r="E250" s="151" t="s">
        <v>44</v>
      </c>
      <c r="F250" s="152" t="s">
        <v>3127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3" customFormat="1" ht="11.25">
      <c r="B251" s="156"/>
      <c r="D251" s="150" t="s">
        <v>202</v>
      </c>
      <c r="E251" s="157" t="s">
        <v>44</v>
      </c>
      <c r="F251" s="158" t="s">
        <v>3117</v>
      </c>
      <c r="H251" s="159">
        <v>25.829000000000001</v>
      </c>
      <c r="I251" s="160"/>
      <c r="L251" s="156"/>
      <c r="M251" s="161"/>
      <c r="T251" s="162"/>
      <c r="AT251" s="157" t="s">
        <v>202</v>
      </c>
      <c r="AU251" s="157" t="s">
        <v>93</v>
      </c>
      <c r="AV251" s="13" t="s">
        <v>93</v>
      </c>
      <c r="AW251" s="13" t="s">
        <v>42</v>
      </c>
      <c r="AX251" s="13" t="s">
        <v>82</v>
      </c>
      <c r="AY251" s="157" t="s">
        <v>192</v>
      </c>
    </row>
    <row r="252" spans="2:65" s="14" customFormat="1" ht="11.25">
      <c r="B252" s="163"/>
      <c r="D252" s="150" t="s">
        <v>202</v>
      </c>
      <c r="E252" s="164" t="s">
        <v>44</v>
      </c>
      <c r="F252" s="165" t="s">
        <v>205</v>
      </c>
      <c r="H252" s="166">
        <v>41.679000000000002</v>
      </c>
      <c r="I252" s="167"/>
      <c r="L252" s="163"/>
      <c r="M252" s="168"/>
      <c r="T252" s="169"/>
      <c r="AT252" s="164" t="s">
        <v>202</v>
      </c>
      <c r="AU252" s="164" t="s">
        <v>93</v>
      </c>
      <c r="AV252" s="14" t="s">
        <v>199</v>
      </c>
      <c r="AW252" s="14" t="s">
        <v>42</v>
      </c>
      <c r="AX252" s="14" t="s">
        <v>90</v>
      </c>
      <c r="AY252" s="164" t="s">
        <v>192</v>
      </c>
    </row>
    <row r="253" spans="2:65" s="1" customFormat="1" ht="44.25" customHeight="1">
      <c r="B253" s="33"/>
      <c r="C253" s="132" t="s">
        <v>276</v>
      </c>
      <c r="D253" s="132" t="s">
        <v>194</v>
      </c>
      <c r="E253" s="133" t="s">
        <v>216</v>
      </c>
      <c r="F253" s="134" t="s">
        <v>217</v>
      </c>
      <c r="G253" s="135" t="s">
        <v>218</v>
      </c>
      <c r="H253" s="136">
        <v>75.022999999999996</v>
      </c>
      <c r="I253" s="137"/>
      <c r="J253" s="138">
        <f>ROUND(I253*H253,2)</f>
        <v>0</v>
      </c>
      <c r="K253" s="134" t="s">
        <v>198</v>
      </c>
      <c r="L253" s="33"/>
      <c r="M253" s="139" t="s">
        <v>44</v>
      </c>
      <c r="N253" s="140" t="s">
        <v>53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199</v>
      </c>
      <c r="AT253" s="143" t="s">
        <v>194</v>
      </c>
      <c r="AU253" s="143" t="s">
        <v>93</v>
      </c>
      <c r="AY253" s="17" t="s">
        <v>192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90</v>
      </c>
      <c r="BK253" s="144">
        <f>ROUND(I253*H253,2)</f>
        <v>0</v>
      </c>
      <c r="BL253" s="17" t="s">
        <v>199</v>
      </c>
      <c r="BM253" s="143" t="s">
        <v>3128</v>
      </c>
    </row>
    <row r="254" spans="2:65" s="1" customFormat="1" ht="11.25">
      <c r="B254" s="33"/>
      <c r="D254" s="145" t="s">
        <v>200</v>
      </c>
      <c r="F254" s="146" t="s">
        <v>220</v>
      </c>
      <c r="I254" s="147"/>
      <c r="L254" s="33"/>
      <c r="M254" s="148"/>
      <c r="T254" s="54"/>
      <c r="AT254" s="17" t="s">
        <v>200</v>
      </c>
      <c r="AU254" s="17" t="s">
        <v>93</v>
      </c>
    </row>
    <row r="255" spans="2:65" s="12" customFormat="1" ht="11.25">
      <c r="B255" s="149"/>
      <c r="D255" s="150" t="s">
        <v>202</v>
      </c>
      <c r="E255" s="151" t="s">
        <v>44</v>
      </c>
      <c r="F255" s="152" t="s">
        <v>3079</v>
      </c>
      <c r="H255" s="151" t="s">
        <v>44</v>
      </c>
      <c r="I255" s="153"/>
      <c r="L255" s="149"/>
      <c r="M255" s="154"/>
      <c r="T255" s="155"/>
      <c r="AT255" s="151" t="s">
        <v>202</v>
      </c>
      <c r="AU255" s="151" t="s">
        <v>93</v>
      </c>
      <c r="AV255" s="12" t="s">
        <v>90</v>
      </c>
      <c r="AW255" s="12" t="s">
        <v>42</v>
      </c>
      <c r="AX255" s="12" t="s">
        <v>82</v>
      </c>
      <c r="AY255" s="151" t="s">
        <v>192</v>
      </c>
    </row>
    <row r="256" spans="2:65" s="12" customFormat="1" ht="11.25">
      <c r="B256" s="149"/>
      <c r="D256" s="150" t="s">
        <v>202</v>
      </c>
      <c r="E256" s="151" t="s">
        <v>44</v>
      </c>
      <c r="F256" s="152" t="s">
        <v>656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3" customFormat="1" ht="11.25">
      <c r="B257" s="156"/>
      <c r="D257" s="150" t="s">
        <v>202</v>
      </c>
      <c r="E257" s="157" t="s">
        <v>44</v>
      </c>
      <c r="F257" s="158" t="s">
        <v>3129</v>
      </c>
      <c r="H257" s="159">
        <v>25.83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65" s="12" customFormat="1" ht="11.25">
      <c r="B258" s="149"/>
      <c r="D258" s="150" t="s">
        <v>202</v>
      </c>
      <c r="E258" s="151" t="s">
        <v>44</v>
      </c>
      <c r="F258" s="152" t="s">
        <v>2293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3130</v>
      </c>
      <c r="H259" s="159">
        <v>2.7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2" customFormat="1" ht="22.5">
      <c r="B260" s="149"/>
      <c r="D260" s="150" t="s">
        <v>202</v>
      </c>
      <c r="E260" s="151" t="s">
        <v>44</v>
      </c>
      <c r="F260" s="152" t="s">
        <v>3127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3" customFormat="1" ht="11.25">
      <c r="B261" s="156"/>
      <c r="D261" s="150" t="s">
        <v>202</v>
      </c>
      <c r="E261" s="157" t="s">
        <v>44</v>
      </c>
      <c r="F261" s="158" t="s">
        <v>3131</v>
      </c>
      <c r="H261" s="159">
        <v>46.493000000000002</v>
      </c>
      <c r="I261" s="160"/>
      <c r="L261" s="156"/>
      <c r="M261" s="161"/>
      <c r="T261" s="162"/>
      <c r="AT261" s="157" t="s">
        <v>202</v>
      </c>
      <c r="AU261" s="157" t="s">
        <v>93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65" s="14" customFormat="1" ht="11.25">
      <c r="B262" s="163"/>
      <c r="D262" s="150" t="s">
        <v>202</v>
      </c>
      <c r="E262" s="164" t="s">
        <v>44</v>
      </c>
      <c r="F262" s="165" t="s">
        <v>205</v>
      </c>
      <c r="H262" s="166">
        <v>75.022999999999996</v>
      </c>
      <c r="I262" s="167"/>
      <c r="L262" s="163"/>
      <c r="M262" s="168"/>
      <c r="T262" s="169"/>
      <c r="AT262" s="164" t="s">
        <v>202</v>
      </c>
      <c r="AU262" s="164" t="s">
        <v>93</v>
      </c>
      <c r="AV262" s="14" t="s">
        <v>199</v>
      </c>
      <c r="AW262" s="14" t="s">
        <v>42</v>
      </c>
      <c r="AX262" s="14" t="s">
        <v>90</v>
      </c>
      <c r="AY262" s="164" t="s">
        <v>192</v>
      </c>
    </row>
    <row r="263" spans="2:65" s="11" customFormat="1" ht="22.9" customHeight="1">
      <c r="B263" s="120"/>
      <c r="D263" s="121" t="s">
        <v>81</v>
      </c>
      <c r="E263" s="130" t="s">
        <v>222</v>
      </c>
      <c r="F263" s="130" t="s">
        <v>675</v>
      </c>
      <c r="I263" s="123"/>
      <c r="J263" s="131">
        <f>BK263</f>
        <v>0</v>
      </c>
      <c r="L263" s="120"/>
      <c r="M263" s="125"/>
      <c r="P263" s="126">
        <f>SUM(P264:P303)</f>
        <v>0</v>
      </c>
      <c r="R263" s="126">
        <f>SUM(R264:R303)</f>
        <v>27.6116666</v>
      </c>
      <c r="T263" s="127">
        <f>SUM(T264:T303)</f>
        <v>0</v>
      </c>
      <c r="AR263" s="121" t="s">
        <v>90</v>
      </c>
      <c r="AT263" s="128" t="s">
        <v>81</v>
      </c>
      <c r="AU263" s="128" t="s">
        <v>90</v>
      </c>
      <c r="AY263" s="121" t="s">
        <v>192</v>
      </c>
      <c r="BK263" s="129">
        <f>SUM(BK264:BK303)</f>
        <v>0</v>
      </c>
    </row>
    <row r="264" spans="2:65" s="1" customFormat="1" ht="78" customHeight="1">
      <c r="B264" s="33"/>
      <c r="C264" s="132" t="s">
        <v>379</v>
      </c>
      <c r="D264" s="132" t="s">
        <v>194</v>
      </c>
      <c r="E264" s="133" t="s">
        <v>2319</v>
      </c>
      <c r="F264" s="134" t="s">
        <v>2320</v>
      </c>
      <c r="G264" s="135" t="s">
        <v>225</v>
      </c>
      <c r="H264" s="136">
        <v>246.47900000000001</v>
      </c>
      <c r="I264" s="137"/>
      <c r="J264" s="138">
        <f>ROUND(I264*H264,2)</f>
        <v>0</v>
      </c>
      <c r="K264" s="134" t="s">
        <v>198</v>
      </c>
      <c r="L264" s="33"/>
      <c r="M264" s="139" t="s">
        <v>44</v>
      </c>
      <c r="N264" s="140" t="s">
        <v>53</v>
      </c>
      <c r="P264" s="141">
        <f>O264*H264</f>
        <v>0</v>
      </c>
      <c r="Q264" s="141">
        <v>8.9219999999999994E-2</v>
      </c>
      <c r="R264" s="141">
        <f>Q264*H264</f>
        <v>21.99085638</v>
      </c>
      <c r="S264" s="141">
        <v>0</v>
      </c>
      <c r="T264" s="142">
        <f>S264*H264</f>
        <v>0</v>
      </c>
      <c r="AR264" s="143" t="s">
        <v>199</v>
      </c>
      <c r="AT264" s="143" t="s">
        <v>194</v>
      </c>
      <c r="AU264" s="143" t="s">
        <v>93</v>
      </c>
      <c r="AY264" s="17" t="s">
        <v>192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90</v>
      </c>
      <c r="BK264" s="144">
        <f>ROUND(I264*H264,2)</f>
        <v>0</v>
      </c>
      <c r="BL264" s="17" t="s">
        <v>199</v>
      </c>
      <c r="BM264" s="143" t="s">
        <v>3132</v>
      </c>
    </row>
    <row r="265" spans="2:65" s="1" customFormat="1" ht="11.25">
      <c r="B265" s="33"/>
      <c r="D265" s="145" t="s">
        <v>200</v>
      </c>
      <c r="F265" s="146" t="s">
        <v>2322</v>
      </c>
      <c r="I265" s="147"/>
      <c r="L265" s="33"/>
      <c r="M265" s="148"/>
      <c r="T265" s="54"/>
      <c r="AT265" s="17" t="s">
        <v>200</v>
      </c>
      <c r="AU265" s="17" t="s">
        <v>93</v>
      </c>
    </row>
    <row r="266" spans="2:65" s="12" customFormat="1" ht="11.25">
      <c r="B266" s="149"/>
      <c r="D266" s="150" t="s">
        <v>202</v>
      </c>
      <c r="E266" s="151" t="s">
        <v>44</v>
      </c>
      <c r="F266" s="152" t="s">
        <v>3079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2" customFormat="1" ht="11.25">
      <c r="B267" s="149"/>
      <c r="D267" s="150" t="s">
        <v>202</v>
      </c>
      <c r="E267" s="151" t="s">
        <v>44</v>
      </c>
      <c r="F267" s="152" t="s">
        <v>3133</v>
      </c>
      <c r="H267" s="151" t="s">
        <v>44</v>
      </c>
      <c r="I267" s="153"/>
      <c r="L267" s="149"/>
      <c r="M267" s="154"/>
      <c r="T267" s="155"/>
      <c r="AT267" s="151" t="s">
        <v>202</v>
      </c>
      <c r="AU267" s="151" t="s">
        <v>93</v>
      </c>
      <c r="AV267" s="12" t="s">
        <v>90</v>
      </c>
      <c r="AW267" s="12" t="s">
        <v>42</v>
      </c>
      <c r="AX267" s="12" t="s">
        <v>82</v>
      </c>
      <c r="AY267" s="151" t="s">
        <v>192</v>
      </c>
    </row>
    <row r="268" spans="2:65" s="12" customFormat="1" ht="22.5">
      <c r="B268" s="149"/>
      <c r="D268" s="150" t="s">
        <v>202</v>
      </c>
      <c r="E268" s="151" t="s">
        <v>44</v>
      </c>
      <c r="F268" s="152" t="s">
        <v>555</v>
      </c>
      <c r="H268" s="151" t="s">
        <v>44</v>
      </c>
      <c r="I268" s="153"/>
      <c r="L268" s="149"/>
      <c r="M268" s="154"/>
      <c r="T268" s="155"/>
      <c r="AT268" s="151" t="s">
        <v>202</v>
      </c>
      <c r="AU268" s="151" t="s">
        <v>93</v>
      </c>
      <c r="AV268" s="12" t="s">
        <v>90</v>
      </c>
      <c r="AW268" s="12" t="s">
        <v>42</v>
      </c>
      <c r="AX268" s="12" t="s">
        <v>82</v>
      </c>
      <c r="AY268" s="151" t="s">
        <v>192</v>
      </c>
    </row>
    <row r="269" spans="2:65" s="12" customFormat="1" ht="11.25">
      <c r="B269" s="149"/>
      <c r="D269" s="150" t="s">
        <v>202</v>
      </c>
      <c r="E269" s="151" t="s">
        <v>44</v>
      </c>
      <c r="F269" s="152" t="s">
        <v>692</v>
      </c>
      <c r="H269" s="151" t="s">
        <v>44</v>
      </c>
      <c r="I269" s="153"/>
      <c r="L269" s="149"/>
      <c r="M269" s="154"/>
      <c r="T269" s="155"/>
      <c r="AT269" s="151" t="s">
        <v>202</v>
      </c>
      <c r="AU269" s="151" t="s">
        <v>93</v>
      </c>
      <c r="AV269" s="12" t="s">
        <v>90</v>
      </c>
      <c r="AW269" s="12" t="s">
        <v>42</v>
      </c>
      <c r="AX269" s="12" t="s">
        <v>82</v>
      </c>
      <c r="AY269" s="151" t="s">
        <v>192</v>
      </c>
    </row>
    <row r="270" spans="2:65" s="13" customFormat="1" ht="11.25">
      <c r="B270" s="156"/>
      <c r="D270" s="150" t="s">
        <v>202</v>
      </c>
      <c r="E270" s="157" t="s">
        <v>44</v>
      </c>
      <c r="F270" s="158" t="s">
        <v>3080</v>
      </c>
      <c r="H270" s="159">
        <v>246.47900000000001</v>
      </c>
      <c r="I270" s="160"/>
      <c r="L270" s="156"/>
      <c r="M270" s="161"/>
      <c r="T270" s="162"/>
      <c r="AT270" s="157" t="s">
        <v>202</v>
      </c>
      <c r="AU270" s="157" t="s">
        <v>93</v>
      </c>
      <c r="AV270" s="13" t="s">
        <v>93</v>
      </c>
      <c r="AW270" s="13" t="s">
        <v>42</v>
      </c>
      <c r="AX270" s="13" t="s">
        <v>90</v>
      </c>
      <c r="AY270" s="157" t="s">
        <v>192</v>
      </c>
    </row>
    <row r="271" spans="2:65" s="1" customFormat="1" ht="16.5" customHeight="1">
      <c r="B271" s="33"/>
      <c r="C271" s="170" t="s">
        <v>283</v>
      </c>
      <c r="D271" s="170" t="s">
        <v>245</v>
      </c>
      <c r="E271" s="171" t="s">
        <v>269</v>
      </c>
      <c r="F271" s="172" t="s">
        <v>3134</v>
      </c>
      <c r="G271" s="173" t="s">
        <v>225</v>
      </c>
      <c r="H271" s="174">
        <v>37.341999999999999</v>
      </c>
      <c r="I271" s="175"/>
      <c r="J271" s="176">
        <f>ROUND(I271*H271,2)</f>
        <v>0</v>
      </c>
      <c r="K271" s="172" t="s">
        <v>259</v>
      </c>
      <c r="L271" s="177"/>
      <c r="M271" s="178" t="s">
        <v>44</v>
      </c>
      <c r="N271" s="179" t="s">
        <v>53</v>
      </c>
      <c r="P271" s="141">
        <f>O271*H271</f>
        <v>0</v>
      </c>
      <c r="Q271" s="141">
        <v>0.13200000000000001</v>
      </c>
      <c r="R271" s="141">
        <f>Q271*H271</f>
        <v>4.929144</v>
      </c>
      <c r="S271" s="141">
        <v>0</v>
      </c>
      <c r="T271" s="142">
        <f>S271*H271</f>
        <v>0</v>
      </c>
      <c r="AR271" s="143" t="s">
        <v>219</v>
      </c>
      <c r="AT271" s="143" t="s">
        <v>245</v>
      </c>
      <c r="AU271" s="143" t="s">
        <v>93</v>
      </c>
      <c r="AY271" s="17" t="s">
        <v>192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90</v>
      </c>
      <c r="BK271" s="144">
        <f>ROUND(I271*H271,2)</f>
        <v>0</v>
      </c>
      <c r="BL271" s="17" t="s">
        <v>199</v>
      </c>
      <c r="BM271" s="143" t="s">
        <v>3135</v>
      </c>
    </row>
    <row r="272" spans="2:65" s="12" customFormat="1" ht="11.25">
      <c r="B272" s="149"/>
      <c r="D272" s="150" t="s">
        <v>202</v>
      </c>
      <c r="E272" s="151" t="s">
        <v>44</v>
      </c>
      <c r="F272" s="152" t="s">
        <v>3079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65" s="12" customFormat="1" ht="11.25">
      <c r="B273" s="149"/>
      <c r="D273" s="150" t="s">
        <v>202</v>
      </c>
      <c r="E273" s="151" t="s">
        <v>44</v>
      </c>
      <c r="F273" s="152" t="s">
        <v>3133</v>
      </c>
      <c r="H273" s="151" t="s">
        <v>44</v>
      </c>
      <c r="I273" s="153"/>
      <c r="L273" s="149"/>
      <c r="M273" s="154"/>
      <c r="T273" s="155"/>
      <c r="AT273" s="151" t="s">
        <v>202</v>
      </c>
      <c r="AU273" s="151" t="s">
        <v>93</v>
      </c>
      <c r="AV273" s="12" t="s">
        <v>90</v>
      </c>
      <c r="AW273" s="12" t="s">
        <v>42</v>
      </c>
      <c r="AX273" s="12" t="s">
        <v>82</v>
      </c>
      <c r="AY273" s="151" t="s">
        <v>192</v>
      </c>
    </row>
    <row r="274" spans="2:65" s="12" customFormat="1" ht="22.5">
      <c r="B274" s="149"/>
      <c r="D274" s="150" t="s">
        <v>202</v>
      </c>
      <c r="E274" s="151" t="s">
        <v>44</v>
      </c>
      <c r="F274" s="152" t="s">
        <v>3136</v>
      </c>
      <c r="H274" s="151" t="s">
        <v>44</v>
      </c>
      <c r="I274" s="153"/>
      <c r="L274" s="149"/>
      <c r="M274" s="154"/>
      <c r="T274" s="155"/>
      <c r="AT274" s="151" t="s">
        <v>202</v>
      </c>
      <c r="AU274" s="151" t="s">
        <v>93</v>
      </c>
      <c r="AV274" s="12" t="s">
        <v>90</v>
      </c>
      <c r="AW274" s="12" t="s">
        <v>42</v>
      </c>
      <c r="AX274" s="12" t="s">
        <v>82</v>
      </c>
      <c r="AY274" s="151" t="s">
        <v>192</v>
      </c>
    </row>
    <row r="275" spans="2:65" s="12" customFormat="1" ht="11.25">
      <c r="B275" s="149"/>
      <c r="D275" s="150" t="s">
        <v>202</v>
      </c>
      <c r="E275" s="151" t="s">
        <v>44</v>
      </c>
      <c r="F275" s="152" t="s">
        <v>692</v>
      </c>
      <c r="H275" s="151" t="s">
        <v>44</v>
      </c>
      <c r="I275" s="153"/>
      <c r="L275" s="149"/>
      <c r="M275" s="154"/>
      <c r="T275" s="155"/>
      <c r="AT275" s="151" t="s">
        <v>202</v>
      </c>
      <c r="AU275" s="151" t="s">
        <v>93</v>
      </c>
      <c r="AV275" s="12" t="s">
        <v>90</v>
      </c>
      <c r="AW275" s="12" t="s">
        <v>42</v>
      </c>
      <c r="AX275" s="12" t="s">
        <v>82</v>
      </c>
      <c r="AY275" s="151" t="s">
        <v>192</v>
      </c>
    </row>
    <row r="276" spans="2:65" s="13" customFormat="1" ht="11.25">
      <c r="B276" s="156"/>
      <c r="D276" s="150" t="s">
        <v>202</v>
      </c>
      <c r="E276" s="157" t="s">
        <v>44</v>
      </c>
      <c r="F276" s="158" t="s">
        <v>3137</v>
      </c>
      <c r="H276" s="159">
        <v>37.341999999999999</v>
      </c>
      <c r="I276" s="160"/>
      <c r="L276" s="156"/>
      <c r="M276" s="161"/>
      <c r="T276" s="162"/>
      <c r="AT276" s="157" t="s">
        <v>202</v>
      </c>
      <c r="AU276" s="157" t="s">
        <v>93</v>
      </c>
      <c r="AV276" s="13" t="s">
        <v>93</v>
      </c>
      <c r="AW276" s="13" t="s">
        <v>42</v>
      </c>
      <c r="AX276" s="13" t="s">
        <v>90</v>
      </c>
      <c r="AY276" s="157" t="s">
        <v>192</v>
      </c>
    </row>
    <row r="277" spans="2:65" s="1" customFormat="1" ht="33" customHeight="1">
      <c r="B277" s="33"/>
      <c r="C277" s="132" t="s">
        <v>389</v>
      </c>
      <c r="D277" s="132" t="s">
        <v>194</v>
      </c>
      <c r="E277" s="133" t="s">
        <v>233</v>
      </c>
      <c r="F277" s="134" t="s">
        <v>234</v>
      </c>
      <c r="G277" s="135" t="s">
        <v>225</v>
      </c>
      <c r="H277" s="136">
        <v>246.47900000000001</v>
      </c>
      <c r="I277" s="137"/>
      <c r="J277" s="138">
        <f>ROUND(I277*H277,2)</f>
        <v>0</v>
      </c>
      <c r="K277" s="134" t="s">
        <v>198</v>
      </c>
      <c r="L277" s="33"/>
      <c r="M277" s="139" t="s">
        <v>44</v>
      </c>
      <c r="N277" s="140" t="s">
        <v>53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199</v>
      </c>
      <c r="AT277" s="143" t="s">
        <v>194</v>
      </c>
      <c r="AU277" s="143" t="s">
        <v>93</v>
      </c>
      <c r="AY277" s="17" t="s">
        <v>192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90</v>
      </c>
      <c r="BK277" s="144">
        <f>ROUND(I277*H277,2)</f>
        <v>0</v>
      </c>
      <c r="BL277" s="17" t="s">
        <v>199</v>
      </c>
      <c r="BM277" s="143" t="s">
        <v>3138</v>
      </c>
    </row>
    <row r="278" spans="2:65" s="1" customFormat="1" ht="11.25">
      <c r="B278" s="33"/>
      <c r="D278" s="145" t="s">
        <v>200</v>
      </c>
      <c r="F278" s="146" t="s">
        <v>235</v>
      </c>
      <c r="I278" s="147"/>
      <c r="L278" s="33"/>
      <c r="M278" s="148"/>
      <c r="T278" s="54"/>
      <c r="AT278" s="17" t="s">
        <v>200</v>
      </c>
      <c r="AU278" s="17" t="s">
        <v>93</v>
      </c>
    </row>
    <row r="279" spans="2:65" s="12" customFormat="1" ht="11.25">
      <c r="B279" s="149"/>
      <c r="D279" s="150" t="s">
        <v>202</v>
      </c>
      <c r="E279" s="151" t="s">
        <v>44</v>
      </c>
      <c r="F279" s="152" t="s">
        <v>3079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65" s="12" customFormat="1" ht="11.25">
      <c r="B280" s="149"/>
      <c r="D280" s="150" t="s">
        <v>202</v>
      </c>
      <c r="E280" s="151" t="s">
        <v>44</v>
      </c>
      <c r="F280" s="152" t="s">
        <v>3133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93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65" s="12" customFormat="1" ht="22.5">
      <c r="B281" s="149"/>
      <c r="D281" s="150" t="s">
        <v>202</v>
      </c>
      <c r="E281" s="151" t="s">
        <v>44</v>
      </c>
      <c r="F281" s="152" t="s">
        <v>555</v>
      </c>
      <c r="H281" s="151" t="s">
        <v>44</v>
      </c>
      <c r="I281" s="153"/>
      <c r="L281" s="149"/>
      <c r="M281" s="154"/>
      <c r="T281" s="155"/>
      <c r="AT281" s="151" t="s">
        <v>202</v>
      </c>
      <c r="AU281" s="151" t="s">
        <v>93</v>
      </c>
      <c r="AV281" s="12" t="s">
        <v>90</v>
      </c>
      <c r="AW281" s="12" t="s">
        <v>42</v>
      </c>
      <c r="AX281" s="12" t="s">
        <v>82</v>
      </c>
      <c r="AY281" s="151" t="s">
        <v>192</v>
      </c>
    </row>
    <row r="282" spans="2:65" s="12" customFormat="1" ht="11.25">
      <c r="B282" s="149"/>
      <c r="D282" s="150" t="s">
        <v>202</v>
      </c>
      <c r="E282" s="151" t="s">
        <v>44</v>
      </c>
      <c r="F282" s="152" t="s">
        <v>692</v>
      </c>
      <c r="H282" s="151" t="s">
        <v>44</v>
      </c>
      <c r="I282" s="153"/>
      <c r="L282" s="149"/>
      <c r="M282" s="154"/>
      <c r="T282" s="155"/>
      <c r="AT282" s="151" t="s">
        <v>202</v>
      </c>
      <c r="AU282" s="151" t="s">
        <v>93</v>
      </c>
      <c r="AV282" s="12" t="s">
        <v>90</v>
      </c>
      <c r="AW282" s="12" t="s">
        <v>42</v>
      </c>
      <c r="AX282" s="12" t="s">
        <v>82</v>
      </c>
      <c r="AY282" s="151" t="s">
        <v>192</v>
      </c>
    </row>
    <row r="283" spans="2:65" s="13" customFormat="1" ht="11.25">
      <c r="B283" s="156"/>
      <c r="D283" s="150" t="s">
        <v>202</v>
      </c>
      <c r="E283" s="157" t="s">
        <v>44</v>
      </c>
      <c r="F283" s="158" t="s">
        <v>3080</v>
      </c>
      <c r="H283" s="159">
        <v>246.47900000000001</v>
      </c>
      <c r="I283" s="160"/>
      <c r="L283" s="156"/>
      <c r="M283" s="161"/>
      <c r="T283" s="162"/>
      <c r="AT283" s="157" t="s">
        <v>202</v>
      </c>
      <c r="AU283" s="157" t="s">
        <v>93</v>
      </c>
      <c r="AV283" s="13" t="s">
        <v>93</v>
      </c>
      <c r="AW283" s="13" t="s">
        <v>42</v>
      </c>
      <c r="AX283" s="13" t="s">
        <v>90</v>
      </c>
      <c r="AY283" s="157" t="s">
        <v>192</v>
      </c>
    </row>
    <row r="284" spans="2:65" s="1" customFormat="1" ht="78" customHeight="1">
      <c r="B284" s="33"/>
      <c r="C284" s="132" t="s">
        <v>402</v>
      </c>
      <c r="D284" s="132" t="s">
        <v>194</v>
      </c>
      <c r="E284" s="133" t="s">
        <v>719</v>
      </c>
      <c r="F284" s="134" t="s">
        <v>720</v>
      </c>
      <c r="G284" s="135" t="s">
        <v>225</v>
      </c>
      <c r="H284" s="136">
        <v>6.7510000000000003</v>
      </c>
      <c r="I284" s="137"/>
      <c r="J284" s="138">
        <f>ROUND(I284*H284,2)</f>
        <v>0</v>
      </c>
      <c r="K284" s="134" t="s">
        <v>198</v>
      </c>
      <c r="L284" s="33"/>
      <c r="M284" s="139" t="s">
        <v>44</v>
      </c>
      <c r="N284" s="140" t="s">
        <v>53</v>
      </c>
      <c r="P284" s="141">
        <f>O284*H284</f>
        <v>0</v>
      </c>
      <c r="Q284" s="141">
        <v>8.9219999999999994E-2</v>
      </c>
      <c r="R284" s="141">
        <f>Q284*H284</f>
        <v>0.60232421999999997</v>
      </c>
      <c r="S284" s="141">
        <v>0</v>
      </c>
      <c r="T284" s="142">
        <f>S284*H284</f>
        <v>0</v>
      </c>
      <c r="AR284" s="143" t="s">
        <v>199</v>
      </c>
      <c r="AT284" s="143" t="s">
        <v>194</v>
      </c>
      <c r="AU284" s="143" t="s">
        <v>93</v>
      </c>
      <c r="AY284" s="17" t="s">
        <v>192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90</v>
      </c>
      <c r="BK284" s="144">
        <f>ROUND(I284*H284,2)</f>
        <v>0</v>
      </c>
      <c r="BL284" s="17" t="s">
        <v>199</v>
      </c>
      <c r="BM284" s="143" t="s">
        <v>3139</v>
      </c>
    </row>
    <row r="285" spans="2:65" s="1" customFormat="1" ht="11.25">
      <c r="B285" s="33"/>
      <c r="D285" s="145" t="s">
        <v>200</v>
      </c>
      <c r="F285" s="146" t="s">
        <v>722</v>
      </c>
      <c r="I285" s="147"/>
      <c r="L285" s="33"/>
      <c r="M285" s="148"/>
      <c r="T285" s="54"/>
      <c r="AT285" s="17" t="s">
        <v>200</v>
      </c>
      <c r="AU285" s="17" t="s">
        <v>93</v>
      </c>
    </row>
    <row r="286" spans="2:65" s="12" customFormat="1" ht="11.25">
      <c r="B286" s="149"/>
      <c r="D286" s="150" t="s">
        <v>202</v>
      </c>
      <c r="E286" s="151" t="s">
        <v>44</v>
      </c>
      <c r="F286" s="152" t="s">
        <v>426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2" customFormat="1" ht="11.25">
      <c r="B287" s="149"/>
      <c r="D287" s="150" t="s">
        <v>202</v>
      </c>
      <c r="E287" s="151" t="s">
        <v>44</v>
      </c>
      <c r="F287" s="152" t="s">
        <v>455</v>
      </c>
      <c r="H287" s="151" t="s">
        <v>44</v>
      </c>
      <c r="I287" s="153"/>
      <c r="L287" s="149"/>
      <c r="M287" s="154"/>
      <c r="T287" s="155"/>
      <c r="AT287" s="151" t="s">
        <v>202</v>
      </c>
      <c r="AU287" s="151" t="s">
        <v>93</v>
      </c>
      <c r="AV287" s="12" t="s">
        <v>90</v>
      </c>
      <c r="AW287" s="12" t="s">
        <v>42</v>
      </c>
      <c r="AX287" s="12" t="s">
        <v>82</v>
      </c>
      <c r="AY287" s="151" t="s">
        <v>192</v>
      </c>
    </row>
    <row r="288" spans="2:65" s="12" customFormat="1" ht="22.5">
      <c r="B288" s="149"/>
      <c r="D288" s="150" t="s">
        <v>202</v>
      </c>
      <c r="E288" s="151" t="s">
        <v>44</v>
      </c>
      <c r="F288" s="152" t="s">
        <v>559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65" s="12" customFormat="1" ht="11.25">
      <c r="B289" s="149"/>
      <c r="D289" s="150" t="s">
        <v>202</v>
      </c>
      <c r="E289" s="151" t="s">
        <v>44</v>
      </c>
      <c r="F289" s="152" t="s">
        <v>723</v>
      </c>
      <c r="H289" s="151" t="s">
        <v>44</v>
      </c>
      <c r="I289" s="153"/>
      <c r="L289" s="149"/>
      <c r="M289" s="154"/>
      <c r="T289" s="155"/>
      <c r="AT289" s="151" t="s">
        <v>202</v>
      </c>
      <c r="AU289" s="151" t="s">
        <v>93</v>
      </c>
      <c r="AV289" s="12" t="s">
        <v>90</v>
      </c>
      <c r="AW289" s="12" t="s">
        <v>42</v>
      </c>
      <c r="AX289" s="12" t="s">
        <v>82</v>
      </c>
      <c r="AY289" s="151" t="s">
        <v>192</v>
      </c>
    </row>
    <row r="290" spans="2:65" s="13" customFormat="1" ht="11.25">
      <c r="B290" s="156"/>
      <c r="D290" s="150" t="s">
        <v>202</v>
      </c>
      <c r="E290" s="157" t="s">
        <v>44</v>
      </c>
      <c r="F290" s="158" t="s">
        <v>3082</v>
      </c>
      <c r="H290" s="159">
        <v>6.7510000000000003</v>
      </c>
      <c r="I290" s="160"/>
      <c r="L290" s="156"/>
      <c r="M290" s="161"/>
      <c r="T290" s="162"/>
      <c r="AT290" s="157" t="s">
        <v>202</v>
      </c>
      <c r="AU290" s="157" t="s">
        <v>93</v>
      </c>
      <c r="AV290" s="13" t="s">
        <v>93</v>
      </c>
      <c r="AW290" s="13" t="s">
        <v>42</v>
      </c>
      <c r="AX290" s="13" t="s">
        <v>90</v>
      </c>
      <c r="AY290" s="157" t="s">
        <v>192</v>
      </c>
    </row>
    <row r="291" spans="2:65" s="1" customFormat="1" ht="24.2" customHeight="1">
      <c r="B291" s="33"/>
      <c r="C291" s="170" t="s">
        <v>409</v>
      </c>
      <c r="D291" s="170" t="s">
        <v>245</v>
      </c>
      <c r="E291" s="171" t="s">
        <v>725</v>
      </c>
      <c r="F291" s="172" t="s">
        <v>726</v>
      </c>
      <c r="G291" s="173" t="s">
        <v>225</v>
      </c>
      <c r="H291" s="174">
        <v>0.68200000000000005</v>
      </c>
      <c r="I291" s="175"/>
      <c r="J291" s="176">
        <f>ROUND(I291*H291,2)</f>
        <v>0</v>
      </c>
      <c r="K291" s="172" t="s">
        <v>198</v>
      </c>
      <c r="L291" s="177"/>
      <c r="M291" s="178" t="s">
        <v>44</v>
      </c>
      <c r="N291" s="179" t="s">
        <v>53</v>
      </c>
      <c r="P291" s="141">
        <f>O291*H291</f>
        <v>0</v>
      </c>
      <c r="Q291" s="141">
        <v>0.13100000000000001</v>
      </c>
      <c r="R291" s="141">
        <f>Q291*H291</f>
        <v>8.9342000000000005E-2</v>
      </c>
      <c r="S291" s="141">
        <v>0</v>
      </c>
      <c r="T291" s="142">
        <f>S291*H291</f>
        <v>0</v>
      </c>
      <c r="AR291" s="143" t="s">
        <v>219</v>
      </c>
      <c r="AT291" s="143" t="s">
        <v>245</v>
      </c>
      <c r="AU291" s="143" t="s">
        <v>93</v>
      </c>
      <c r="AY291" s="17" t="s">
        <v>192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90</v>
      </c>
      <c r="BK291" s="144">
        <f>ROUND(I291*H291,2)</f>
        <v>0</v>
      </c>
      <c r="BL291" s="17" t="s">
        <v>199</v>
      </c>
      <c r="BM291" s="143" t="s">
        <v>3140</v>
      </c>
    </row>
    <row r="292" spans="2:65" s="12" customFormat="1" ht="11.25">
      <c r="B292" s="149"/>
      <c r="D292" s="150" t="s">
        <v>202</v>
      </c>
      <c r="E292" s="151" t="s">
        <v>44</v>
      </c>
      <c r="F292" s="152" t="s">
        <v>426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93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65" s="12" customFormat="1" ht="11.25">
      <c r="B293" s="149"/>
      <c r="D293" s="150" t="s">
        <v>202</v>
      </c>
      <c r="E293" s="151" t="s">
        <v>44</v>
      </c>
      <c r="F293" s="152" t="s">
        <v>455</v>
      </c>
      <c r="H293" s="151" t="s">
        <v>44</v>
      </c>
      <c r="I293" s="153"/>
      <c r="L293" s="149"/>
      <c r="M293" s="154"/>
      <c r="T293" s="155"/>
      <c r="AT293" s="151" t="s">
        <v>202</v>
      </c>
      <c r="AU293" s="151" t="s">
        <v>93</v>
      </c>
      <c r="AV293" s="12" t="s">
        <v>90</v>
      </c>
      <c r="AW293" s="12" t="s">
        <v>42</v>
      </c>
      <c r="AX293" s="12" t="s">
        <v>82</v>
      </c>
      <c r="AY293" s="151" t="s">
        <v>192</v>
      </c>
    </row>
    <row r="294" spans="2:65" s="12" customFormat="1" ht="22.5">
      <c r="B294" s="149"/>
      <c r="D294" s="150" t="s">
        <v>202</v>
      </c>
      <c r="E294" s="151" t="s">
        <v>44</v>
      </c>
      <c r="F294" s="152" t="s">
        <v>728</v>
      </c>
      <c r="H294" s="151" t="s">
        <v>44</v>
      </c>
      <c r="I294" s="153"/>
      <c r="L294" s="149"/>
      <c r="M294" s="154"/>
      <c r="T294" s="155"/>
      <c r="AT294" s="151" t="s">
        <v>202</v>
      </c>
      <c r="AU294" s="151" t="s">
        <v>93</v>
      </c>
      <c r="AV294" s="12" t="s">
        <v>90</v>
      </c>
      <c r="AW294" s="12" t="s">
        <v>42</v>
      </c>
      <c r="AX294" s="12" t="s">
        <v>82</v>
      </c>
      <c r="AY294" s="151" t="s">
        <v>192</v>
      </c>
    </row>
    <row r="295" spans="2:65" s="12" customFormat="1" ht="11.25">
      <c r="B295" s="149"/>
      <c r="D295" s="150" t="s">
        <v>202</v>
      </c>
      <c r="E295" s="151" t="s">
        <v>44</v>
      </c>
      <c r="F295" s="152" t="s">
        <v>723</v>
      </c>
      <c r="H295" s="151" t="s">
        <v>44</v>
      </c>
      <c r="I295" s="153"/>
      <c r="L295" s="149"/>
      <c r="M295" s="154"/>
      <c r="T295" s="155"/>
      <c r="AT295" s="151" t="s">
        <v>202</v>
      </c>
      <c r="AU295" s="151" t="s">
        <v>93</v>
      </c>
      <c r="AV295" s="12" t="s">
        <v>90</v>
      </c>
      <c r="AW295" s="12" t="s">
        <v>42</v>
      </c>
      <c r="AX295" s="12" t="s">
        <v>82</v>
      </c>
      <c r="AY295" s="151" t="s">
        <v>192</v>
      </c>
    </row>
    <row r="296" spans="2:65" s="13" customFormat="1" ht="11.25">
      <c r="B296" s="156"/>
      <c r="D296" s="150" t="s">
        <v>202</v>
      </c>
      <c r="E296" s="157" t="s">
        <v>44</v>
      </c>
      <c r="F296" s="158" t="s">
        <v>3141</v>
      </c>
      <c r="H296" s="159">
        <v>0.68200000000000005</v>
      </c>
      <c r="I296" s="160"/>
      <c r="L296" s="156"/>
      <c r="M296" s="161"/>
      <c r="T296" s="162"/>
      <c r="AT296" s="157" t="s">
        <v>202</v>
      </c>
      <c r="AU296" s="157" t="s">
        <v>93</v>
      </c>
      <c r="AV296" s="13" t="s">
        <v>93</v>
      </c>
      <c r="AW296" s="13" t="s">
        <v>42</v>
      </c>
      <c r="AX296" s="13" t="s">
        <v>90</v>
      </c>
      <c r="AY296" s="157" t="s">
        <v>192</v>
      </c>
    </row>
    <row r="297" spans="2:65" s="1" customFormat="1" ht="33" customHeight="1">
      <c r="B297" s="33"/>
      <c r="C297" s="132" t="s">
        <v>294</v>
      </c>
      <c r="D297" s="132" t="s">
        <v>194</v>
      </c>
      <c r="E297" s="133" t="s">
        <v>233</v>
      </c>
      <c r="F297" s="134" t="s">
        <v>234</v>
      </c>
      <c r="G297" s="135" t="s">
        <v>225</v>
      </c>
      <c r="H297" s="136">
        <v>6.7510000000000003</v>
      </c>
      <c r="I297" s="137"/>
      <c r="J297" s="138">
        <f>ROUND(I297*H297,2)</f>
        <v>0</v>
      </c>
      <c r="K297" s="134" t="s">
        <v>198</v>
      </c>
      <c r="L297" s="33"/>
      <c r="M297" s="139" t="s">
        <v>44</v>
      </c>
      <c r="N297" s="140" t="s">
        <v>53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199</v>
      </c>
      <c r="AT297" s="143" t="s">
        <v>194</v>
      </c>
      <c r="AU297" s="143" t="s">
        <v>93</v>
      </c>
      <c r="AY297" s="17" t="s">
        <v>192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90</v>
      </c>
      <c r="BK297" s="144">
        <f>ROUND(I297*H297,2)</f>
        <v>0</v>
      </c>
      <c r="BL297" s="17" t="s">
        <v>199</v>
      </c>
      <c r="BM297" s="143" t="s">
        <v>3142</v>
      </c>
    </row>
    <row r="298" spans="2:65" s="1" customFormat="1" ht="11.25">
      <c r="B298" s="33"/>
      <c r="D298" s="145" t="s">
        <v>200</v>
      </c>
      <c r="F298" s="146" t="s">
        <v>235</v>
      </c>
      <c r="I298" s="147"/>
      <c r="L298" s="33"/>
      <c r="M298" s="148"/>
      <c r="T298" s="54"/>
      <c r="AT298" s="17" t="s">
        <v>200</v>
      </c>
      <c r="AU298" s="17" t="s">
        <v>93</v>
      </c>
    </row>
    <row r="299" spans="2:65" s="12" customFormat="1" ht="11.25">
      <c r="B299" s="149"/>
      <c r="D299" s="150" t="s">
        <v>202</v>
      </c>
      <c r="E299" s="151" t="s">
        <v>44</v>
      </c>
      <c r="F299" s="152" t="s">
        <v>426</v>
      </c>
      <c r="H299" s="151" t="s">
        <v>44</v>
      </c>
      <c r="I299" s="153"/>
      <c r="L299" s="149"/>
      <c r="M299" s="154"/>
      <c r="T299" s="155"/>
      <c r="AT299" s="151" t="s">
        <v>202</v>
      </c>
      <c r="AU299" s="151" t="s">
        <v>93</v>
      </c>
      <c r="AV299" s="12" t="s">
        <v>90</v>
      </c>
      <c r="AW299" s="12" t="s">
        <v>42</v>
      </c>
      <c r="AX299" s="12" t="s">
        <v>82</v>
      </c>
      <c r="AY299" s="151" t="s">
        <v>192</v>
      </c>
    </row>
    <row r="300" spans="2:65" s="12" customFormat="1" ht="11.25">
      <c r="B300" s="149"/>
      <c r="D300" s="150" t="s">
        <v>202</v>
      </c>
      <c r="E300" s="151" t="s">
        <v>44</v>
      </c>
      <c r="F300" s="152" t="s">
        <v>455</v>
      </c>
      <c r="H300" s="151" t="s">
        <v>44</v>
      </c>
      <c r="I300" s="153"/>
      <c r="L300" s="149"/>
      <c r="M300" s="154"/>
      <c r="T300" s="155"/>
      <c r="AT300" s="151" t="s">
        <v>202</v>
      </c>
      <c r="AU300" s="151" t="s">
        <v>93</v>
      </c>
      <c r="AV300" s="12" t="s">
        <v>90</v>
      </c>
      <c r="AW300" s="12" t="s">
        <v>42</v>
      </c>
      <c r="AX300" s="12" t="s">
        <v>82</v>
      </c>
      <c r="AY300" s="151" t="s">
        <v>192</v>
      </c>
    </row>
    <row r="301" spans="2:65" s="12" customFormat="1" ht="22.5">
      <c r="B301" s="149"/>
      <c r="D301" s="150" t="s">
        <v>202</v>
      </c>
      <c r="E301" s="151" t="s">
        <v>44</v>
      </c>
      <c r="F301" s="152" t="s">
        <v>559</v>
      </c>
      <c r="H301" s="151" t="s">
        <v>44</v>
      </c>
      <c r="I301" s="153"/>
      <c r="L301" s="149"/>
      <c r="M301" s="154"/>
      <c r="T301" s="155"/>
      <c r="AT301" s="151" t="s">
        <v>202</v>
      </c>
      <c r="AU301" s="151" t="s">
        <v>93</v>
      </c>
      <c r="AV301" s="12" t="s">
        <v>90</v>
      </c>
      <c r="AW301" s="12" t="s">
        <v>42</v>
      </c>
      <c r="AX301" s="12" t="s">
        <v>82</v>
      </c>
      <c r="AY301" s="151" t="s">
        <v>192</v>
      </c>
    </row>
    <row r="302" spans="2:65" s="12" customFormat="1" ht="11.25">
      <c r="B302" s="149"/>
      <c r="D302" s="150" t="s">
        <v>202</v>
      </c>
      <c r="E302" s="151" t="s">
        <v>44</v>
      </c>
      <c r="F302" s="152" t="s">
        <v>723</v>
      </c>
      <c r="H302" s="151" t="s">
        <v>44</v>
      </c>
      <c r="I302" s="153"/>
      <c r="L302" s="149"/>
      <c r="M302" s="154"/>
      <c r="T302" s="155"/>
      <c r="AT302" s="151" t="s">
        <v>202</v>
      </c>
      <c r="AU302" s="151" t="s">
        <v>93</v>
      </c>
      <c r="AV302" s="12" t="s">
        <v>90</v>
      </c>
      <c r="AW302" s="12" t="s">
        <v>42</v>
      </c>
      <c r="AX302" s="12" t="s">
        <v>82</v>
      </c>
      <c r="AY302" s="151" t="s">
        <v>192</v>
      </c>
    </row>
    <row r="303" spans="2:65" s="13" customFormat="1" ht="11.25">
      <c r="B303" s="156"/>
      <c r="D303" s="150" t="s">
        <v>202</v>
      </c>
      <c r="E303" s="157" t="s">
        <v>44</v>
      </c>
      <c r="F303" s="158" t="s">
        <v>3082</v>
      </c>
      <c r="H303" s="159">
        <v>6.7510000000000003</v>
      </c>
      <c r="I303" s="160"/>
      <c r="L303" s="156"/>
      <c r="M303" s="161"/>
      <c r="T303" s="162"/>
      <c r="AT303" s="157" t="s">
        <v>202</v>
      </c>
      <c r="AU303" s="157" t="s">
        <v>93</v>
      </c>
      <c r="AV303" s="13" t="s">
        <v>93</v>
      </c>
      <c r="AW303" s="13" t="s">
        <v>42</v>
      </c>
      <c r="AX303" s="13" t="s">
        <v>90</v>
      </c>
      <c r="AY303" s="157" t="s">
        <v>192</v>
      </c>
    </row>
    <row r="304" spans="2:65" s="11" customFormat="1" ht="22.9" customHeight="1">
      <c r="B304" s="120"/>
      <c r="D304" s="121" t="s">
        <v>81</v>
      </c>
      <c r="E304" s="130" t="s">
        <v>250</v>
      </c>
      <c r="F304" s="130" t="s">
        <v>288</v>
      </c>
      <c r="I304" s="123"/>
      <c r="J304" s="131">
        <f>BK304</f>
        <v>0</v>
      </c>
      <c r="L304" s="120"/>
      <c r="M304" s="125"/>
      <c r="P304" s="126">
        <f>P305+P338</f>
        <v>0</v>
      </c>
      <c r="R304" s="126">
        <f>R305+R338</f>
        <v>0</v>
      </c>
      <c r="T304" s="127">
        <f>T305+T338</f>
        <v>0</v>
      </c>
      <c r="AR304" s="121" t="s">
        <v>90</v>
      </c>
      <c r="AT304" s="128" t="s">
        <v>81</v>
      </c>
      <c r="AU304" s="128" t="s">
        <v>90</v>
      </c>
      <c r="AY304" s="121" t="s">
        <v>192</v>
      </c>
      <c r="BK304" s="129">
        <f>BK305+BK338</f>
        <v>0</v>
      </c>
    </row>
    <row r="305" spans="2:65" s="11" customFormat="1" ht="20.85" customHeight="1">
      <c r="B305" s="120"/>
      <c r="D305" s="121" t="s">
        <v>81</v>
      </c>
      <c r="E305" s="130" t="s">
        <v>364</v>
      </c>
      <c r="F305" s="130" t="s">
        <v>786</v>
      </c>
      <c r="I305" s="123"/>
      <c r="J305" s="131">
        <f>BK305</f>
        <v>0</v>
      </c>
      <c r="L305" s="120"/>
      <c r="M305" s="125"/>
      <c r="P305" s="126">
        <f>SUM(P306:P337)</f>
        <v>0</v>
      </c>
      <c r="R305" s="126">
        <f>SUM(R306:R337)</f>
        <v>0</v>
      </c>
      <c r="T305" s="127">
        <f>SUM(T306:T337)</f>
        <v>0</v>
      </c>
      <c r="AR305" s="121" t="s">
        <v>90</v>
      </c>
      <c r="AT305" s="128" t="s">
        <v>81</v>
      </c>
      <c r="AU305" s="128" t="s">
        <v>93</v>
      </c>
      <c r="AY305" s="121" t="s">
        <v>192</v>
      </c>
      <c r="BK305" s="129">
        <f>SUM(BK306:BK337)</f>
        <v>0</v>
      </c>
    </row>
    <row r="306" spans="2:65" s="1" customFormat="1" ht="37.9" customHeight="1">
      <c r="B306" s="33"/>
      <c r="C306" s="132" t="s">
        <v>686</v>
      </c>
      <c r="D306" s="132" t="s">
        <v>194</v>
      </c>
      <c r="E306" s="133" t="s">
        <v>384</v>
      </c>
      <c r="F306" s="134" t="s">
        <v>385</v>
      </c>
      <c r="G306" s="135" t="s">
        <v>218</v>
      </c>
      <c r="H306" s="136">
        <v>2.7349999999999999</v>
      </c>
      <c r="I306" s="137"/>
      <c r="J306" s="138">
        <f>ROUND(I306*H306,2)</f>
        <v>0</v>
      </c>
      <c r="K306" s="134" t="s">
        <v>198</v>
      </c>
      <c r="L306" s="33"/>
      <c r="M306" s="139" t="s">
        <v>44</v>
      </c>
      <c r="N306" s="140" t="s">
        <v>53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199</v>
      </c>
      <c r="AT306" s="143" t="s">
        <v>194</v>
      </c>
      <c r="AU306" s="143" t="s">
        <v>209</v>
      </c>
      <c r="AY306" s="17" t="s">
        <v>192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90</v>
      </c>
      <c r="BK306" s="144">
        <f>ROUND(I306*H306,2)</f>
        <v>0</v>
      </c>
      <c r="BL306" s="17" t="s">
        <v>199</v>
      </c>
      <c r="BM306" s="143" t="s">
        <v>3143</v>
      </c>
    </row>
    <row r="307" spans="2:65" s="1" customFormat="1" ht="11.25">
      <c r="B307" s="33"/>
      <c r="D307" s="145" t="s">
        <v>200</v>
      </c>
      <c r="F307" s="146" t="s">
        <v>387</v>
      </c>
      <c r="I307" s="147"/>
      <c r="L307" s="33"/>
      <c r="M307" s="148"/>
      <c r="T307" s="54"/>
      <c r="AT307" s="17" t="s">
        <v>200</v>
      </c>
      <c r="AU307" s="17" t="s">
        <v>209</v>
      </c>
    </row>
    <row r="308" spans="2:65" s="12" customFormat="1" ht="11.25">
      <c r="B308" s="149"/>
      <c r="D308" s="150" t="s">
        <v>202</v>
      </c>
      <c r="E308" s="151" t="s">
        <v>44</v>
      </c>
      <c r="F308" s="152" t="s">
        <v>3079</v>
      </c>
      <c r="H308" s="151" t="s">
        <v>44</v>
      </c>
      <c r="I308" s="153"/>
      <c r="L308" s="149"/>
      <c r="M308" s="154"/>
      <c r="T308" s="155"/>
      <c r="AT308" s="151" t="s">
        <v>202</v>
      </c>
      <c r="AU308" s="151" t="s">
        <v>209</v>
      </c>
      <c r="AV308" s="12" t="s">
        <v>90</v>
      </c>
      <c r="AW308" s="12" t="s">
        <v>42</v>
      </c>
      <c r="AX308" s="12" t="s">
        <v>82</v>
      </c>
      <c r="AY308" s="151" t="s">
        <v>192</v>
      </c>
    </row>
    <row r="309" spans="2:65" s="12" customFormat="1" ht="22.5">
      <c r="B309" s="149"/>
      <c r="D309" s="150" t="s">
        <v>202</v>
      </c>
      <c r="E309" s="151" t="s">
        <v>44</v>
      </c>
      <c r="F309" s="152" t="s">
        <v>3144</v>
      </c>
      <c r="H309" s="151" t="s">
        <v>44</v>
      </c>
      <c r="I309" s="153"/>
      <c r="L309" s="149"/>
      <c r="M309" s="154"/>
      <c r="T309" s="155"/>
      <c r="AT309" s="151" t="s">
        <v>202</v>
      </c>
      <c r="AU309" s="151" t="s">
        <v>209</v>
      </c>
      <c r="AV309" s="12" t="s">
        <v>90</v>
      </c>
      <c r="AW309" s="12" t="s">
        <v>42</v>
      </c>
      <c r="AX309" s="12" t="s">
        <v>82</v>
      </c>
      <c r="AY309" s="151" t="s">
        <v>192</v>
      </c>
    </row>
    <row r="310" spans="2:65" s="13" customFormat="1" ht="11.25">
      <c r="B310" s="156"/>
      <c r="D310" s="150" t="s">
        <v>202</v>
      </c>
      <c r="E310" s="157" t="s">
        <v>44</v>
      </c>
      <c r="F310" s="158" t="s">
        <v>3145</v>
      </c>
      <c r="H310" s="159">
        <v>2.6619999999999999</v>
      </c>
      <c r="I310" s="160"/>
      <c r="L310" s="156"/>
      <c r="M310" s="161"/>
      <c r="T310" s="162"/>
      <c r="AT310" s="157" t="s">
        <v>202</v>
      </c>
      <c r="AU310" s="157" t="s">
        <v>209</v>
      </c>
      <c r="AV310" s="13" t="s">
        <v>93</v>
      </c>
      <c r="AW310" s="13" t="s">
        <v>42</v>
      </c>
      <c r="AX310" s="13" t="s">
        <v>82</v>
      </c>
      <c r="AY310" s="157" t="s">
        <v>192</v>
      </c>
    </row>
    <row r="311" spans="2:65" s="12" customFormat="1" ht="22.5">
      <c r="B311" s="149"/>
      <c r="D311" s="150" t="s">
        <v>202</v>
      </c>
      <c r="E311" s="151" t="s">
        <v>44</v>
      </c>
      <c r="F311" s="152" t="s">
        <v>3146</v>
      </c>
      <c r="H311" s="151" t="s">
        <v>44</v>
      </c>
      <c r="I311" s="153"/>
      <c r="L311" s="149"/>
      <c r="M311" s="154"/>
      <c r="T311" s="155"/>
      <c r="AT311" s="151" t="s">
        <v>202</v>
      </c>
      <c r="AU311" s="151" t="s">
        <v>209</v>
      </c>
      <c r="AV311" s="12" t="s">
        <v>90</v>
      </c>
      <c r="AW311" s="12" t="s">
        <v>42</v>
      </c>
      <c r="AX311" s="12" t="s">
        <v>82</v>
      </c>
      <c r="AY311" s="151" t="s">
        <v>192</v>
      </c>
    </row>
    <row r="312" spans="2:65" s="13" customFormat="1" ht="11.25">
      <c r="B312" s="156"/>
      <c r="D312" s="150" t="s">
        <v>202</v>
      </c>
      <c r="E312" s="157" t="s">
        <v>44</v>
      </c>
      <c r="F312" s="158" t="s">
        <v>3147</v>
      </c>
      <c r="H312" s="159">
        <v>7.2999999999999995E-2</v>
      </c>
      <c r="I312" s="160"/>
      <c r="L312" s="156"/>
      <c r="M312" s="161"/>
      <c r="T312" s="162"/>
      <c r="AT312" s="157" t="s">
        <v>202</v>
      </c>
      <c r="AU312" s="157" t="s">
        <v>209</v>
      </c>
      <c r="AV312" s="13" t="s">
        <v>93</v>
      </c>
      <c r="AW312" s="13" t="s">
        <v>42</v>
      </c>
      <c r="AX312" s="13" t="s">
        <v>82</v>
      </c>
      <c r="AY312" s="157" t="s">
        <v>192</v>
      </c>
    </row>
    <row r="313" spans="2:65" s="14" customFormat="1" ht="11.25">
      <c r="B313" s="163"/>
      <c r="D313" s="150" t="s">
        <v>202</v>
      </c>
      <c r="E313" s="164" t="s">
        <v>44</v>
      </c>
      <c r="F313" s="165" t="s">
        <v>205</v>
      </c>
      <c r="H313" s="166">
        <v>2.7349999999999999</v>
      </c>
      <c r="I313" s="167"/>
      <c r="L313" s="163"/>
      <c r="M313" s="168"/>
      <c r="T313" s="169"/>
      <c r="AT313" s="164" t="s">
        <v>202</v>
      </c>
      <c r="AU313" s="164" t="s">
        <v>209</v>
      </c>
      <c r="AV313" s="14" t="s">
        <v>199</v>
      </c>
      <c r="AW313" s="14" t="s">
        <v>42</v>
      </c>
      <c r="AX313" s="14" t="s">
        <v>90</v>
      </c>
      <c r="AY313" s="164" t="s">
        <v>192</v>
      </c>
    </row>
    <row r="314" spans="2:65" s="1" customFormat="1" ht="37.9" customHeight="1">
      <c r="B314" s="33"/>
      <c r="C314" s="132" t="s">
        <v>303</v>
      </c>
      <c r="D314" s="132" t="s">
        <v>194</v>
      </c>
      <c r="E314" s="133" t="s">
        <v>390</v>
      </c>
      <c r="F314" s="134" t="s">
        <v>391</v>
      </c>
      <c r="G314" s="135" t="s">
        <v>218</v>
      </c>
      <c r="H314" s="136">
        <v>51.962000000000003</v>
      </c>
      <c r="I314" s="137"/>
      <c r="J314" s="138">
        <f>ROUND(I314*H314,2)</f>
        <v>0</v>
      </c>
      <c r="K314" s="134" t="s">
        <v>198</v>
      </c>
      <c r="L314" s="33"/>
      <c r="M314" s="139" t="s">
        <v>44</v>
      </c>
      <c r="N314" s="140" t="s">
        <v>53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199</v>
      </c>
      <c r="AT314" s="143" t="s">
        <v>194</v>
      </c>
      <c r="AU314" s="143" t="s">
        <v>209</v>
      </c>
      <c r="AY314" s="17" t="s">
        <v>192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90</v>
      </c>
      <c r="BK314" s="144">
        <f>ROUND(I314*H314,2)</f>
        <v>0</v>
      </c>
      <c r="BL314" s="17" t="s">
        <v>199</v>
      </c>
      <c r="BM314" s="143" t="s">
        <v>3148</v>
      </c>
    </row>
    <row r="315" spans="2:65" s="1" customFormat="1" ht="11.25">
      <c r="B315" s="33"/>
      <c r="D315" s="145" t="s">
        <v>200</v>
      </c>
      <c r="F315" s="146" t="s">
        <v>393</v>
      </c>
      <c r="I315" s="147"/>
      <c r="L315" s="33"/>
      <c r="M315" s="148"/>
      <c r="T315" s="54"/>
      <c r="AT315" s="17" t="s">
        <v>200</v>
      </c>
      <c r="AU315" s="17" t="s">
        <v>209</v>
      </c>
    </row>
    <row r="316" spans="2:65" s="12" customFormat="1" ht="11.25">
      <c r="B316" s="149"/>
      <c r="D316" s="150" t="s">
        <v>202</v>
      </c>
      <c r="E316" s="151" t="s">
        <v>44</v>
      </c>
      <c r="F316" s="152" t="s">
        <v>3079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209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65" s="12" customFormat="1" ht="22.5">
      <c r="B317" s="149"/>
      <c r="D317" s="150" t="s">
        <v>202</v>
      </c>
      <c r="E317" s="151" t="s">
        <v>44</v>
      </c>
      <c r="F317" s="152" t="s">
        <v>3149</v>
      </c>
      <c r="H317" s="151" t="s">
        <v>44</v>
      </c>
      <c r="I317" s="153"/>
      <c r="L317" s="149"/>
      <c r="M317" s="154"/>
      <c r="T317" s="155"/>
      <c r="AT317" s="151" t="s">
        <v>202</v>
      </c>
      <c r="AU317" s="151" t="s">
        <v>209</v>
      </c>
      <c r="AV317" s="12" t="s">
        <v>90</v>
      </c>
      <c r="AW317" s="12" t="s">
        <v>42</v>
      </c>
      <c r="AX317" s="12" t="s">
        <v>82</v>
      </c>
      <c r="AY317" s="151" t="s">
        <v>192</v>
      </c>
    </row>
    <row r="318" spans="2:65" s="13" customFormat="1" ht="11.25">
      <c r="B318" s="156"/>
      <c r="D318" s="150" t="s">
        <v>202</v>
      </c>
      <c r="E318" s="157" t="s">
        <v>44</v>
      </c>
      <c r="F318" s="158" t="s">
        <v>3150</v>
      </c>
      <c r="H318" s="159">
        <v>50.576999999999998</v>
      </c>
      <c r="I318" s="160"/>
      <c r="L318" s="156"/>
      <c r="M318" s="161"/>
      <c r="T318" s="162"/>
      <c r="AT318" s="157" t="s">
        <v>202</v>
      </c>
      <c r="AU318" s="157" t="s">
        <v>209</v>
      </c>
      <c r="AV318" s="13" t="s">
        <v>93</v>
      </c>
      <c r="AW318" s="13" t="s">
        <v>42</v>
      </c>
      <c r="AX318" s="13" t="s">
        <v>82</v>
      </c>
      <c r="AY318" s="157" t="s">
        <v>192</v>
      </c>
    </row>
    <row r="319" spans="2:65" s="12" customFormat="1" ht="22.5">
      <c r="B319" s="149"/>
      <c r="D319" s="150" t="s">
        <v>202</v>
      </c>
      <c r="E319" s="151" t="s">
        <v>44</v>
      </c>
      <c r="F319" s="152" t="s">
        <v>3151</v>
      </c>
      <c r="H319" s="151" t="s">
        <v>44</v>
      </c>
      <c r="I319" s="153"/>
      <c r="L319" s="149"/>
      <c r="M319" s="154"/>
      <c r="T319" s="155"/>
      <c r="AT319" s="151" t="s">
        <v>202</v>
      </c>
      <c r="AU319" s="151" t="s">
        <v>209</v>
      </c>
      <c r="AV319" s="12" t="s">
        <v>90</v>
      </c>
      <c r="AW319" s="12" t="s">
        <v>42</v>
      </c>
      <c r="AX319" s="12" t="s">
        <v>82</v>
      </c>
      <c r="AY319" s="151" t="s">
        <v>192</v>
      </c>
    </row>
    <row r="320" spans="2:65" s="13" customFormat="1" ht="11.25">
      <c r="B320" s="156"/>
      <c r="D320" s="150" t="s">
        <v>202</v>
      </c>
      <c r="E320" s="157" t="s">
        <v>44</v>
      </c>
      <c r="F320" s="158" t="s">
        <v>3152</v>
      </c>
      <c r="H320" s="159">
        <v>1.385</v>
      </c>
      <c r="I320" s="160"/>
      <c r="L320" s="156"/>
      <c r="M320" s="161"/>
      <c r="T320" s="162"/>
      <c r="AT320" s="157" t="s">
        <v>202</v>
      </c>
      <c r="AU320" s="157" t="s">
        <v>209</v>
      </c>
      <c r="AV320" s="13" t="s">
        <v>93</v>
      </c>
      <c r="AW320" s="13" t="s">
        <v>42</v>
      </c>
      <c r="AX320" s="13" t="s">
        <v>82</v>
      </c>
      <c r="AY320" s="157" t="s">
        <v>192</v>
      </c>
    </row>
    <row r="321" spans="2:65" s="14" customFormat="1" ht="11.25">
      <c r="B321" s="163"/>
      <c r="D321" s="150" t="s">
        <v>202</v>
      </c>
      <c r="E321" s="164" t="s">
        <v>44</v>
      </c>
      <c r="F321" s="165" t="s">
        <v>205</v>
      </c>
      <c r="H321" s="166">
        <v>51.961999999999996</v>
      </c>
      <c r="I321" s="167"/>
      <c r="L321" s="163"/>
      <c r="M321" s="168"/>
      <c r="T321" s="169"/>
      <c r="AT321" s="164" t="s">
        <v>202</v>
      </c>
      <c r="AU321" s="164" t="s">
        <v>209</v>
      </c>
      <c r="AV321" s="14" t="s">
        <v>199</v>
      </c>
      <c r="AW321" s="14" t="s">
        <v>42</v>
      </c>
      <c r="AX321" s="14" t="s">
        <v>90</v>
      </c>
      <c r="AY321" s="164" t="s">
        <v>192</v>
      </c>
    </row>
    <row r="322" spans="2:65" s="1" customFormat="1" ht="24.2" customHeight="1">
      <c r="B322" s="33"/>
      <c r="C322" s="132" t="s">
        <v>694</v>
      </c>
      <c r="D322" s="132" t="s">
        <v>194</v>
      </c>
      <c r="E322" s="133" t="s">
        <v>823</v>
      </c>
      <c r="F322" s="134" t="s">
        <v>824</v>
      </c>
      <c r="G322" s="135" t="s">
        <v>218</v>
      </c>
      <c r="H322" s="136">
        <v>2.7349999999999999</v>
      </c>
      <c r="I322" s="137"/>
      <c r="J322" s="138">
        <f>ROUND(I322*H322,2)</f>
        <v>0</v>
      </c>
      <c r="K322" s="134" t="s">
        <v>198</v>
      </c>
      <c r="L322" s="33"/>
      <c r="M322" s="139" t="s">
        <v>44</v>
      </c>
      <c r="N322" s="140" t="s">
        <v>53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199</v>
      </c>
      <c r="AT322" s="143" t="s">
        <v>194</v>
      </c>
      <c r="AU322" s="143" t="s">
        <v>209</v>
      </c>
      <c r="AY322" s="17" t="s">
        <v>192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90</v>
      </c>
      <c r="BK322" s="144">
        <f>ROUND(I322*H322,2)</f>
        <v>0</v>
      </c>
      <c r="BL322" s="17" t="s">
        <v>199</v>
      </c>
      <c r="BM322" s="143" t="s">
        <v>3153</v>
      </c>
    </row>
    <row r="323" spans="2:65" s="1" customFormat="1" ht="11.25">
      <c r="B323" s="33"/>
      <c r="D323" s="145" t="s">
        <v>200</v>
      </c>
      <c r="F323" s="146" t="s">
        <v>826</v>
      </c>
      <c r="I323" s="147"/>
      <c r="L323" s="33"/>
      <c r="M323" s="148"/>
      <c r="T323" s="54"/>
      <c r="AT323" s="17" t="s">
        <v>200</v>
      </c>
      <c r="AU323" s="17" t="s">
        <v>209</v>
      </c>
    </row>
    <row r="324" spans="2:65" s="12" customFormat="1" ht="11.25">
      <c r="B324" s="149"/>
      <c r="D324" s="150" t="s">
        <v>202</v>
      </c>
      <c r="E324" s="151" t="s">
        <v>44</v>
      </c>
      <c r="F324" s="152" t="s">
        <v>3079</v>
      </c>
      <c r="H324" s="151" t="s">
        <v>44</v>
      </c>
      <c r="I324" s="153"/>
      <c r="L324" s="149"/>
      <c r="M324" s="154"/>
      <c r="T324" s="155"/>
      <c r="AT324" s="151" t="s">
        <v>202</v>
      </c>
      <c r="AU324" s="151" t="s">
        <v>209</v>
      </c>
      <c r="AV324" s="12" t="s">
        <v>90</v>
      </c>
      <c r="AW324" s="12" t="s">
        <v>42</v>
      </c>
      <c r="AX324" s="12" t="s">
        <v>82</v>
      </c>
      <c r="AY324" s="151" t="s">
        <v>192</v>
      </c>
    </row>
    <row r="325" spans="2:65" s="12" customFormat="1" ht="33.75">
      <c r="B325" s="149"/>
      <c r="D325" s="150" t="s">
        <v>202</v>
      </c>
      <c r="E325" s="151" t="s">
        <v>44</v>
      </c>
      <c r="F325" s="152" t="s">
        <v>3154</v>
      </c>
      <c r="H325" s="151" t="s">
        <v>44</v>
      </c>
      <c r="I325" s="153"/>
      <c r="L325" s="149"/>
      <c r="M325" s="154"/>
      <c r="T325" s="155"/>
      <c r="AT325" s="151" t="s">
        <v>202</v>
      </c>
      <c r="AU325" s="151" t="s">
        <v>209</v>
      </c>
      <c r="AV325" s="12" t="s">
        <v>90</v>
      </c>
      <c r="AW325" s="12" t="s">
        <v>42</v>
      </c>
      <c r="AX325" s="12" t="s">
        <v>82</v>
      </c>
      <c r="AY325" s="151" t="s">
        <v>192</v>
      </c>
    </row>
    <row r="326" spans="2:65" s="13" customFormat="1" ht="11.25">
      <c r="B326" s="156"/>
      <c r="D326" s="150" t="s">
        <v>202</v>
      </c>
      <c r="E326" s="157" t="s">
        <v>44</v>
      </c>
      <c r="F326" s="158" t="s">
        <v>3145</v>
      </c>
      <c r="H326" s="159">
        <v>2.6619999999999999</v>
      </c>
      <c r="I326" s="160"/>
      <c r="L326" s="156"/>
      <c r="M326" s="161"/>
      <c r="T326" s="162"/>
      <c r="AT326" s="157" t="s">
        <v>202</v>
      </c>
      <c r="AU326" s="157" t="s">
        <v>209</v>
      </c>
      <c r="AV326" s="13" t="s">
        <v>93</v>
      </c>
      <c r="AW326" s="13" t="s">
        <v>42</v>
      </c>
      <c r="AX326" s="13" t="s">
        <v>82</v>
      </c>
      <c r="AY326" s="157" t="s">
        <v>192</v>
      </c>
    </row>
    <row r="327" spans="2:65" s="12" customFormat="1" ht="22.5">
      <c r="B327" s="149"/>
      <c r="D327" s="150" t="s">
        <v>202</v>
      </c>
      <c r="E327" s="151" t="s">
        <v>44</v>
      </c>
      <c r="F327" s="152" t="s">
        <v>3155</v>
      </c>
      <c r="H327" s="151" t="s">
        <v>44</v>
      </c>
      <c r="I327" s="153"/>
      <c r="L327" s="149"/>
      <c r="M327" s="154"/>
      <c r="T327" s="155"/>
      <c r="AT327" s="151" t="s">
        <v>202</v>
      </c>
      <c r="AU327" s="151" t="s">
        <v>209</v>
      </c>
      <c r="AV327" s="12" t="s">
        <v>90</v>
      </c>
      <c r="AW327" s="12" t="s">
        <v>42</v>
      </c>
      <c r="AX327" s="12" t="s">
        <v>82</v>
      </c>
      <c r="AY327" s="151" t="s">
        <v>192</v>
      </c>
    </row>
    <row r="328" spans="2:65" s="13" customFormat="1" ht="11.25">
      <c r="B328" s="156"/>
      <c r="D328" s="150" t="s">
        <v>202</v>
      </c>
      <c r="E328" s="157" t="s">
        <v>44</v>
      </c>
      <c r="F328" s="158" t="s">
        <v>3147</v>
      </c>
      <c r="H328" s="159">
        <v>7.2999999999999995E-2</v>
      </c>
      <c r="I328" s="160"/>
      <c r="L328" s="156"/>
      <c r="M328" s="161"/>
      <c r="T328" s="162"/>
      <c r="AT328" s="157" t="s">
        <v>202</v>
      </c>
      <c r="AU328" s="157" t="s">
        <v>209</v>
      </c>
      <c r="AV328" s="13" t="s">
        <v>93</v>
      </c>
      <c r="AW328" s="13" t="s">
        <v>42</v>
      </c>
      <c r="AX328" s="13" t="s">
        <v>82</v>
      </c>
      <c r="AY328" s="157" t="s">
        <v>192</v>
      </c>
    </row>
    <row r="329" spans="2:65" s="14" customFormat="1" ht="11.25">
      <c r="B329" s="163"/>
      <c r="D329" s="150" t="s">
        <v>202</v>
      </c>
      <c r="E329" s="164" t="s">
        <v>44</v>
      </c>
      <c r="F329" s="165" t="s">
        <v>205</v>
      </c>
      <c r="H329" s="166">
        <v>2.7349999999999999</v>
      </c>
      <c r="I329" s="167"/>
      <c r="L329" s="163"/>
      <c r="M329" s="168"/>
      <c r="T329" s="169"/>
      <c r="AT329" s="164" t="s">
        <v>202</v>
      </c>
      <c r="AU329" s="164" t="s">
        <v>209</v>
      </c>
      <c r="AV329" s="14" t="s">
        <v>199</v>
      </c>
      <c r="AW329" s="14" t="s">
        <v>42</v>
      </c>
      <c r="AX329" s="14" t="s">
        <v>90</v>
      </c>
      <c r="AY329" s="164" t="s">
        <v>192</v>
      </c>
    </row>
    <row r="330" spans="2:65" s="1" customFormat="1" ht="44.25" customHeight="1">
      <c r="B330" s="33"/>
      <c r="C330" s="132" t="s">
        <v>307</v>
      </c>
      <c r="D330" s="132" t="s">
        <v>194</v>
      </c>
      <c r="E330" s="133" t="s">
        <v>403</v>
      </c>
      <c r="F330" s="134" t="s">
        <v>404</v>
      </c>
      <c r="G330" s="135" t="s">
        <v>218</v>
      </c>
      <c r="H330" s="136">
        <v>2.7349999999999999</v>
      </c>
      <c r="I330" s="137"/>
      <c r="J330" s="138">
        <f>ROUND(I330*H330,2)</f>
        <v>0</v>
      </c>
      <c r="K330" s="134" t="s">
        <v>198</v>
      </c>
      <c r="L330" s="33"/>
      <c r="M330" s="139" t="s">
        <v>44</v>
      </c>
      <c r="N330" s="140" t="s">
        <v>53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199</v>
      </c>
      <c r="AT330" s="143" t="s">
        <v>194</v>
      </c>
      <c r="AU330" s="143" t="s">
        <v>209</v>
      </c>
      <c r="AY330" s="17" t="s">
        <v>192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90</v>
      </c>
      <c r="BK330" s="144">
        <f>ROUND(I330*H330,2)</f>
        <v>0</v>
      </c>
      <c r="BL330" s="17" t="s">
        <v>199</v>
      </c>
      <c r="BM330" s="143" t="s">
        <v>3156</v>
      </c>
    </row>
    <row r="331" spans="2:65" s="1" customFormat="1" ht="11.25">
      <c r="B331" s="33"/>
      <c r="D331" s="145" t="s">
        <v>200</v>
      </c>
      <c r="F331" s="146" t="s">
        <v>406</v>
      </c>
      <c r="I331" s="147"/>
      <c r="L331" s="33"/>
      <c r="M331" s="148"/>
      <c r="T331" s="54"/>
      <c r="AT331" s="17" t="s">
        <v>200</v>
      </c>
      <c r="AU331" s="17" t="s">
        <v>209</v>
      </c>
    </row>
    <row r="332" spans="2:65" s="12" customFormat="1" ht="11.25">
      <c r="B332" s="149"/>
      <c r="D332" s="150" t="s">
        <v>202</v>
      </c>
      <c r="E332" s="151" t="s">
        <v>44</v>
      </c>
      <c r="F332" s="152" t="s">
        <v>3079</v>
      </c>
      <c r="H332" s="151" t="s">
        <v>44</v>
      </c>
      <c r="I332" s="153"/>
      <c r="L332" s="149"/>
      <c r="M332" s="154"/>
      <c r="T332" s="155"/>
      <c r="AT332" s="151" t="s">
        <v>202</v>
      </c>
      <c r="AU332" s="151" t="s">
        <v>209</v>
      </c>
      <c r="AV332" s="12" t="s">
        <v>90</v>
      </c>
      <c r="AW332" s="12" t="s">
        <v>42</v>
      </c>
      <c r="AX332" s="12" t="s">
        <v>82</v>
      </c>
      <c r="AY332" s="151" t="s">
        <v>192</v>
      </c>
    </row>
    <row r="333" spans="2:65" s="12" customFormat="1" ht="33.75">
      <c r="B333" s="149"/>
      <c r="D333" s="150" t="s">
        <v>202</v>
      </c>
      <c r="E333" s="151" t="s">
        <v>44</v>
      </c>
      <c r="F333" s="152" t="s">
        <v>3157</v>
      </c>
      <c r="H333" s="151" t="s">
        <v>44</v>
      </c>
      <c r="I333" s="153"/>
      <c r="L333" s="149"/>
      <c r="M333" s="154"/>
      <c r="T333" s="155"/>
      <c r="AT333" s="151" t="s">
        <v>202</v>
      </c>
      <c r="AU333" s="151" t="s">
        <v>209</v>
      </c>
      <c r="AV333" s="12" t="s">
        <v>90</v>
      </c>
      <c r="AW333" s="12" t="s">
        <v>42</v>
      </c>
      <c r="AX333" s="12" t="s">
        <v>82</v>
      </c>
      <c r="AY333" s="151" t="s">
        <v>192</v>
      </c>
    </row>
    <row r="334" spans="2:65" s="13" customFormat="1" ht="11.25">
      <c r="B334" s="156"/>
      <c r="D334" s="150" t="s">
        <v>202</v>
      </c>
      <c r="E334" s="157" t="s">
        <v>44</v>
      </c>
      <c r="F334" s="158" t="s">
        <v>3145</v>
      </c>
      <c r="H334" s="159">
        <v>2.6619999999999999</v>
      </c>
      <c r="I334" s="160"/>
      <c r="L334" s="156"/>
      <c r="M334" s="161"/>
      <c r="T334" s="162"/>
      <c r="AT334" s="157" t="s">
        <v>202</v>
      </c>
      <c r="AU334" s="157" t="s">
        <v>209</v>
      </c>
      <c r="AV334" s="13" t="s">
        <v>93</v>
      </c>
      <c r="AW334" s="13" t="s">
        <v>42</v>
      </c>
      <c r="AX334" s="13" t="s">
        <v>82</v>
      </c>
      <c r="AY334" s="157" t="s">
        <v>192</v>
      </c>
    </row>
    <row r="335" spans="2:65" s="12" customFormat="1" ht="22.5">
      <c r="B335" s="149"/>
      <c r="D335" s="150" t="s">
        <v>202</v>
      </c>
      <c r="E335" s="151" t="s">
        <v>44</v>
      </c>
      <c r="F335" s="152" t="s">
        <v>3158</v>
      </c>
      <c r="H335" s="151" t="s">
        <v>44</v>
      </c>
      <c r="I335" s="153"/>
      <c r="L335" s="149"/>
      <c r="M335" s="154"/>
      <c r="T335" s="155"/>
      <c r="AT335" s="151" t="s">
        <v>202</v>
      </c>
      <c r="AU335" s="151" t="s">
        <v>209</v>
      </c>
      <c r="AV335" s="12" t="s">
        <v>90</v>
      </c>
      <c r="AW335" s="12" t="s">
        <v>42</v>
      </c>
      <c r="AX335" s="12" t="s">
        <v>82</v>
      </c>
      <c r="AY335" s="151" t="s">
        <v>192</v>
      </c>
    </row>
    <row r="336" spans="2:65" s="13" customFormat="1" ht="11.25">
      <c r="B336" s="156"/>
      <c r="D336" s="150" t="s">
        <v>202</v>
      </c>
      <c r="E336" s="157" t="s">
        <v>44</v>
      </c>
      <c r="F336" s="158" t="s">
        <v>3147</v>
      </c>
      <c r="H336" s="159">
        <v>7.2999999999999995E-2</v>
      </c>
      <c r="I336" s="160"/>
      <c r="L336" s="156"/>
      <c r="M336" s="161"/>
      <c r="T336" s="162"/>
      <c r="AT336" s="157" t="s">
        <v>202</v>
      </c>
      <c r="AU336" s="157" t="s">
        <v>209</v>
      </c>
      <c r="AV336" s="13" t="s">
        <v>93</v>
      </c>
      <c r="AW336" s="13" t="s">
        <v>42</v>
      </c>
      <c r="AX336" s="13" t="s">
        <v>82</v>
      </c>
      <c r="AY336" s="157" t="s">
        <v>192</v>
      </c>
    </row>
    <row r="337" spans="2:65" s="14" customFormat="1" ht="11.25">
      <c r="B337" s="163"/>
      <c r="D337" s="150" t="s">
        <v>202</v>
      </c>
      <c r="E337" s="164" t="s">
        <v>44</v>
      </c>
      <c r="F337" s="165" t="s">
        <v>205</v>
      </c>
      <c r="H337" s="166">
        <v>2.7349999999999999</v>
      </c>
      <c r="I337" s="167"/>
      <c r="L337" s="163"/>
      <c r="M337" s="168"/>
      <c r="T337" s="169"/>
      <c r="AT337" s="164" t="s">
        <v>202</v>
      </c>
      <c r="AU337" s="164" t="s">
        <v>209</v>
      </c>
      <c r="AV337" s="14" t="s">
        <v>199</v>
      </c>
      <c r="AW337" s="14" t="s">
        <v>42</v>
      </c>
      <c r="AX337" s="14" t="s">
        <v>90</v>
      </c>
      <c r="AY337" s="164" t="s">
        <v>192</v>
      </c>
    </row>
    <row r="338" spans="2:65" s="11" customFormat="1" ht="20.85" customHeight="1">
      <c r="B338" s="120"/>
      <c r="D338" s="121" t="s">
        <v>81</v>
      </c>
      <c r="E338" s="130" t="s">
        <v>407</v>
      </c>
      <c r="F338" s="130" t="s">
        <v>408</v>
      </c>
      <c r="I338" s="123"/>
      <c r="J338" s="131">
        <f>BK338</f>
        <v>0</v>
      </c>
      <c r="L338" s="120"/>
      <c r="M338" s="125"/>
      <c r="P338" s="126">
        <f>SUM(P339:P340)</f>
        <v>0</v>
      </c>
      <c r="R338" s="126">
        <f>SUM(R339:R340)</f>
        <v>0</v>
      </c>
      <c r="T338" s="127">
        <f>SUM(T339:T340)</f>
        <v>0</v>
      </c>
      <c r="AR338" s="121" t="s">
        <v>90</v>
      </c>
      <c r="AT338" s="128" t="s">
        <v>81</v>
      </c>
      <c r="AU338" s="128" t="s">
        <v>93</v>
      </c>
      <c r="AY338" s="121" t="s">
        <v>192</v>
      </c>
      <c r="BK338" s="129">
        <f>SUM(BK339:BK340)</f>
        <v>0</v>
      </c>
    </row>
    <row r="339" spans="2:65" s="1" customFormat="1" ht="37.9" customHeight="1">
      <c r="B339" s="33"/>
      <c r="C339" s="132" t="s">
        <v>703</v>
      </c>
      <c r="D339" s="132" t="s">
        <v>194</v>
      </c>
      <c r="E339" s="133" t="s">
        <v>410</v>
      </c>
      <c r="F339" s="134" t="s">
        <v>411</v>
      </c>
      <c r="G339" s="135" t="s">
        <v>218</v>
      </c>
      <c r="H339" s="136">
        <v>33.799999999999997</v>
      </c>
      <c r="I339" s="137"/>
      <c r="J339" s="138">
        <f>ROUND(I339*H339,2)</f>
        <v>0</v>
      </c>
      <c r="K339" s="134" t="s">
        <v>198</v>
      </c>
      <c r="L339" s="33"/>
      <c r="M339" s="139" t="s">
        <v>44</v>
      </c>
      <c r="N339" s="140" t="s">
        <v>53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199</v>
      </c>
      <c r="AT339" s="143" t="s">
        <v>194</v>
      </c>
      <c r="AU339" s="143" t="s">
        <v>209</v>
      </c>
      <c r="AY339" s="17" t="s">
        <v>192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90</v>
      </c>
      <c r="BK339" s="144">
        <f>ROUND(I339*H339,2)</f>
        <v>0</v>
      </c>
      <c r="BL339" s="17" t="s">
        <v>199</v>
      </c>
      <c r="BM339" s="143" t="s">
        <v>3159</v>
      </c>
    </row>
    <row r="340" spans="2:65" s="1" customFormat="1" ht="11.25">
      <c r="B340" s="33"/>
      <c r="D340" s="145" t="s">
        <v>200</v>
      </c>
      <c r="F340" s="146" t="s">
        <v>413</v>
      </c>
      <c r="I340" s="147"/>
      <c r="L340" s="33"/>
      <c r="M340" s="180"/>
      <c r="N340" s="181"/>
      <c r="O340" s="181"/>
      <c r="P340" s="181"/>
      <c r="Q340" s="181"/>
      <c r="R340" s="181"/>
      <c r="S340" s="181"/>
      <c r="T340" s="182"/>
      <c r="AT340" s="17" t="s">
        <v>200</v>
      </c>
      <c r="AU340" s="17" t="s">
        <v>209</v>
      </c>
    </row>
    <row r="341" spans="2:65" s="1" customFormat="1" ht="6.95" customHeight="1">
      <c r="B341" s="42"/>
      <c r="C341" s="43"/>
      <c r="D341" s="43"/>
      <c r="E341" s="43"/>
      <c r="F341" s="43"/>
      <c r="G341" s="43"/>
      <c r="H341" s="43"/>
      <c r="I341" s="43"/>
      <c r="J341" s="43"/>
      <c r="K341" s="43"/>
      <c r="L341" s="33"/>
    </row>
  </sheetData>
  <sheetProtection algorithmName="SHA-512" hashValue="H1tHT/KfkloUQrru7xOvreJ0RLjGiSFFEb52C42MtZXGrMq2gT3x4MstjFXgOUIU0kjxscYPHpbxP2Hc0a+txQ==" saltValue="L4FJ+b9K4rHi8H7j/92X21NvVVzEbHgr51UzpTeu9BBlKHvGl2oS665b+s5CTdQko4guUWQadseejqg3hCYMjA==" spinCount="100000" sheet="1" objects="1" scenarios="1" formatColumns="0" formatRows="0" autoFilter="0"/>
  <autoFilter ref="C90:K340" xr:uid="{00000000-0009-0000-0000-00000A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A00-000000000000}"/>
    <hyperlink ref="F100" r:id="rId2" xr:uid="{00000000-0004-0000-0A00-000001000000}"/>
    <hyperlink ref="F105" r:id="rId3" xr:uid="{00000000-0004-0000-0A00-000002000000}"/>
    <hyperlink ref="F113" r:id="rId4" xr:uid="{00000000-0004-0000-0A00-000003000000}"/>
    <hyperlink ref="F118" r:id="rId5" xr:uid="{00000000-0004-0000-0A00-000004000000}"/>
    <hyperlink ref="F123" r:id="rId6" xr:uid="{00000000-0004-0000-0A00-000005000000}"/>
    <hyperlink ref="F128" r:id="rId7" xr:uid="{00000000-0004-0000-0A00-000006000000}"/>
    <hyperlink ref="F138" r:id="rId8" xr:uid="{00000000-0004-0000-0A00-000007000000}"/>
    <hyperlink ref="F143" r:id="rId9" xr:uid="{00000000-0004-0000-0A00-000008000000}"/>
    <hyperlink ref="F148" r:id="rId10" xr:uid="{00000000-0004-0000-0A00-000009000000}"/>
    <hyperlink ref="F153" r:id="rId11" xr:uid="{00000000-0004-0000-0A00-00000A000000}"/>
    <hyperlink ref="F158" r:id="rId12" xr:uid="{00000000-0004-0000-0A00-00000B000000}"/>
    <hyperlink ref="F163" r:id="rId13" xr:uid="{00000000-0004-0000-0A00-00000C000000}"/>
    <hyperlink ref="F168" r:id="rId14" xr:uid="{00000000-0004-0000-0A00-00000D000000}"/>
    <hyperlink ref="F179" r:id="rId15" xr:uid="{00000000-0004-0000-0A00-00000E000000}"/>
    <hyperlink ref="F185" r:id="rId16" xr:uid="{00000000-0004-0000-0A00-00000F000000}"/>
    <hyperlink ref="F191" r:id="rId17" xr:uid="{00000000-0004-0000-0A00-000010000000}"/>
    <hyperlink ref="F200" r:id="rId18" xr:uid="{00000000-0004-0000-0A00-000011000000}"/>
    <hyperlink ref="F209" r:id="rId19" xr:uid="{00000000-0004-0000-0A00-000012000000}"/>
    <hyperlink ref="F214" r:id="rId20" xr:uid="{00000000-0004-0000-0A00-000013000000}"/>
    <hyperlink ref="F224" r:id="rId21" xr:uid="{00000000-0004-0000-0A00-000014000000}"/>
    <hyperlink ref="F234" r:id="rId22" xr:uid="{00000000-0004-0000-0A00-000015000000}"/>
    <hyperlink ref="F244" r:id="rId23" xr:uid="{00000000-0004-0000-0A00-000016000000}"/>
    <hyperlink ref="F254" r:id="rId24" xr:uid="{00000000-0004-0000-0A00-000017000000}"/>
    <hyperlink ref="F265" r:id="rId25" xr:uid="{00000000-0004-0000-0A00-000018000000}"/>
    <hyperlink ref="F278" r:id="rId26" xr:uid="{00000000-0004-0000-0A00-000019000000}"/>
    <hyperlink ref="F285" r:id="rId27" xr:uid="{00000000-0004-0000-0A00-00001A000000}"/>
    <hyperlink ref="F298" r:id="rId28" xr:uid="{00000000-0004-0000-0A00-00001B000000}"/>
    <hyperlink ref="F307" r:id="rId29" xr:uid="{00000000-0004-0000-0A00-00001C000000}"/>
    <hyperlink ref="F315" r:id="rId30" xr:uid="{00000000-0004-0000-0A00-00001D000000}"/>
    <hyperlink ref="F323" r:id="rId31" xr:uid="{00000000-0004-0000-0A00-00001E000000}"/>
    <hyperlink ref="F331" r:id="rId32" xr:uid="{00000000-0004-0000-0A00-00001F000000}"/>
    <hyperlink ref="F340" r:id="rId33" xr:uid="{00000000-0004-0000-0A00-000020000000}"/>
  </hyperlinks>
  <pageMargins left="0.39370078740157483" right="0.39370078740157483" top="0.39370078740157483" bottom="0.39370078740157483" header="0" footer="0"/>
  <pageSetup paperSize="9" scale="76" fitToHeight="100" orientation="portrait" r:id="rId34"/>
  <headerFooter>
    <oddFooter>&amp;CStrana &amp;P z &amp;N</oddFooter>
  </headerFooter>
  <drawing r:id="rId3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3076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3160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ROUND((SUM(BE91:BE237)),  2)</f>
        <v>0</v>
      </c>
      <c r="I35" s="94">
        <v>0.21</v>
      </c>
      <c r="J35" s="84">
        <f>ROUND(((SUM(BE91:BE237))*I35),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ROUND((SUM(BF91:BF237)),  2)</f>
        <v>0</v>
      </c>
      <c r="I36" s="94">
        <v>0.12</v>
      </c>
      <c r="J36" s="84">
        <f>ROUND(((SUM(BF91:BF237))*I36),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ROUND((SUM(BG91:BG237)),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ROUND((SUM(BH91:BH237)),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ROUND((SUM(BI91:BI237)),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3076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PS453.2 - Soupis stavebních prací - obnova  stávajících ploch (předláždění)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417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168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418</v>
      </c>
      <c r="E66" s="110"/>
      <c r="F66" s="110"/>
      <c r="G66" s="110"/>
      <c r="H66" s="110"/>
      <c r="I66" s="110"/>
      <c r="J66" s="111">
        <f>J160</f>
        <v>0</v>
      </c>
      <c r="L66" s="108"/>
    </row>
    <row r="67" spans="2:12" s="9" customFormat="1" ht="19.899999999999999" customHeight="1">
      <c r="B67" s="108"/>
      <c r="D67" s="109" t="s">
        <v>172</v>
      </c>
      <c r="E67" s="110"/>
      <c r="F67" s="110"/>
      <c r="G67" s="110"/>
      <c r="H67" s="110"/>
      <c r="I67" s="110"/>
      <c r="J67" s="111">
        <f>J201</f>
        <v>0</v>
      </c>
      <c r="L67" s="108"/>
    </row>
    <row r="68" spans="2:12" s="9" customFormat="1" ht="14.85" customHeight="1">
      <c r="B68" s="108"/>
      <c r="D68" s="109" t="s">
        <v>847</v>
      </c>
      <c r="E68" s="110"/>
      <c r="F68" s="110"/>
      <c r="G68" s="110"/>
      <c r="H68" s="110"/>
      <c r="I68" s="110"/>
      <c r="J68" s="111">
        <f>J202</f>
        <v>0</v>
      </c>
      <c r="L68" s="108"/>
    </row>
    <row r="69" spans="2:12" s="9" customFormat="1" ht="14.85" customHeight="1">
      <c r="B69" s="108"/>
      <c r="D69" s="109" t="s">
        <v>176</v>
      </c>
      <c r="E69" s="110"/>
      <c r="F69" s="110"/>
      <c r="G69" s="110"/>
      <c r="H69" s="110"/>
      <c r="I69" s="110"/>
      <c r="J69" s="111">
        <f>J235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3076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30" customHeight="1">
      <c r="B83" s="33"/>
      <c r="E83" s="197" t="str">
        <f>E11</f>
        <v>PS453.2 - Soupis stavebních prací - obnova  stávajících ploch (předláždění)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79.138522199999983</v>
      </c>
      <c r="S91" s="51"/>
      <c r="T91" s="118">
        <f>T92</f>
        <v>159.553405</v>
      </c>
      <c r="AT91" s="17" t="s">
        <v>81</v>
      </c>
      <c r="AU91" s="17" t="s">
        <v>166</v>
      </c>
      <c r="BK91" s="119">
        <f>BK92</f>
        <v>0</v>
      </c>
    </row>
    <row r="92" spans="2:65" s="11" customFormat="1" ht="25.9" customHeight="1">
      <c r="B92" s="120"/>
      <c r="D92" s="121" t="s">
        <v>81</v>
      </c>
      <c r="E92" s="122" t="s">
        <v>190</v>
      </c>
      <c r="F92" s="122" t="s">
        <v>421</v>
      </c>
      <c r="I92" s="123"/>
      <c r="J92" s="124">
        <f>BK92</f>
        <v>0</v>
      </c>
      <c r="L92" s="120"/>
      <c r="M92" s="125"/>
      <c r="P92" s="126">
        <f>P93+P160+P201</f>
        <v>0</v>
      </c>
      <c r="R92" s="126">
        <f>R93+R160+R201</f>
        <v>79.138522199999983</v>
      </c>
      <c r="T92" s="127">
        <f>T93+T160+T201</f>
        <v>159.553405</v>
      </c>
      <c r="AR92" s="121" t="s">
        <v>90</v>
      </c>
      <c r="AT92" s="128" t="s">
        <v>81</v>
      </c>
      <c r="AU92" s="128" t="s">
        <v>82</v>
      </c>
      <c r="AY92" s="121" t="s">
        <v>192</v>
      </c>
      <c r="BK92" s="129">
        <f>BK93+BK160+BK201</f>
        <v>0</v>
      </c>
    </row>
    <row r="93" spans="2:65" s="11" customFormat="1" ht="22.9" customHeight="1">
      <c r="B93" s="120"/>
      <c r="D93" s="121" t="s">
        <v>81</v>
      </c>
      <c r="E93" s="130" t="s">
        <v>90</v>
      </c>
      <c r="F93" s="130" t="s">
        <v>193</v>
      </c>
      <c r="I93" s="123"/>
      <c r="J93" s="131">
        <f>BK93</f>
        <v>0</v>
      </c>
      <c r="L93" s="120"/>
      <c r="M93" s="125"/>
      <c r="P93" s="126">
        <f>SUM(P94:P159)</f>
        <v>0</v>
      </c>
      <c r="R93" s="126">
        <f>SUM(R94:R159)</f>
        <v>15.008400000000002</v>
      </c>
      <c r="T93" s="127">
        <f>SUM(T94:T159)</f>
        <v>159.553405</v>
      </c>
      <c r="AR93" s="121" t="s">
        <v>90</v>
      </c>
      <c r="AT93" s="128" t="s">
        <v>81</v>
      </c>
      <c r="AU93" s="128" t="s">
        <v>90</v>
      </c>
      <c r="AY93" s="121" t="s">
        <v>192</v>
      </c>
      <c r="BK93" s="129">
        <f>SUM(BK94:BK159)</f>
        <v>0</v>
      </c>
    </row>
    <row r="94" spans="2:65" s="1" customFormat="1" ht="78" customHeight="1">
      <c r="B94" s="33"/>
      <c r="C94" s="132" t="s">
        <v>90</v>
      </c>
      <c r="D94" s="132" t="s">
        <v>194</v>
      </c>
      <c r="E94" s="133" t="s">
        <v>422</v>
      </c>
      <c r="F94" s="134" t="s">
        <v>423</v>
      </c>
      <c r="G94" s="135" t="s">
        <v>225</v>
      </c>
      <c r="H94" s="136">
        <v>608.03899999999999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0.255</v>
      </c>
      <c r="T94" s="142">
        <f>S94*H94</f>
        <v>155.04994500000001</v>
      </c>
      <c r="AR94" s="143" t="s">
        <v>199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199</v>
      </c>
      <c r="BM94" s="143" t="s">
        <v>3078</v>
      </c>
    </row>
    <row r="95" spans="2:65" s="1" customFormat="1" ht="11.25">
      <c r="B95" s="33"/>
      <c r="D95" s="145" t="s">
        <v>200</v>
      </c>
      <c r="F95" s="146" t="s">
        <v>425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3079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464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3161</v>
      </c>
      <c r="H98" s="159">
        <v>608.03899999999999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90</v>
      </c>
      <c r="AY98" s="157" t="s">
        <v>192</v>
      </c>
    </row>
    <row r="99" spans="2:65" s="1" customFormat="1" ht="66.75" customHeight="1">
      <c r="B99" s="33"/>
      <c r="C99" s="132" t="s">
        <v>93</v>
      </c>
      <c r="D99" s="132" t="s">
        <v>194</v>
      </c>
      <c r="E99" s="133" t="s">
        <v>437</v>
      </c>
      <c r="F99" s="134" t="s">
        <v>438</v>
      </c>
      <c r="G99" s="135" t="s">
        <v>225</v>
      </c>
      <c r="H99" s="136">
        <v>17.321000000000002</v>
      </c>
      <c r="I99" s="137"/>
      <c r="J99" s="138">
        <f>ROUND(I99*H99,2)</f>
        <v>0</v>
      </c>
      <c r="K99" s="134" t="s">
        <v>198</v>
      </c>
      <c r="L99" s="33"/>
      <c r="M99" s="139" t="s">
        <v>44</v>
      </c>
      <c r="N99" s="140" t="s">
        <v>53</v>
      </c>
      <c r="P99" s="141">
        <f>O99*H99</f>
        <v>0</v>
      </c>
      <c r="Q99" s="141">
        <v>0</v>
      </c>
      <c r="R99" s="141">
        <f>Q99*H99</f>
        <v>0</v>
      </c>
      <c r="S99" s="141">
        <v>0.26</v>
      </c>
      <c r="T99" s="142">
        <f>S99*H99</f>
        <v>4.5034600000000005</v>
      </c>
      <c r="AR99" s="143" t="s">
        <v>199</v>
      </c>
      <c r="AT99" s="143" t="s">
        <v>194</v>
      </c>
      <c r="AU99" s="143" t="s">
        <v>93</v>
      </c>
      <c r="AY99" s="17" t="s">
        <v>192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90</v>
      </c>
      <c r="BK99" s="144">
        <f>ROUND(I99*H99,2)</f>
        <v>0</v>
      </c>
      <c r="BL99" s="17" t="s">
        <v>199</v>
      </c>
      <c r="BM99" s="143" t="s">
        <v>3081</v>
      </c>
    </row>
    <row r="100" spans="2:65" s="1" customFormat="1" ht="11.25">
      <c r="B100" s="33"/>
      <c r="D100" s="145" t="s">
        <v>200</v>
      </c>
      <c r="F100" s="146" t="s">
        <v>440</v>
      </c>
      <c r="I100" s="147"/>
      <c r="L100" s="33"/>
      <c r="M100" s="148"/>
      <c r="T100" s="54"/>
      <c r="AT100" s="17" t="s">
        <v>200</v>
      </c>
      <c r="AU100" s="17" t="s">
        <v>93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3079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2" customFormat="1" ht="22.5">
      <c r="B102" s="149"/>
      <c r="D102" s="150" t="s">
        <v>202</v>
      </c>
      <c r="E102" s="151" t="s">
        <v>44</v>
      </c>
      <c r="F102" s="152" t="s">
        <v>441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93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3" customFormat="1" ht="11.25">
      <c r="B103" s="156"/>
      <c r="D103" s="150" t="s">
        <v>202</v>
      </c>
      <c r="E103" s="157" t="s">
        <v>44</v>
      </c>
      <c r="F103" s="158" t="s">
        <v>3162</v>
      </c>
      <c r="H103" s="159">
        <v>17.321000000000002</v>
      </c>
      <c r="I103" s="160"/>
      <c r="L103" s="156"/>
      <c r="M103" s="161"/>
      <c r="T103" s="162"/>
      <c r="AT103" s="157" t="s">
        <v>202</v>
      </c>
      <c r="AU103" s="157" t="s">
        <v>93</v>
      </c>
      <c r="AV103" s="13" t="s">
        <v>93</v>
      </c>
      <c r="AW103" s="13" t="s">
        <v>42</v>
      </c>
      <c r="AX103" s="13" t="s">
        <v>90</v>
      </c>
      <c r="AY103" s="157" t="s">
        <v>192</v>
      </c>
    </row>
    <row r="104" spans="2:65" s="1" customFormat="1" ht="44.25" customHeight="1">
      <c r="B104" s="33"/>
      <c r="C104" s="132" t="s">
        <v>209</v>
      </c>
      <c r="D104" s="132" t="s">
        <v>194</v>
      </c>
      <c r="E104" s="133" t="s">
        <v>458</v>
      </c>
      <c r="F104" s="134" t="s">
        <v>459</v>
      </c>
      <c r="G104" s="135" t="s">
        <v>197</v>
      </c>
      <c r="H104" s="136">
        <v>37.521000000000001</v>
      </c>
      <c r="I104" s="137"/>
      <c r="J104" s="138">
        <f>ROUND(I104*H104,2)</f>
        <v>0</v>
      </c>
      <c r="K104" s="134" t="s">
        <v>198</v>
      </c>
      <c r="L104" s="33"/>
      <c r="M104" s="139" t="s">
        <v>44</v>
      </c>
      <c r="N104" s="140" t="s">
        <v>53</v>
      </c>
      <c r="P104" s="141">
        <f>O104*H104</f>
        <v>0</v>
      </c>
      <c r="Q104" s="141">
        <v>0.4</v>
      </c>
      <c r="R104" s="141">
        <f>Q104*H104</f>
        <v>15.008400000000002</v>
      </c>
      <c r="S104" s="141">
        <v>0</v>
      </c>
      <c r="T104" s="142">
        <f>S104*H104</f>
        <v>0</v>
      </c>
      <c r="AR104" s="143" t="s">
        <v>199</v>
      </c>
      <c r="AT104" s="143" t="s">
        <v>194</v>
      </c>
      <c r="AU104" s="143" t="s">
        <v>93</v>
      </c>
      <c r="AY104" s="17" t="s">
        <v>192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90</v>
      </c>
      <c r="BK104" s="144">
        <f>ROUND(I104*H104,2)</f>
        <v>0</v>
      </c>
      <c r="BL104" s="17" t="s">
        <v>199</v>
      </c>
      <c r="BM104" s="143" t="s">
        <v>3083</v>
      </c>
    </row>
    <row r="105" spans="2:65" s="1" customFormat="1" ht="11.25">
      <c r="B105" s="33"/>
      <c r="D105" s="145" t="s">
        <v>200</v>
      </c>
      <c r="F105" s="146" t="s">
        <v>461</v>
      </c>
      <c r="I105" s="147"/>
      <c r="L105" s="33"/>
      <c r="M105" s="148"/>
      <c r="T105" s="54"/>
      <c r="AT105" s="17" t="s">
        <v>200</v>
      </c>
      <c r="AU105" s="17" t="s">
        <v>93</v>
      </c>
    </row>
    <row r="106" spans="2:65" s="12" customFormat="1" ht="11.25">
      <c r="B106" s="149"/>
      <c r="D106" s="150" t="s">
        <v>202</v>
      </c>
      <c r="E106" s="151" t="s">
        <v>44</v>
      </c>
      <c r="F106" s="152" t="s">
        <v>3079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2" customFormat="1" ht="22.5">
      <c r="B107" s="149"/>
      <c r="D107" s="150" t="s">
        <v>202</v>
      </c>
      <c r="E107" s="151" t="s">
        <v>44</v>
      </c>
      <c r="F107" s="152" t="s">
        <v>464</v>
      </c>
      <c r="H107" s="151" t="s">
        <v>44</v>
      </c>
      <c r="I107" s="153"/>
      <c r="L107" s="149"/>
      <c r="M107" s="154"/>
      <c r="T107" s="155"/>
      <c r="AT107" s="151" t="s">
        <v>202</v>
      </c>
      <c r="AU107" s="151" t="s">
        <v>93</v>
      </c>
      <c r="AV107" s="12" t="s">
        <v>90</v>
      </c>
      <c r="AW107" s="12" t="s">
        <v>42</v>
      </c>
      <c r="AX107" s="12" t="s">
        <v>82</v>
      </c>
      <c r="AY107" s="151" t="s">
        <v>192</v>
      </c>
    </row>
    <row r="108" spans="2:65" s="13" customFormat="1" ht="11.25">
      <c r="B108" s="156"/>
      <c r="D108" s="150" t="s">
        <v>202</v>
      </c>
      <c r="E108" s="157" t="s">
        <v>44</v>
      </c>
      <c r="F108" s="158" t="s">
        <v>3163</v>
      </c>
      <c r="H108" s="159">
        <v>36.481999999999999</v>
      </c>
      <c r="I108" s="160"/>
      <c r="L108" s="156"/>
      <c r="M108" s="161"/>
      <c r="T108" s="162"/>
      <c r="AT108" s="157" t="s">
        <v>202</v>
      </c>
      <c r="AU108" s="157" t="s">
        <v>93</v>
      </c>
      <c r="AV108" s="13" t="s">
        <v>93</v>
      </c>
      <c r="AW108" s="13" t="s">
        <v>42</v>
      </c>
      <c r="AX108" s="13" t="s">
        <v>82</v>
      </c>
      <c r="AY108" s="157" t="s">
        <v>192</v>
      </c>
    </row>
    <row r="109" spans="2:65" s="12" customFormat="1" ht="22.5">
      <c r="B109" s="149"/>
      <c r="D109" s="150" t="s">
        <v>202</v>
      </c>
      <c r="E109" s="151" t="s">
        <v>44</v>
      </c>
      <c r="F109" s="152" t="s">
        <v>559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3" customFormat="1" ht="11.25">
      <c r="B110" s="156"/>
      <c r="D110" s="150" t="s">
        <v>202</v>
      </c>
      <c r="E110" s="157" t="s">
        <v>44</v>
      </c>
      <c r="F110" s="158" t="s">
        <v>3164</v>
      </c>
      <c r="H110" s="159">
        <v>1.0389999999999999</v>
      </c>
      <c r="I110" s="160"/>
      <c r="L110" s="156"/>
      <c r="M110" s="161"/>
      <c r="T110" s="162"/>
      <c r="AT110" s="157" t="s">
        <v>202</v>
      </c>
      <c r="AU110" s="157" t="s">
        <v>93</v>
      </c>
      <c r="AV110" s="13" t="s">
        <v>93</v>
      </c>
      <c r="AW110" s="13" t="s">
        <v>42</v>
      </c>
      <c r="AX110" s="13" t="s">
        <v>82</v>
      </c>
      <c r="AY110" s="157" t="s">
        <v>192</v>
      </c>
    </row>
    <row r="111" spans="2:65" s="14" customFormat="1" ht="11.25">
      <c r="B111" s="163"/>
      <c r="D111" s="150" t="s">
        <v>202</v>
      </c>
      <c r="E111" s="164" t="s">
        <v>44</v>
      </c>
      <c r="F111" s="165" t="s">
        <v>205</v>
      </c>
      <c r="H111" s="166">
        <v>37.521000000000001</v>
      </c>
      <c r="I111" s="167"/>
      <c r="L111" s="163"/>
      <c r="M111" s="168"/>
      <c r="T111" s="169"/>
      <c r="AT111" s="164" t="s">
        <v>202</v>
      </c>
      <c r="AU111" s="164" t="s">
        <v>93</v>
      </c>
      <c r="AV111" s="14" t="s">
        <v>199</v>
      </c>
      <c r="AW111" s="14" t="s">
        <v>42</v>
      </c>
      <c r="AX111" s="14" t="s">
        <v>90</v>
      </c>
      <c r="AY111" s="164" t="s">
        <v>192</v>
      </c>
    </row>
    <row r="112" spans="2:65" s="1" customFormat="1" ht="33" customHeight="1">
      <c r="B112" s="33"/>
      <c r="C112" s="132" t="s">
        <v>199</v>
      </c>
      <c r="D112" s="132" t="s">
        <v>194</v>
      </c>
      <c r="E112" s="133" t="s">
        <v>223</v>
      </c>
      <c r="F112" s="134" t="s">
        <v>224</v>
      </c>
      <c r="G112" s="135" t="s">
        <v>225</v>
      </c>
      <c r="H112" s="136">
        <v>625.36</v>
      </c>
      <c r="I112" s="137"/>
      <c r="J112" s="138">
        <f>ROUND(I112*H112,2)</f>
        <v>0</v>
      </c>
      <c r="K112" s="134" t="s">
        <v>198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199</v>
      </c>
      <c r="AT112" s="143" t="s">
        <v>194</v>
      </c>
      <c r="AU112" s="143" t="s">
        <v>93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199</v>
      </c>
      <c r="BM112" s="143" t="s">
        <v>3106</v>
      </c>
    </row>
    <row r="113" spans="2:65" s="1" customFormat="1" ht="11.25">
      <c r="B113" s="33"/>
      <c r="D113" s="145" t="s">
        <v>200</v>
      </c>
      <c r="F113" s="146" t="s">
        <v>227</v>
      </c>
      <c r="I113" s="147"/>
      <c r="L113" s="33"/>
      <c r="M113" s="148"/>
      <c r="T113" s="54"/>
      <c r="AT113" s="17" t="s">
        <v>200</v>
      </c>
      <c r="AU113" s="17" t="s">
        <v>93</v>
      </c>
    </row>
    <row r="114" spans="2:65" s="1" customFormat="1" ht="29.25">
      <c r="B114" s="33"/>
      <c r="D114" s="150" t="s">
        <v>552</v>
      </c>
      <c r="F114" s="183" t="s">
        <v>553</v>
      </c>
      <c r="I114" s="147"/>
      <c r="L114" s="33"/>
      <c r="M114" s="148"/>
      <c r="T114" s="54"/>
      <c r="AT114" s="17" t="s">
        <v>552</v>
      </c>
      <c r="AU114" s="17" t="s">
        <v>93</v>
      </c>
    </row>
    <row r="115" spans="2:65" s="12" customFormat="1" ht="11.25">
      <c r="B115" s="149"/>
      <c r="D115" s="150" t="s">
        <v>202</v>
      </c>
      <c r="E115" s="151" t="s">
        <v>44</v>
      </c>
      <c r="F115" s="152" t="s">
        <v>3079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2" customFormat="1" ht="22.5">
      <c r="B116" s="149"/>
      <c r="D116" s="150" t="s">
        <v>202</v>
      </c>
      <c r="E116" s="151" t="s">
        <v>44</v>
      </c>
      <c r="F116" s="152" t="s">
        <v>3107</v>
      </c>
      <c r="H116" s="151" t="s">
        <v>44</v>
      </c>
      <c r="I116" s="153"/>
      <c r="L116" s="149"/>
      <c r="M116" s="154"/>
      <c r="T116" s="155"/>
      <c r="AT116" s="151" t="s">
        <v>202</v>
      </c>
      <c r="AU116" s="151" t="s">
        <v>93</v>
      </c>
      <c r="AV116" s="12" t="s">
        <v>90</v>
      </c>
      <c r="AW116" s="12" t="s">
        <v>42</v>
      </c>
      <c r="AX116" s="12" t="s">
        <v>82</v>
      </c>
      <c r="AY116" s="151" t="s">
        <v>192</v>
      </c>
    </row>
    <row r="117" spans="2:65" s="13" customFormat="1" ht="11.25">
      <c r="B117" s="156"/>
      <c r="D117" s="150" t="s">
        <v>202</v>
      </c>
      <c r="E117" s="157" t="s">
        <v>44</v>
      </c>
      <c r="F117" s="158" t="s">
        <v>3161</v>
      </c>
      <c r="H117" s="159">
        <v>608.03899999999999</v>
      </c>
      <c r="I117" s="160"/>
      <c r="L117" s="156"/>
      <c r="M117" s="161"/>
      <c r="T117" s="162"/>
      <c r="AT117" s="157" t="s">
        <v>202</v>
      </c>
      <c r="AU117" s="157" t="s">
        <v>93</v>
      </c>
      <c r="AV117" s="13" t="s">
        <v>93</v>
      </c>
      <c r="AW117" s="13" t="s">
        <v>42</v>
      </c>
      <c r="AX117" s="13" t="s">
        <v>82</v>
      </c>
      <c r="AY117" s="157" t="s">
        <v>192</v>
      </c>
    </row>
    <row r="118" spans="2:65" s="12" customFormat="1" ht="22.5">
      <c r="B118" s="149"/>
      <c r="D118" s="150" t="s">
        <v>202</v>
      </c>
      <c r="E118" s="151" t="s">
        <v>44</v>
      </c>
      <c r="F118" s="152" t="s">
        <v>559</v>
      </c>
      <c r="H118" s="151" t="s">
        <v>44</v>
      </c>
      <c r="I118" s="153"/>
      <c r="L118" s="149"/>
      <c r="M118" s="154"/>
      <c r="T118" s="155"/>
      <c r="AT118" s="151" t="s">
        <v>202</v>
      </c>
      <c r="AU118" s="151" t="s">
        <v>93</v>
      </c>
      <c r="AV118" s="12" t="s">
        <v>90</v>
      </c>
      <c r="AW118" s="12" t="s">
        <v>42</v>
      </c>
      <c r="AX118" s="12" t="s">
        <v>82</v>
      </c>
      <c r="AY118" s="151" t="s">
        <v>192</v>
      </c>
    </row>
    <row r="119" spans="2:65" s="13" customFormat="1" ht="11.25">
      <c r="B119" s="156"/>
      <c r="D119" s="150" t="s">
        <v>202</v>
      </c>
      <c r="E119" s="157" t="s">
        <v>44</v>
      </c>
      <c r="F119" s="158" t="s">
        <v>3162</v>
      </c>
      <c r="H119" s="159">
        <v>17.321000000000002</v>
      </c>
      <c r="I119" s="160"/>
      <c r="L119" s="156"/>
      <c r="M119" s="161"/>
      <c r="T119" s="162"/>
      <c r="AT119" s="157" t="s">
        <v>202</v>
      </c>
      <c r="AU119" s="157" t="s">
        <v>93</v>
      </c>
      <c r="AV119" s="13" t="s">
        <v>93</v>
      </c>
      <c r="AW119" s="13" t="s">
        <v>42</v>
      </c>
      <c r="AX119" s="13" t="s">
        <v>82</v>
      </c>
      <c r="AY119" s="157" t="s">
        <v>192</v>
      </c>
    </row>
    <row r="120" spans="2:65" s="14" customFormat="1" ht="11.25">
      <c r="B120" s="163"/>
      <c r="D120" s="150" t="s">
        <v>202</v>
      </c>
      <c r="E120" s="164" t="s">
        <v>44</v>
      </c>
      <c r="F120" s="165" t="s">
        <v>205</v>
      </c>
      <c r="H120" s="166">
        <v>625.36</v>
      </c>
      <c r="I120" s="167"/>
      <c r="L120" s="163"/>
      <c r="M120" s="168"/>
      <c r="T120" s="169"/>
      <c r="AT120" s="164" t="s">
        <v>202</v>
      </c>
      <c r="AU120" s="164" t="s">
        <v>93</v>
      </c>
      <c r="AV120" s="14" t="s">
        <v>199</v>
      </c>
      <c r="AW120" s="14" t="s">
        <v>42</v>
      </c>
      <c r="AX120" s="14" t="s">
        <v>90</v>
      </c>
      <c r="AY120" s="164" t="s">
        <v>192</v>
      </c>
    </row>
    <row r="121" spans="2:65" s="1" customFormat="1" ht="33" customHeight="1">
      <c r="B121" s="33"/>
      <c r="C121" s="132" t="s">
        <v>222</v>
      </c>
      <c r="D121" s="132" t="s">
        <v>194</v>
      </c>
      <c r="E121" s="133" t="s">
        <v>561</v>
      </c>
      <c r="F121" s="134" t="s">
        <v>562</v>
      </c>
      <c r="G121" s="135" t="s">
        <v>197</v>
      </c>
      <c r="H121" s="136">
        <v>212.62200000000001</v>
      </c>
      <c r="I121" s="137"/>
      <c r="J121" s="138">
        <f>ROUND(I121*H121,2)</f>
        <v>0</v>
      </c>
      <c r="K121" s="134" t="s">
        <v>198</v>
      </c>
      <c r="L121" s="33"/>
      <c r="M121" s="139" t="s">
        <v>44</v>
      </c>
      <c r="N121" s="140" t="s">
        <v>53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199</v>
      </c>
      <c r="AT121" s="143" t="s">
        <v>194</v>
      </c>
      <c r="AU121" s="143" t="s">
        <v>93</v>
      </c>
      <c r="AY121" s="17" t="s">
        <v>192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90</v>
      </c>
      <c r="BK121" s="144">
        <f>ROUND(I121*H121,2)</f>
        <v>0</v>
      </c>
      <c r="BL121" s="17" t="s">
        <v>199</v>
      </c>
      <c r="BM121" s="143" t="s">
        <v>3108</v>
      </c>
    </row>
    <row r="122" spans="2:65" s="1" customFormat="1" ht="11.25">
      <c r="B122" s="33"/>
      <c r="D122" s="145" t="s">
        <v>200</v>
      </c>
      <c r="F122" s="146" t="s">
        <v>564</v>
      </c>
      <c r="I122" s="147"/>
      <c r="L122" s="33"/>
      <c r="M122" s="148"/>
      <c r="T122" s="54"/>
      <c r="AT122" s="17" t="s">
        <v>200</v>
      </c>
      <c r="AU122" s="17" t="s">
        <v>93</v>
      </c>
    </row>
    <row r="123" spans="2:65" s="1" customFormat="1" ht="29.25">
      <c r="B123" s="33"/>
      <c r="D123" s="150" t="s">
        <v>552</v>
      </c>
      <c r="F123" s="183" t="s">
        <v>565</v>
      </c>
      <c r="I123" s="147"/>
      <c r="L123" s="33"/>
      <c r="M123" s="148"/>
      <c r="T123" s="54"/>
      <c r="AT123" s="17" t="s">
        <v>552</v>
      </c>
      <c r="AU123" s="17" t="s">
        <v>93</v>
      </c>
    </row>
    <row r="124" spans="2:65" s="12" customFormat="1" ht="11.25">
      <c r="B124" s="149"/>
      <c r="D124" s="150" t="s">
        <v>202</v>
      </c>
      <c r="E124" s="151" t="s">
        <v>44</v>
      </c>
      <c r="F124" s="152" t="s">
        <v>3079</v>
      </c>
      <c r="H124" s="151" t="s">
        <v>44</v>
      </c>
      <c r="I124" s="153"/>
      <c r="L124" s="149"/>
      <c r="M124" s="154"/>
      <c r="T124" s="155"/>
      <c r="AT124" s="151" t="s">
        <v>202</v>
      </c>
      <c r="AU124" s="151" t="s">
        <v>93</v>
      </c>
      <c r="AV124" s="12" t="s">
        <v>90</v>
      </c>
      <c r="AW124" s="12" t="s">
        <v>42</v>
      </c>
      <c r="AX124" s="12" t="s">
        <v>82</v>
      </c>
      <c r="AY124" s="151" t="s">
        <v>192</v>
      </c>
    </row>
    <row r="125" spans="2:65" s="12" customFormat="1" ht="22.5">
      <c r="B125" s="149"/>
      <c r="D125" s="150" t="s">
        <v>202</v>
      </c>
      <c r="E125" s="151" t="s">
        <v>44</v>
      </c>
      <c r="F125" s="152" t="s">
        <v>555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3" customFormat="1" ht="11.25">
      <c r="B126" s="156"/>
      <c r="D126" s="150" t="s">
        <v>202</v>
      </c>
      <c r="E126" s="157" t="s">
        <v>44</v>
      </c>
      <c r="F126" s="158" t="s">
        <v>3165</v>
      </c>
      <c r="H126" s="159">
        <v>206.733</v>
      </c>
      <c r="I126" s="160"/>
      <c r="L126" s="156"/>
      <c r="M126" s="161"/>
      <c r="T126" s="162"/>
      <c r="AT126" s="157" t="s">
        <v>202</v>
      </c>
      <c r="AU126" s="157" t="s">
        <v>93</v>
      </c>
      <c r="AV126" s="13" t="s">
        <v>93</v>
      </c>
      <c r="AW126" s="13" t="s">
        <v>42</v>
      </c>
      <c r="AX126" s="13" t="s">
        <v>82</v>
      </c>
      <c r="AY126" s="157" t="s">
        <v>192</v>
      </c>
    </row>
    <row r="127" spans="2:65" s="12" customFormat="1" ht="22.5">
      <c r="B127" s="149"/>
      <c r="D127" s="150" t="s">
        <v>202</v>
      </c>
      <c r="E127" s="151" t="s">
        <v>44</v>
      </c>
      <c r="F127" s="152" t="s">
        <v>559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3" customFormat="1" ht="11.25">
      <c r="B128" s="156"/>
      <c r="D128" s="150" t="s">
        <v>202</v>
      </c>
      <c r="E128" s="157" t="s">
        <v>44</v>
      </c>
      <c r="F128" s="158" t="s">
        <v>3166</v>
      </c>
      <c r="H128" s="159">
        <v>5.8890000000000002</v>
      </c>
      <c r="I128" s="160"/>
      <c r="L128" s="156"/>
      <c r="M128" s="161"/>
      <c r="T128" s="162"/>
      <c r="AT128" s="157" t="s">
        <v>202</v>
      </c>
      <c r="AU128" s="157" t="s">
        <v>93</v>
      </c>
      <c r="AV128" s="13" t="s">
        <v>93</v>
      </c>
      <c r="AW128" s="13" t="s">
        <v>42</v>
      </c>
      <c r="AX128" s="13" t="s">
        <v>82</v>
      </c>
      <c r="AY128" s="157" t="s">
        <v>192</v>
      </c>
    </row>
    <row r="129" spans="2:65" s="14" customFormat="1" ht="11.25">
      <c r="B129" s="163"/>
      <c r="D129" s="150" t="s">
        <v>202</v>
      </c>
      <c r="E129" s="164" t="s">
        <v>44</v>
      </c>
      <c r="F129" s="165" t="s">
        <v>205</v>
      </c>
      <c r="H129" s="166">
        <v>212.62200000000001</v>
      </c>
      <c r="I129" s="167"/>
      <c r="L129" s="163"/>
      <c r="M129" s="168"/>
      <c r="T129" s="169"/>
      <c r="AT129" s="164" t="s">
        <v>202</v>
      </c>
      <c r="AU129" s="164" t="s">
        <v>93</v>
      </c>
      <c r="AV129" s="14" t="s">
        <v>199</v>
      </c>
      <c r="AW129" s="14" t="s">
        <v>42</v>
      </c>
      <c r="AX129" s="14" t="s">
        <v>90</v>
      </c>
      <c r="AY129" s="164" t="s">
        <v>192</v>
      </c>
    </row>
    <row r="130" spans="2:65" s="1" customFormat="1" ht="37.9" customHeight="1">
      <c r="B130" s="33"/>
      <c r="C130" s="132" t="s">
        <v>212</v>
      </c>
      <c r="D130" s="132" t="s">
        <v>194</v>
      </c>
      <c r="E130" s="133" t="s">
        <v>573</v>
      </c>
      <c r="F130" s="134" t="s">
        <v>574</v>
      </c>
      <c r="G130" s="135" t="s">
        <v>197</v>
      </c>
      <c r="H130" s="136">
        <v>21.262</v>
      </c>
      <c r="I130" s="137"/>
      <c r="J130" s="138">
        <f>ROUND(I130*H130,2)</f>
        <v>0</v>
      </c>
      <c r="K130" s="134" t="s">
        <v>198</v>
      </c>
      <c r="L130" s="33"/>
      <c r="M130" s="139" t="s">
        <v>44</v>
      </c>
      <c r="N130" s="140" t="s">
        <v>53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199</v>
      </c>
      <c r="AT130" s="143" t="s">
        <v>194</v>
      </c>
      <c r="AU130" s="143" t="s">
        <v>93</v>
      </c>
      <c r="AY130" s="17" t="s">
        <v>192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90</v>
      </c>
      <c r="BK130" s="144">
        <f>ROUND(I130*H130,2)</f>
        <v>0</v>
      </c>
      <c r="BL130" s="17" t="s">
        <v>199</v>
      </c>
      <c r="BM130" s="143" t="s">
        <v>3111</v>
      </c>
    </row>
    <row r="131" spans="2:65" s="1" customFormat="1" ht="11.25">
      <c r="B131" s="33"/>
      <c r="D131" s="145" t="s">
        <v>200</v>
      </c>
      <c r="F131" s="146" t="s">
        <v>576</v>
      </c>
      <c r="I131" s="147"/>
      <c r="L131" s="33"/>
      <c r="M131" s="148"/>
      <c r="T131" s="54"/>
      <c r="AT131" s="17" t="s">
        <v>200</v>
      </c>
      <c r="AU131" s="17" t="s">
        <v>93</v>
      </c>
    </row>
    <row r="132" spans="2:65" s="12" customFormat="1" ht="11.25">
      <c r="B132" s="149"/>
      <c r="D132" s="150" t="s">
        <v>202</v>
      </c>
      <c r="E132" s="151" t="s">
        <v>44</v>
      </c>
      <c r="F132" s="152" t="s">
        <v>3079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93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2" customFormat="1" ht="11.25">
      <c r="B133" s="149"/>
      <c r="D133" s="150" t="s">
        <v>202</v>
      </c>
      <c r="E133" s="151" t="s">
        <v>44</v>
      </c>
      <c r="F133" s="152" t="s">
        <v>577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3" customFormat="1" ht="11.25">
      <c r="B134" s="156"/>
      <c r="D134" s="150" t="s">
        <v>202</v>
      </c>
      <c r="E134" s="157" t="s">
        <v>44</v>
      </c>
      <c r="F134" s="158" t="s">
        <v>3167</v>
      </c>
      <c r="H134" s="159">
        <v>21.262</v>
      </c>
      <c r="I134" s="160"/>
      <c r="L134" s="156"/>
      <c r="M134" s="161"/>
      <c r="T134" s="162"/>
      <c r="AT134" s="157" t="s">
        <v>202</v>
      </c>
      <c r="AU134" s="157" t="s">
        <v>93</v>
      </c>
      <c r="AV134" s="13" t="s">
        <v>93</v>
      </c>
      <c r="AW134" s="13" t="s">
        <v>42</v>
      </c>
      <c r="AX134" s="13" t="s">
        <v>90</v>
      </c>
      <c r="AY134" s="157" t="s">
        <v>192</v>
      </c>
    </row>
    <row r="135" spans="2:65" s="1" customFormat="1" ht="37.9" customHeight="1">
      <c r="B135" s="33"/>
      <c r="C135" s="132" t="s">
        <v>238</v>
      </c>
      <c r="D135" s="132" t="s">
        <v>194</v>
      </c>
      <c r="E135" s="133" t="s">
        <v>579</v>
      </c>
      <c r="F135" s="134" t="s">
        <v>580</v>
      </c>
      <c r="G135" s="135" t="s">
        <v>197</v>
      </c>
      <c r="H135" s="136">
        <v>187.608</v>
      </c>
      <c r="I135" s="137"/>
      <c r="J135" s="138">
        <f>ROUND(I135*H135,2)</f>
        <v>0</v>
      </c>
      <c r="K135" s="134" t="s">
        <v>198</v>
      </c>
      <c r="L135" s="33"/>
      <c r="M135" s="139" t="s">
        <v>44</v>
      </c>
      <c r="N135" s="140" t="s">
        <v>53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199</v>
      </c>
      <c r="AT135" s="143" t="s">
        <v>194</v>
      </c>
      <c r="AU135" s="143" t="s">
        <v>93</v>
      </c>
      <c r="AY135" s="17" t="s">
        <v>192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90</v>
      </c>
      <c r="BK135" s="144">
        <f>ROUND(I135*H135,2)</f>
        <v>0</v>
      </c>
      <c r="BL135" s="17" t="s">
        <v>199</v>
      </c>
      <c r="BM135" s="143" t="s">
        <v>3113</v>
      </c>
    </row>
    <row r="136" spans="2:65" s="1" customFormat="1" ht="11.25">
      <c r="B136" s="33"/>
      <c r="D136" s="145" t="s">
        <v>200</v>
      </c>
      <c r="F136" s="146" t="s">
        <v>582</v>
      </c>
      <c r="I136" s="147"/>
      <c r="L136" s="33"/>
      <c r="M136" s="148"/>
      <c r="T136" s="54"/>
      <c r="AT136" s="17" t="s">
        <v>200</v>
      </c>
      <c r="AU136" s="17" t="s">
        <v>93</v>
      </c>
    </row>
    <row r="137" spans="2:65" s="12" customFormat="1" ht="11.25">
      <c r="B137" s="149"/>
      <c r="D137" s="150" t="s">
        <v>202</v>
      </c>
      <c r="E137" s="151" t="s">
        <v>44</v>
      </c>
      <c r="F137" s="152" t="s">
        <v>3079</v>
      </c>
      <c r="H137" s="151" t="s">
        <v>44</v>
      </c>
      <c r="I137" s="153"/>
      <c r="L137" s="149"/>
      <c r="M137" s="154"/>
      <c r="T137" s="155"/>
      <c r="AT137" s="151" t="s">
        <v>202</v>
      </c>
      <c r="AU137" s="151" t="s">
        <v>93</v>
      </c>
      <c r="AV137" s="12" t="s">
        <v>90</v>
      </c>
      <c r="AW137" s="12" t="s">
        <v>42</v>
      </c>
      <c r="AX137" s="12" t="s">
        <v>82</v>
      </c>
      <c r="AY137" s="151" t="s">
        <v>192</v>
      </c>
    </row>
    <row r="138" spans="2:65" s="12" customFormat="1" ht="22.5">
      <c r="B138" s="149"/>
      <c r="D138" s="150" t="s">
        <v>202</v>
      </c>
      <c r="E138" s="151" t="s">
        <v>44</v>
      </c>
      <c r="F138" s="152" t="s">
        <v>3116</v>
      </c>
      <c r="H138" s="151" t="s">
        <v>44</v>
      </c>
      <c r="I138" s="153"/>
      <c r="L138" s="149"/>
      <c r="M138" s="154"/>
      <c r="T138" s="155"/>
      <c r="AT138" s="151" t="s">
        <v>202</v>
      </c>
      <c r="AU138" s="151" t="s">
        <v>93</v>
      </c>
      <c r="AV138" s="12" t="s">
        <v>90</v>
      </c>
      <c r="AW138" s="12" t="s">
        <v>42</v>
      </c>
      <c r="AX138" s="12" t="s">
        <v>82</v>
      </c>
      <c r="AY138" s="151" t="s">
        <v>192</v>
      </c>
    </row>
    <row r="139" spans="2:65" s="13" customFormat="1" ht="11.25">
      <c r="B139" s="156"/>
      <c r="D139" s="150" t="s">
        <v>202</v>
      </c>
      <c r="E139" s="157" t="s">
        <v>44</v>
      </c>
      <c r="F139" s="158" t="s">
        <v>3168</v>
      </c>
      <c r="H139" s="159">
        <v>187.608</v>
      </c>
      <c r="I139" s="160"/>
      <c r="L139" s="156"/>
      <c r="M139" s="161"/>
      <c r="T139" s="162"/>
      <c r="AT139" s="157" t="s">
        <v>202</v>
      </c>
      <c r="AU139" s="157" t="s">
        <v>93</v>
      </c>
      <c r="AV139" s="13" t="s">
        <v>93</v>
      </c>
      <c r="AW139" s="13" t="s">
        <v>42</v>
      </c>
      <c r="AX139" s="13" t="s">
        <v>90</v>
      </c>
      <c r="AY139" s="157" t="s">
        <v>192</v>
      </c>
    </row>
    <row r="140" spans="2:65" s="1" customFormat="1" ht="62.65" customHeight="1">
      <c r="B140" s="33"/>
      <c r="C140" s="132" t="s">
        <v>219</v>
      </c>
      <c r="D140" s="132" t="s">
        <v>194</v>
      </c>
      <c r="E140" s="133" t="s">
        <v>206</v>
      </c>
      <c r="F140" s="134" t="s">
        <v>207</v>
      </c>
      <c r="G140" s="135" t="s">
        <v>197</v>
      </c>
      <c r="H140" s="136">
        <v>187.608</v>
      </c>
      <c r="I140" s="137"/>
      <c r="J140" s="138">
        <f>ROUND(I140*H140,2)</f>
        <v>0</v>
      </c>
      <c r="K140" s="134" t="s">
        <v>198</v>
      </c>
      <c r="L140" s="33"/>
      <c r="M140" s="139" t="s">
        <v>44</v>
      </c>
      <c r="N140" s="140" t="s">
        <v>53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199</v>
      </c>
      <c r="AT140" s="143" t="s">
        <v>194</v>
      </c>
      <c r="AU140" s="143" t="s">
        <v>93</v>
      </c>
      <c r="AY140" s="17" t="s">
        <v>192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90</v>
      </c>
      <c r="BK140" s="144">
        <f>ROUND(I140*H140,2)</f>
        <v>0</v>
      </c>
      <c r="BL140" s="17" t="s">
        <v>199</v>
      </c>
      <c r="BM140" s="143" t="s">
        <v>3118</v>
      </c>
    </row>
    <row r="141" spans="2:65" s="1" customFormat="1" ht="11.25">
      <c r="B141" s="33"/>
      <c r="D141" s="145" t="s">
        <v>200</v>
      </c>
      <c r="F141" s="146" t="s">
        <v>208</v>
      </c>
      <c r="I141" s="147"/>
      <c r="L141" s="33"/>
      <c r="M141" s="148"/>
      <c r="T141" s="54"/>
      <c r="AT141" s="17" t="s">
        <v>200</v>
      </c>
      <c r="AU141" s="17" t="s">
        <v>93</v>
      </c>
    </row>
    <row r="142" spans="2:65" s="12" customFormat="1" ht="11.25">
      <c r="B142" s="149"/>
      <c r="D142" s="150" t="s">
        <v>202</v>
      </c>
      <c r="E142" s="151" t="s">
        <v>44</v>
      </c>
      <c r="F142" s="152" t="s">
        <v>3079</v>
      </c>
      <c r="H142" s="151" t="s">
        <v>44</v>
      </c>
      <c r="I142" s="153"/>
      <c r="L142" s="149"/>
      <c r="M142" s="154"/>
      <c r="T142" s="155"/>
      <c r="AT142" s="151" t="s">
        <v>202</v>
      </c>
      <c r="AU142" s="151" t="s">
        <v>93</v>
      </c>
      <c r="AV142" s="12" t="s">
        <v>90</v>
      </c>
      <c r="AW142" s="12" t="s">
        <v>42</v>
      </c>
      <c r="AX142" s="12" t="s">
        <v>82</v>
      </c>
      <c r="AY142" s="151" t="s">
        <v>192</v>
      </c>
    </row>
    <row r="143" spans="2:65" s="12" customFormat="1" ht="22.5">
      <c r="B143" s="149"/>
      <c r="D143" s="150" t="s">
        <v>202</v>
      </c>
      <c r="E143" s="151" t="s">
        <v>44</v>
      </c>
      <c r="F143" s="152" t="s">
        <v>3169</v>
      </c>
      <c r="H143" s="151" t="s">
        <v>44</v>
      </c>
      <c r="I143" s="153"/>
      <c r="L143" s="149"/>
      <c r="M143" s="154"/>
      <c r="T143" s="155"/>
      <c r="AT143" s="151" t="s">
        <v>202</v>
      </c>
      <c r="AU143" s="151" t="s">
        <v>93</v>
      </c>
      <c r="AV143" s="12" t="s">
        <v>90</v>
      </c>
      <c r="AW143" s="12" t="s">
        <v>42</v>
      </c>
      <c r="AX143" s="12" t="s">
        <v>82</v>
      </c>
      <c r="AY143" s="151" t="s">
        <v>192</v>
      </c>
    </row>
    <row r="144" spans="2:65" s="13" customFormat="1" ht="11.25">
      <c r="B144" s="156"/>
      <c r="D144" s="150" t="s">
        <v>202</v>
      </c>
      <c r="E144" s="157" t="s">
        <v>44</v>
      </c>
      <c r="F144" s="158" t="s">
        <v>3168</v>
      </c>
      <c r="H144" s="159">
        <v>187.608</v>
      </c>
      <c r="I144" s="160"/>
      <c r="L144" s="156"/>
      <c r="M144" s="161"/>
      <c r="T144" s="162"/>
      <c r="AT144" s="157" t="s">
        <v>202</v>
      </c>
      <c r="AU144" s="157" t="s">
        <v>93</v>
      </c>
      <c r="AV144" s="13" t="s">
        <v>93</v>
      </c>
      <c r="AW144" s="13" t="s">
        <v>42</v>
      </c>
      <c r="AX144" s="13" t="s">
        <v>90</v>
      </c>
      <c r="AY144" s="157" t="s">
        <v>192</v>
      </c>
    </row>
    <row r="145" spans="2:65" s="1" customFormat="1" ht="66.75" customHeight="1">
      <c r="B145" s="33"/>
      <c r="C145" s="132" t="s">
        <v>250</v>
      </c>
      <c r="D145" s="132" t="s">
        <v>194</v>
      </c>
      <c r="E145" s="133" t="s">
        <v>210</v>
      </c>
      <c r="F145" s="134" t="s">
        <v>211</v>
      </c>
      <c r="G145" s="135" t="s">
        <v>197</v>
      </c>
      <c r="H145" s="136">
        <v>3564.5520000000001</v>
      </c>
      <c r="I145" s="137"/>
      <c r="J145" s="138">
        <f>ROUND(I145*H145,2)</f>
        <v>0</v>
      </c>
      <c r="K145" s="134" t="s">
        <v>198</v>
      </c>
      <c r="L145" s="33"/>
      <c r="M145" s="139" t="s">
        <v>44</v>
      </c>
      <c r="N145" s="140" t="s">
        <v>53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199</v>
      </c>
      <c r="AT145" s="143" t="s">
        <v>194</v>
      </c>
      <c r="AU145" s="143" t="s">
        <v>93</v>
      </c>
      <c r="AY145" s="17" t="s">
        <v>192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90</v>
      </c>
      <c r="BK145" s="144">
        <f>ROUND(I145*H145,2)</f>
        <v>0</v>
      </c>
      <c r="BL145" s="17" t="s">
        <v>199</v>
      </c>
      <c r="BM145" s="143" t="s">
        <v>3120</v>
      </c>
    </row>
    <row r="146" spans="2:65" s="1" customFormat="1" ht="11.25">
      <c r="B146" s="33"/>
      <c r="D146" s="145" t="s">
        <v>200</v>
      </c>
      <c r="F146" s="146" t="s">
        <v>213</v>
      </c>
      <c r="I146" s="147"/>
      <c r="L146" s="33"/>
      <c r="M146" s="148"/>
      <c r="T146" s="54"/>
      <c r="AT146" s="17" t="s">
        <v>200</v>
      </c>
      <c r="AU146" s="17" t="s">
        <v>93</v>
      </c>
    </row>
    <row r="147" spans="2:65" s="12" customFormat="1" ht="11.25">
      <c r="B147" s="149"/>
      <c r="D147" s="150" t="s">
        <v>202</v>
      </c>
      <c r="E147" s="151" t="s">
        <v>44</v>
      </c>
      <c r="F147" s="152" t="s">
        <v>3079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2" customFormat="1" ht="22.5">
      <c r="B148" s="149"/>
      <c r="D148" s="150" t="s">
        <v>202</v>
      </c>
      <c r="E148" s="151" t="s">
        <v>44</v>
      </c>
      <c r="F148" s="152" t="s">
        <v>3170</v>
      </c>
      <c r="H148" s="151" t="s">
        <v>44</v>
      </c>
      <c r="I148" s="153"/>
      <c r="L148" s="149"/>
      <c r="M148" s="154"/>
      <c r="T148" s="155"/>
      <c r="AT148" s="151" t="s">
        <v>202</v>
      </c>
      <c r="AU148" s="151" t="s">
        <v>93</v>
      </c>
      <c r="AV148" s="12" t="s">
        <v>90</v>
      </c>
      <c r="AW148" s="12" t="s">
        <v>42</v>
      </c>
      <c r="AX148" s="12" t="s">
        <v>82</v>
      </c>
      <c r="AY148" s="151" t="s">
        <v>192</v>
      </c>
    </row>
    <row r="149" spans="2:65" s="13" customFormat="1" ht="11.25">
      <c r="B149" s="156"/>
      <c r="D149" s="150" t="s">
        <v>202</v>
      </c>
      <c r="E149" s="157" t="s">
        <v>44</v>
      </c>
      <c r="F149" s="158" t="s">
        <v>3171</v>
      </c>
      <c r="H149" s="159">
        <v>3564.5520000000001</v>
      </c>
      <c r="I149" s="160"/>
      <c r="L149" s="156"/>
      <c r="M149" s="161"/>
      <c r="T149" s="162"/>
      <c r="AT149" s="157" t="s">
        <v>202</v>
      </c>
      <c r="AU149" s="157" t="s">
        <v>93</v>
      </c>
      <c r="AV149" s="13" t="s">
        <v>93</v>
      </c>
      <c r="AW149" s="13" t="s">
        <v>42</v>
      </c>
      <c r="AX149" s="13" t="s">
        <v>90</v>
      </c>
      <c r="AY149" s="157" t="s">
        <v>192</v>
      </c>
    </row>
    <row r="150" spans="2:65" s="1" customFormat="1" ht="37.9" customHeight="1">
      <c r="B150" s="33"/>
      <c r="C150" s="132" t="s">
        <v>226</v>
      </c>
      <c r="D150" s="132" t="s">
        <v>194</v>
      </c>
      <c r="E150" s="133" t="s">
        <v>646</v>
      </c>
      <c r="F150" s="134" t="s">
        <v>647</v>
      </c>
      <c r="G150" s="135" t="s">
        <v>197</v>
      </c>
      <c r="H150" s="136">
        <v>187.608</v>
      </c>
      <c r="I150" s="137"/>
      <c r="J150" s="138">
        <f>ROUND(I150*H150,2)</f>
        <v>0</v>
      </c>
      <c r="K150" s="134" t="s">
        <v>198</v>
      </c>
      <c r="L150" s="33"/>
      <c r="M150" s="139" t="s">
        <v>44</v>
      </c>
      <c r="N150" s="140" t="s">
        <v>53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199</v>
      </c>
      <c r="AT150" s="143" t="s">
        <v>194</v>
      </c>
      <c r="AU150" s="143" t="s">
        <v>93</v>
      </c>
      <c r="AY150" s="17" t="s">
        <v>192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90</v>
      </c>
      <c r="BK150" s="144">
        <f>ROUND(I150*H150,2)</f>
        <v>0</v>
      </c>
      <c r="BL150" s="17" t="s">
        <v>199</v>
      </c>
      <c r="BM150" s="143" t="s">
        <v>3126</v>
      </c>
    </row>
    <row r="151" spans="2:65" s="1" customFormat="1" ht="11.25">
      <c r="B151" s="33"/>
      <c r="D151" s="145" t="s">
        <v>200</v>
      </c>
      <c r="F151" s="146" t="s">
        <v>649</v>
      </c>
      <c r="I151" s="147"/>
      <c r="L151" s="33"/>
      <c r="M151" s="148"/>
      <c r="T151" s="54"/>
      <c r="AT151" s="17" t="s">
        <v>200</v>
      </c>
      <c r="AU151" s="17" t="s">
        <v>93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3079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2" customFormat="1" ht="22.5">
      <c r="B153" s="149"/>
      <c r="D153" s="150" t="s">
        <v>202</v>
      </c>
      <c r="E153" s="151" t="s">
        <v>44</v>
      </c>
      <c r="F153" s="152" t="s">
        <v>3127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65" s="13" customFormat="1" ht="11.25">
      <c r="B154" s="156"/>
      <c r="D154" s="150" t="s">
        <v>202</v>
      </c>
      <c r="E154" s="157" t="s">
        <v>44</v>
      </c>
      <c r="F154" s="158" t="s">
        <v>3168</v>
      </c>
      <c r="H154" s="159">
        <v>187.608</v>
      </c>
      <c r="I154" s="160"/>
      <c r="L154" s="156"/>
      <c r="M154" s="161"/>
      <c r="T154" s="162"/>
      <c r="AT154" s="157" t="s">
        <v>202</v>
      </c>
      <c r="AU154" s="157" t="s">
        <v>93</v>
      </c>
      <c r="AV154" s="13" t="s">
        <v>93</v>
      </c>
      <c r="AW154" s="13" t="s">
        <v>42</v>
      </c>
      <c r="AX154" s="13" t="s">
        <v>90</v>
      </c>
      <c r="AY154" s="157" t="s">
        <v>192</v>
      </c>
    </row>
    <row r="155" spans="2:65" s="1" customFormat="1" ht="44.25" customHeight="1">
      <c r="B155" s="33"/>
      <c r="C155" s="132" t="s">
        <v>263</v>
      </c>
      <c r="D155" s="132" t="s">
        <v>194</v>
      </c>
      <c r="E155" s="133" t="s">
        <v>216</v>
      </c>
      <c r="F155" s="134" t="s">
        <v>217</v>
      </c>
      <c r="G155" s="135" t="s">
        <v>218</v>
      </c>
      <c r="H155" s="136">
        <v>337.69400000000002</v>
      </c>
      <c r="I155" s="137"/>
      <c r="J155" s="138">
        <f>ROUND(I155*H155,2)</f>
        <v>0</v>
      </c>
      <c r="K155" s="134" t="s">
        <v>198</v>
      </c>
      <c r="L155" s="33"/>
      <c r="M155" s="139" t="s">
        <v>44</v>
      </c>
      <c r="N155" s="140" t="s">
        <v>53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199</v>
      </c>
      <c r="AT155" s="143" t="s">
        <v>194</v>
      </c>
      <c r="AU155" s="143" t="s">
        <v>93</v>
      </c>
      <c r="AY155" s="17" t="s">
        <v>192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90</v>
      </c>
      <c r="BK155" s="144">
        <f>ROUND(I155*H155,2)</f>
        <v>0</v>
      </c>
      <c r="BL155" s="17" t="s">
        <v>199</v>
      </c>
      <c r="BM155" s="143" t="s">
        <v>3128</v>
      </c>
    </row>
    <row r="156" spans="2:65" s="1" customFormat="1" ht="11.25">
      <c r="B156" s="33"/>
      <c r="D156" s="145" t="s">
        <v>200</v>
      </c>
      <c r="F156" s="146" t="s">
        <v>220</v>
      </c>
      <c r="I156" s="147"/>
      <c r="L156" s="33"/>
      <c r="M156" s="148"/>
      <c r="T156" s="54"/>
      <c r="AT156" s="17" t="s">
        <v>200</v>
      </c>
      <c r="AU156" s="17" t="s">
        <v>93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3079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2" customFormat="1" ht="22.5">
      <c r="B158" s="149"/>
      <c r="D158" s="150" t="s">
        <v>202</v>
      </c>
      <c r="E158" s="151" t="s">
        <v>44</v>
      </c>
      <c r="F158" s="152" t="s">
        <v>3127</v>
      </c>
      <c r="H158" s="151" t="s">
        <v>44</v>
      </c>
      <c r="I158" s="153"/>
      <c r="L158" s="149"/>
      <c r="M158" s="154"/>
      <c r="T158" s="155"/>
      <c r="AT158" s="151" t="s">
        <v>202</v>
      </c>
      <c r="AU158" s="151" t="s">
        <v>93</v>
      </c>
      <c r="AV158" s="12" t="s">
        <v>90</v>
      </c>
      <c r="AW158" s="12" t="s">
        <v>42</v>
      </c>
      <c r="AX158" s="12" t="s">
        <v>82</v>
      </c>
      <c r="AY158" s="151" t="s">
        <v>192</v>
      </c>
    </row>
    <row r="159" spans="2:65" s="13" customFormat="1" ht="11.25">
      <c r="B159" s="156"/>
      <c r="D159" s="150" t="s">
        <v>202</v>
      </c>
      <c r="E159" s="157" t="s">
        <v>44</v>
      </c>
      <c r="F159" s="158" t="s">
        <v>3172</v>
      </c>
      <c r="H159" s="159">
        <v>337.69400000000002</v>
      </c>
      <c r="I159" s="160"/>
      <c r="L159" s="156"/>
      <c r="M159" s="161"/>
      <c r="T159" s="162"/>
      <c r="AT159" s="157" t="s">
        <v>202</v>
      </c>
      <c r="AU159" s="157" t="s">
        <v>93</v>
      </c>
      <c r="AV159" s="13" t="s">
        <v>93</v>
      </c>
      <c r="AW159" s="13" t="s">
        <v>42</v>
      </c>
      <c r="AX159" s="13" t="s">
        <v>90</v>
      </c>
      <c r="AY159" s="157" t="s">
        <v>192</v>
      </c>
    </row>
    <row r="160" spans="2:65" s="11" customFormat="1" ht="22.9" customHeight="1">
      <c r="B160" s="120"/>
      <c r="D160" s="121" t="s">
        <v>81</v>
      </c>
      <c r="E160" s="130" t="s">
        <v>222</v>
      </c>
      <c r="F160" s="130" t="s">
        <v>675</v>
      </c>
      <c r="I160" s="123"/>
      <c r="J160" s="131">
        <f>BK160</f>
        <v>0</v>
      </c>
      <c r="L160" s="120"/>
      <c r="M160" s="125"/>
      <c r="P160" s="126">
        <f>SUM(P161:P200)</f>
        <v>0</v>
      </c>
      <c r="R160" s="126">
        <f>SUM(R161:R200)</f>
        <v>64.130122199999988</v>
      </c>
      <c r="T160" s="127">
        <f>SUM(T161:T200)</f>
        <v>0</v>
      </c>
      <c r="AR160" s="121" t="s">
        <v>90</v>
      </c>
      <c r="AT160" s="128" t="s">
        <v>81</v>
      </c>
      <c r="AU160" s="128" t="s">
        <v>90</v>
      </c>
      <c r="AY160" s="121" t="s">
        <v>192</v>
      </c>
      <c r="BK160" s="129">
        <f>SUM(BK161:BK200)</f>
        <v>0</v>
      </c>
    </row>
    <row r="161" spans="2:65" s="1" customFormat="1" ht="78" customHeight="1">
      <c r="B161" s="33"/>
      <c r="C161" s="132" t="s">
        <v>8</v>
      </c>
      <c r="D161" s="132" t="s">
        <v>194</v>
      </c>
      <c r="E161" s="133" t="s">
        <v>2319</v>
      </c>
      <c r="F161" s="134" t="s">
        <v>2320</v>
      </c>
      <c r="G161" s="135" t="s">
        <v>225</v>
      </c>
      <c r="H161" s="136">
        <v>608.03899999999999</v>
      </c>
      <c r="I161" s="137"/>
      <c r="J161" s="138">
        <f>ROUND(I161*H161,2)</f>
        <v>0</v>
      </c>
      <c r="K161" s="134" t="s">
        <v>198</v>
      </c>
      <c r="L161" s="33"/>
      <c r="M161" s="139" t="s">
        <v>44</v>
      </c>
      <c r="N161" s="140" t="s">
        <v>53</v>
      </c>
      <c r="P161" s="141">
        <f>O161*H161</f>
        <v>0</v>
      </c>
      <c r="Q161" s="141">
        <v>8.9219999999999994E-2</v>
      </c>
      <c r="R161" s="141">
        <f>Q161*H161</f>
        <v>54.249239579999994</v>
      </c>
      <c r="S161" s="141">
        <v>0</v>
      </c>
      <c r="T161" s="142">
        <f>S161*H161</f>
        <v>0</v>
      </c>
      <c r="AR161" s="143" t="s">
        <v>199</v>
      </c>
      <c r="AT161" s="143" t="s">
        <v>194</v>
      </c>
      <c r="AU161" s="143" t="s">
        <v>93</v>
      </c>
      <c r="AY161" s="17" t="s">
        <v>192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90</v>
      </c>
      <c r="BK161" s="144">
        <f>ROUND(I161*H161,2)</f>
        <v>0</v>
      </c>
      <c r="BL161" s="17" t="s">
        <v>199</v>
      </c>
      <c r="BM161" s="143" t="s">
        <v>3132</v>
      </c>
    </row>
    <row r="162" spans="2:65" s="1" customFormat="1" ht="11.25">
      <c r="B162" s="33"/>
      <c r="D162" s="145" t="s">
        <v>200</v>
      </c>
      <c r="F162" s="146" t="s">
        <v>2322</v>
      </c>
      <c r="I162" s="147"/>
      <c r="L162" s="33"/>
      <c r="M162" s="148"/>
      <c r="T162" s="54"/>
      <c r="AT162" s="17" t="s">
        <v>200</v>
      </c>
      <c r="AU162" s="17" t="s">
        <v>93</v>
      </c>
    </row>
    <row r="163" spans="2:65" s="12" customFormat="1" ht="11.25">
      <c r="B163" s="149"/>
      <c r="D163" s="150" t="s">
        <v>202</v>
      </c>
      <c r="E163" s="151" t="s">
        <v>44</v>
      </c>
      <c r="F163" s="152" t="s">
        <v>3079</v>
      </c>
      <c r="H163" s="151" t="s">
        <v>44</v>
      </c>
      <c r="I163" s="153"/>
      <c r="L163" s="149"/>
      <c r="M163" s="154"/>
      <c r="T163" s="155"/>
      <c r="AT163" s="151" t="s">
        <v>202</v>
      </c>
      <c r="AU163" s="151" t="s">
        <v>93</v>
      </c>
      <c r="AV163" s="12" t="s">
        <v>90</v>
      </c>
      <c r="AW163" s="12" t="s">
        <v>42</v>
      </c>
      <c r="AX163" s="12" t="s">
        <v>82</v>
      </c>
      <c r="AY163" s="151" t="s">
        <v>192</v>
      </c>
    </row>
    <row r="164" spans="2:65" s="12" customFormat="1" ht="11.25">
      <c r="B164" s="149"/>
      <c r="D164" s="150" t="s">
        <v>202</v>
      </c>
      <c r="E164" s="151" t="s">
        <v>44</v>
      </c>
      <c r="F164" s="152" t="s">
        <v>3133</v>
      </c>
      <c r="H164" s="151" t="s">
        <v>44</v>
      </c>
      <c r="I164" s="153"/>
      <c r="L164" s="149"/>
      <c r="M164" s="154"/>
      <c r="T164" s="155"/>
      <c r="AT164" s="151" t="s">
        <v>202</v>
      </c>
      <c r="AU164" s="151" t="s">
        <v>93</v>
      </c>
      <c r="AV164" s="12" t="s">
        <v>90</v>
      </c>
      <c r="AW164" s="12" t="s">
        <v>42</v>
      </c>
      <c r="AX164" s="12" t="s">
        <v>82</v>
      </c>
      <c r="AY164" s="151" t="s">
        <v>192</v>
      </c>
    </row>
    <row r="165" spans="2:65" s="12" customFormat="1" ht="22.5">
      <c r="B165" s="149"/>
      <c r="D165" s="150" t="s">
        <v>202</v>
      </c>
      <c r="E165" s="151" t="s">
        <v>44</v>
      </c>
      <c r="F165" s="152" t="s">
        <v>555</v>
      </c>
      <c r="H165" s="151" t="s">
        <v>44</v>
      </c>
      <c r="I165" s="153"/>
      <c r="L165" s="149"/>
      <c r="M165" s="154"/>
      <c r="T165" s="155"/>
      <c r="AT165" s="151" t="s">
        <v>202</v>
      </c>
      <c r="AU165" s="151" t="s">
        <v>93</v>
      </c>
      <c r="AV165" s="12" t="s">
        <v>90</v>
      </c>
      <c r="AW165" s="12" t="s">
        <v>42</v>
      </c>
      <c r="AX165" s="12" t="s">
        <v>82</v>
      </c>
      <c r="AY165" s="151" t="s">
        <v>192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692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3" customFormat="1" ht="11.25">
      <c r="B167" s="156"/>
      <c r="D167" s="150" t="s">
        <v>202</v>
      </c>
      <c r="E167" s="157" t="s">
        <v>44</v>
      </c>
      <c r="F167" s="158" t="s">
        <v>3161</v>
      </c>
      <c r="H167" s="159">
        <v>608.03899999999999</v>
      </c>
      <c r="I167" s="160"/>
      <c r="L167" s="156"/>
      <c r="M167" s="161"/>
      <c r="T167" s="162"/>
      <c r="AT167" s="157" t="s">
        <v>202</v>
      </c>
      <c r="AU167" s="157" t="s">
        <v>93</v>
      </c>
      <c r="AV167" s="13" t="s">
        <v>93</v>
      </c>
      <c r="AW167" s="13" t="s">
        <v>42</v>
      </c>
      <c r="AX167" s="13" t="s">
        <v>90</v>
      </c>
      <c r="AY167" s="157" t="s">
        <v>192</v>
      </c>
    </row>
    <row r="168" spans="2:65" s="1" customFormat="1" ht="16.5" customHeight="1">
      <c r="B168" s="33"/>
      <c r="C168" s="170" t="s">
        <v>273</v>
      </c>
      <c r="D168" s="170" t="s">
        <v>245</v>
      </c>
      <c r="E168" s="171" t="s">
        <v>269</v>
      </c>
      <c r="F168" s="172" t="s">
        <v>3134</v>
      </c>
      <c r="G168" s="173" t="s">
        <v>225</v>
      </c>
      <c r="H168" s="174">
        <v>61.411999999999999</v>
      </c>
      <c r="I168" s="175"/>
      <c r="J168" s="176">
        <f>ROUND(I168*H168,2)</f>
        <v>0</v>
      </c>
      <c r="K168" s="172" t="s">
        <v>259</v>
      </c>
      <c r="L168" s="177"/>
      <c r="M168" s="178" t="s">
        <v>44</v>
      </c>
      <c r="N168" s="179" t="s">
        <v>53</v>
      </c>
      <c r="P168" s="141">
        <f>O168*H168</f>
        <v>0</v>
      </c>
      <c r="Q168" s="141">
        <v>0.13200000000000001</v>
      </c>
      <c r="R168" s="141">
        <f>Q168*H168</f>
        <v>8.1063840000000003</v>
      </c>
      <c r="S168" s="141">
        <v>0</v>
      </c>
      <c r="T168" s="142">
        <f>S168*H168</f>
        <v>0</v>
      </c>
      <c r="AR168" s="143" t="s">
        <v>219</v>
      </c>
      <c r="AT168" s="143" t="s">
        <v>245</v>
      </c>
      <c r="AU168" s="143" t="s">
        <v>93</v>
      </c>
      <c r="AY168" s="17" t="s">
        <v>192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90</v>
      </c>
      <c r="BK168" s="144">
        <f>ROUND(I168*H168,2)</f>
        <v>0</v>
      </c>
      <c r="BL168" s="17" t="s">
        <v>199</v>
      </c>
      <c r="BM168" s="143" t="s">
        <v>3135</v>
      </c>
    </row>
    <row r="169" spans="2:65" s="12" customFormat="1" ht="11.25">
      <c r="B169" s="149"/>
      <c r="D169" s="150" t="s">
        <v>202</v>
      </c>
      <c r="E169" s="151" t="s">
        <v>44</v>
      </c>
      <c r="F169" s="152" t="s">
        <v>3079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2" customFormat="1" ht="11.25">
      <c r="B170" s="149"/>
      <c r="D170" s="150" t="s">
        <v>202</v>
      </c>
      <c r="E170" s="151" t="s">
        <v>44</v>
      </c>
      <c r="F170" s="152" t="s">
        <v>3133</v>
      </c>
      <c r="H170" s="151" t="s">
        <v>44</v>
      </c>
      <c r="I170" s="153"/>
      <c r="L170" s="149"/>
      <c r="M170" s="154"/>
      <c r="T170" s="155"/>
      <c r="AT170" s="151" t="s">
        <v>202</v>
      </c>
      <c r="AU170" s="151" t="s">
        <v>93</v>
      </c>
      <c r="AV170" s="12" t="s">
        <v>90</v>
      </c>
      <c r="AW170" s="12" t="s">
        <v>42</v>
      </c>
      <c r="AX170" s="12" t="s">
        <v>82</v>
      </c>
      <c r="AY170" s="151" t="s">
        <v>192</v>
      </c>
    </row>
    <row r="171" spans="2:65" s="12" customFormat="1" ht="22.5">
      <c r="B171" s="149"/>
      <c r="D171" s="150" t="s">
        <v>202</v>
      </c>
      <c r="E171" s="151" t="s">
        <v>44</v>
      </c>
      <c r="F171" s="152" t="s">
        <v>696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2" customFormat="1" ht="11.25">
      <c r="B172" s="149"/>
      <c r="D172" s="150" t="s">
        <v>202</v>
      </c>
      <c r="E172" s="151" t="s">
        <v>44</v>
      </c>
      <c r="F172" s="152" t="s">
        <v>692</v>
      </c>
      <c r="H172" s="151" t="s">
        <v>44</v>
      </c>
      <c r="I172" s="153"/>
      <c r="L172" s="149"/>
      <c r="M172" s="154"/>
      <c r="T172" s="155"/>
      <c r="AT172" s="151" t="s">
        <v>202</v>
      </c>
      <c r="AU172" s="151" t="s">
        <v>93</v>
      </c>
      <c r="AV172" s="12" t="s">
        <v>90</v>
      </c>
      <c r="AW172" s="12" t="s">
        <v>42</v>
      </c>
      <c r="AX172" s="12" t="s">
        <v>82</v>
      </c>
      <c r="AY172" s="151" t="s">
        <v>192</v>
      </c>
    </row>
    <row r="173" spans="2:65" s="13" customFormat="1" ht="11.25">
      <c r="B173" s="156"/>
      <c r="D173" s="150" t="s">
        <v>202</v>
      </c>
      <c r="E173" s="157" t="s">
        <v>44</v>
      </c>
      <c r="F173" s="158" t="s">
        <v>3173</v>
      </c>
      <c r="H173" s="159">
        <v>61.411999999999999</v>
      </c>
      <c r="I173" s="160"/>
      <c r="L173" s="156"/>
      <c r="M173" s="161"/>
      <c r="T173" s="162"/>
      <c r="AT173" s="157" t="s">
        <v>202</v>
      </c>
      <c r="AU173" s="157" t="s">
        <v>93</v>
      </c>
      <c r="AV173" s="13" t="s">
        <v>93</v>
      </c>
      <c r="AW173" s="13" t="s">
        <v>42</v>
      </c>
      <c r="AX173" s="13" t="s">
        <v>90</v>
      </c>
      <c r="AY173" s="157" t="s">
        <v>192</v>
      </c>
    </row>
    <row r="174" spans="2:65" s="1" customFormat="1" ht="33" customHeight="1">
      <c r="B174" s="33"/>
      <c r="C174" s="132" t="s">
        <v>241</v>
      </c>
      <c r="D174" s="132" t="s">
        <v>194</v>
      </c>
      <c r="E174" s="133" t="s">
        <v>233</v>
      </c>
      <c r="F174" s="134" t="s">
        <v>234</v>
      </c>
      <c r="G174" s="135" t="s">
        <v>225</v>
      </c>
      <c r="H174" s="136">
        <v>608.03899999999999</v>
      </c>
      <c r="I174" s="137"/>
      <c r="J174" s="138">
        <f>ROUND(I174*H174,2)</f>
        <v>0</v>
      </c>
      <c r="K174" s="134" t="s">
        <v>198</v>
      </c>
      <c r="L174" s="33"/>
      <c r="M174" s="139" t="s">
        <v>44</v>
      </c>
      <c r="N174" s="140" t="s">
        <v>53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199</v>
      </c>
      <c r="AT174" s="143" t="s">
        <v>194</v>
      </c>
      <c r="AU174" s="143" t="s">
        <v>93</v>
      </c>
      <c r="AY174" s="17" t="s">
        <v>192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90</v>
      </c>
      <c r="BK174" s="144">
        <f>ROUND(I174*H174,2)</f>
        <v>0</v>
      </c>
      <c r="BL174" s="17" t="s">
        <v>199</v>
      </c>
      <c r="BM174" s="143" t="s">
        <v>3138</v>
      </c>
    </row>
    <row r="175" spans="2:65" s="1" customFormat="1" ht="11.25">
      <c r="B175" s="33"/>
      <c r="D175" s="145" t="s">
        <v>200</v>
      </c>
      <c r="F175" s="146" t="s">
        <v>235</v>
      </c>
      <c r="I175" s="147"/>
      <c r="L175" s="33"/>
      <c r="M175" s="148"/>
      <c r="T175" s="54"/>
      <c r="AT175" s="17" t="s">
        <v>200</v>
      </c>
      <c r="AU175" s="17" t="s">
        <v>93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3079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2" customFormat="1" ht="11.25">
      <c r="B177" s="149"/>
      <c r="D177" s="150" t="s">
        <v>202</v>
      </c>
      <c r="E177" s="151" t="s">
        <v>44</v>
      </c>
      <c r="F177" s="152" t="s">
        <v>3133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2" customFormat="1" ht="22.5">
      <c r="B178" s="149"/>
      <c r="D178" s="150" t="s">
        <v>202</v>
      </c>
      <c r="E178" s="151" t="s">
        <v>44</v>
      </c>
      <c r="F178" s="152" t="s">
        <v>555</v>
      </c>
      <c r="H178" s="151" t="s">
        <v>44</v>
      </c>
      <c r="I178" s="153"/>
      <c r="L178" s="149"/>
      <c r="M178" s="154"/>
      <c r="T178" s="155"/>
      <c r="AT178" s="151" t="s">
        <v>202</v>
      </c>
      <c r="AU178" s="151" t="s">
        <v>93</v>
      </c>
      <c r="AV178" s="12" t="s">
        <v>90</v>
      </c>
      <c r="AW178" s="12" t="s">
        <v>42</v>
      </c>
      <c r="AX178" s="12" t="s">
        <v>82</v>
      </c>
      <c r="AY178" s="151" t="s">
        <v>192</v>
      </c>
    </row>
    <row r="179" spans="2:65" s="12" customFormat="1" ht="11.25">
      <c r="B179" s="149"/>
      <c r="D179" s="150" t="s">
        <v>202</v>
      </c>
      <c r="E179" s="151" t="s">
        <v>44</v>
      </c>
      <c r="F179" s="152" t="s">
        <v>692</v>
      </c>
      <c r="H179" s="151" t="s">
        <v>44</v>
      </c>
      <c r="I179" s="153"/>
      <c r="L179" s="149"/>
      <c r="M179" s="154"/>
      <c r="T179" s="155"/>
      <c r="AT179" s="151" t="s">
        <v>202</v>
      </c>
      <c r="AU179" s="151" t="s">
        <v>93</v>
      </c>
      <c r="AV179" s="12" t="s">
        <v>90</v>
      </c>
      <c r="AW179" s="12" t="s">
        <v>42</v>
      </c>
      <c r="AX179" s="12" t="s">
        <v>82</v>
      </c>
      <c r="AY179" s="151" t="s">
        <v>192</v>
      </c>
    </row>
    <row r="180" spans="2:65" s="13" customFormat="1" ht="11.25">
      <c r="B180" s="156"/>
      <c r="D180" s="150" t="s">
        <v>202</v>
      </c>
      <c r="E180" s="157" t="s">
        <v>44</v>
      </c>
      <c r="F180" s="158" t="s">
        <v>3161</v>
      </c>
      <c r="H180" s="159">
        <v>608.03899999999999</v>
      </c>
      <c r="I180" s="160"/>
      <c r="L180" s="156"/>
      <c r="M180" s="161"/>
      <c r="T180" s="162"/>
      <c r="AT180" s="157" t="s">
        <v>202</v>
      </c>
      <c r="AU180" s="157" t="s">
        <v>93</v>
      </c>
      <c r="AV180" s="13" t="s">
        <v>93</v>
      </c>
      <c r="AW180" s="13" t="s">
        <v>42</v>
      </c>
      <c r="AX180" s="13" t="s">
        <v>90</v>
      </c>
      <c r="AY180" s="157" t="s">
        <v>192</v>
      </c>
    </row>
    <row r="181" spans="2:65" s="1" customFormat="1" ht="78" customHeight="1">
      <c r="B181" s="33"/>
      <c r="C181" s="132" t="s">
        <v>291</v>
      </c>
      <c r="D181" s="132" t="s">
        <v>194</v>
      </c>
      <c r="E181" s="133" t="s">
        <v>719</v>
      </c>
      <c r="F181" s="134" t="s">
        <v>720</v>
      </c>
      <c r="G181" s="135" t="s">
        <v>225</v>
      </c>
      <c r="H181" s="136">
        <v>17.321000000000002</v>
      </c>
      <c r="I181" s="137"/>
      <c r="J181" s="138">
        <f>ROUND(I181*H181,2)</f>
        <v>0</v>
      </c>
      <c r="K181" s="134" t="s">
        <v>198</v>
      </c>
      <c r="L181" s="33"/>
      <c r="M181" s="139" t="s">
        <v>44</v>
      </c>
      <c r="N181" s="140" t="s">
        <v>53</v>
      </c>
      <c r="P181" s="141">
        <f>O181*H181</f>
        <v>0</v>
      </c>
      <c r="Q181" s="141">
        <v>8.9219999999999994E-2</v>
      </c>
      <c r="R181" s="141">
        <f>Q181*H181</f>
        <v>1.5453796200000001</v>
      </c>
      <c r="S181" s="141">
        <v>0</v>
      </c>
      <c r="T181" s="142">
        <f>S181*H181</f>
        <v>0</v>
      </c>
      <c r="AR181" s="143" t="s">
        <v>199</v>
      </c>
      <c r="AT181" s="143" t="s">
        <v>194</v>
      </c>
      <c r="AU181" s="143" t="s">
        <v>93</v>
      </c>
      <c r="AY181" s="17" t="s">
        <v>192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90</v>
      </c>
      <c r="BK181" s="144">
        <f>ROUND(I181*H181,2)</f>
        <v>0</v>
      </c>
      <c r="BL181" s="17" t="s">
        <v>199</v>
      </c>
      <c r="BM181" s="143" t="s">
        <v>3139</v>
      </c>
    </row>
    <row r="182" spans="2:65" s="1" customFormat="1" ht="11.25">
      <c r="B182" s="33"/>
      <c r="D182" s="145" t="s">
        <v>200</v>
      </c>
      <c r="F182" s="146" t="s">
        <v>722</v>
      </c>
      <c r="I182" s="147"/>
      <c r="L182" s="33"/>
      <c r="M182" s="148"/>
      <c r="T182" s="54"/>
      <c r="AT182" s="17" t="s">
        <v>200</v>
      </c>
      <c r="AU182" s="17" t="s">
        <v>93</v>
      </c>
    </row>
    <row r="183" spans="2:65" s="12" customFormat="1" ht="11.25">
      <c r="B183" s="149"/>
      <c r="D183" s="150" t="s">
        <v>202</v>
      </c>
      <c r="E183" s="151" t="s">
        <v>44</v>
      </c>
      <c r="F183" s="152" t="s">
        <v>426</v>
      </c>
      <c r="H183" s="151" t="s">
        <v>44</v>
      </c>
      <c r="I183" s="153"/>
      <c r="L183" s="149"/>
      <c r="M183" s="154"/>
      <c r="T183" s="155"/>
      <c r="AT183" s="151" t="s">
        <v>202</v>
      </c>
      <c r="AU183" s="151" t="s">
        <v>93</v>
      </c>
      <c r="AV183" s="12" t="s">
        <v>90</v>
      </c>
      <c r="AW183" s="12" t="s">
        <v>42</v>
      </c>
      <c r="AX183" s="12" t="s">
        <v>82</v>
      </c>
      <c r="AY183" s="151" t="s">
        <v>192</v>
      </c>
    </row>
    <row r="184" spans="2:65" s="12" customFormat="1" ht="11.25">
      <c r="B184" s="149"/>
      <c r="D184" s="150" t="s">
        <v>202</v>
      </c>
      <c r="E184" s="151" t="s">
        <v>44</v>
      </c>
      <c r="F184" s="152" t="s">
        <v>455</v>
      </c>
      <c r="H184" s="151" t="s">
        <v>44</v>
      </c>
      <c r="I184" s="153"/>
      <c r="L184" s="149"/>
      <c r="M184" s="154"/>
      <c r="T184" s="155"/>
      <c r="AT184" s="151" t="s">
        <v>202</v>
      </c>
      <c r="AU184" s="151" t="s">
        <v>93</v>
      </c>
      <c r="AV184" s="12" t="s">
        <v>90</v>
      </c>
      <c r="AW184" s="12" t="s">
        <v>42</v>
      </c>
      <c r="AX184" s="12" t="s">
        <v>82</v>
      </c>
      <c r="AY184" s="151" t="s">
        <v>192</v>
      </c>
    </row>
    <row r="185" spans="2:65" s="12" customFormat="1" ht="22.5">
      <c r="B185" s="149"/>
      <c r="D185" s="150" t="s">
        <v>202</v>
      </c>
      <c r="E185" s="151" t="s">
        <v>44</v>
      </c>
      <c r="F185" s="152" t="s">
        <v>559</v>
      </c>
      <c r="H185" s="151" t="s">
        <v>44</v>
      </c>
      <c r="I185" s="153"/>
      <c r="L185" s="149"/>
      <c r="M185" s="154"/>
      <c r="T185" s="155"/>
      <c r="AT185" s="151" t="s">
        <v>202</v>
      </c>
      <c r="AU185" s="151" t="s">
        <v>93</v>
      </c>
      <c r="AV185" s="12" t="s">
        <v>90</v>
      </c>
      <c r="AW185" s="12" t="s">
        <v>42</v>
      </c>
      <c r="AX185" s="12" t="s">
        <v>82</v>
      </c>
      <c r="AY185" s="151" t="s">
        <v>192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723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3" customFormat="1" ht="11.25">
      <c r="B187" s="156"/>
      <c r="D187" s="150" t="s">
        <v>202</v>
      </c>
      <c r="E187" s="157" t="s">
        <v>44</v>
      </c>
      <c r="F187" s="158" t="s">
        <v>3162</v>
      </c>
      <c r="H187" s="159">
        <v>17.321000000000002</v>
      </c>
      <c r="I187" s="160"/>
      <c r="L187" s="156"/>
      <c r="M187" s="161"/>
      <c r="T187" s="162"/>
      <c r="AT187" s="157" t="s">
        <v>202</v>
      </c>
      <c r="AU187" s="157" t="s">
        <v>93</v>
      </c>
      <c r="AV187" s="13" t="s">
        <v>93</v>
      </c>
      <c r="AW187" s="13" t="s">
        <v>42</v>
      </c>
      <c r="AX187" s="13" t="s">
        <v>90</v>
      </c>
      <c r="AY187" s="157" t="s">
        <v>192</v>
      </c>
    </row>
    <row r="188" spans="2:65" s="1" customFormat="1" ht="24.2" customHeight="1">
      <c r="B188" s="33"/>
      <c r="C188" s="170" t="s">
        <v>300</v>
      </c>
      <c r="D188" s="170" t="s">
        <v>245</v>
      </c>
      <c r="E188" s="171" t="s">
        <v>725</v>
      </c>
      <c r="F188" s="172" t="s">
        <v>726</v>
      </c>
      <c r="G188" s="173" t="s">
        <v>225</v>
      </c>
      <c r="H188" s="174">
        <v>1.7490000000000001</v>
      </c>
      <c r="I188" s="175"/>
      <c r="J188" s="176">
        <f>ROUND(I188*H188,2)</f>
        <v>0</v>
      </c>
      <c r="K188" s="172" t="s">
        <v>198</v>
      </c>
      <c r="L188" s="177"/>
      <c r="M188" s="178" t="s">
        <v>44</v>
      </c>
      <c r="N188" s="179" t="s">
        <v>53</v>
      </c>
      <c r="P188" s="141">
        <f>O188*H188</f>
        <v>0</v>
      </c>
      <c r="Q188" s="141">
        <v>0.13100000000000001</v>
      </c>
      <c r="R188" s="141">
        <f>Q188*H188</f>
        <v>0.22911900000000002</v>
      </c>
      <c r="S188" s="141">
        <v>0</v>
      </c>
      <c r="T188" s="142">
        <f>S188*H188</f>
        <v>0</v>
      </c>
      <c r="AR188" s="143" t="s">
        <v>219</v>
      </c>
      <c r="AT188" s="143" t="s">
        <v>245</v>
      </c>
      <c r="AU188" s="143" t="s">
        <v>93</v>
      </c>
      <c r="AY188" s="17" t="s">
        <v>192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90</v>
      </c>
      <c r="BK188" s="144">
        <f>ROUND(I188*H188,2)</f>
        <v>0</v>
      </c>
      <c r="BL188" s="17" t="s">
        <v>199</v>
      </c>
      <c r="BM188" s="143" t="s">
        <v>3140</v>
      </c>
    </row>
    <row r="189" spans="2:65" s="12" customFormat="1" ht="11.25">
      <c r="B189" s="149"/>
      <c r="D189" s="150" t="s">
        <v>202</v>
      </c>
      <c r="E189" s="151" t="s">
        <v>44</v>
      </c>
      <c r="F189" s="152" t="s">
        <v>426</v>
      </c>
      <c r="H189" s="151" t="s">
        <v>44</v>
      </c>
      <c r="I189" s="153"/>
      <c r="L189" s="149"/>
      <c r="M189" s="154"/>
      <c r="T189" s="155"/>
      <c r="AT189" s="151" t="s">
        <v>202</v>
      </c>
      <c r="AU189" s="151" t="s">
        <v>93</v>
      </c>
      <c r="AV189" s="12" t="s">
        <v>90</v>
      </c>
      <c r="AW189" s="12" t="s">
        <v>42</v>
      </c>
      <c r="AX189" s="12" t="s">
        <v>82</v>
      </c>
      <c r="AY189" s="151" t="s">
        <v>192</v>
      </c>
    </row>
    <row r="190" spans="2:65" s="12" customFormat="1" ht="11.25">
      <c r="B190" s="149"/>
      <c r="D190" s="150" t="s">
        <v>202</v>
      </c>
      <c r="E190" s="151" t="s">
        <v>44</v>
      </c>
      <c r="F190" s="152" t="s">
        <v>455</v>
      </c>
      <c r="H190" s="151" t="s">
        <v>44</v>
      </c>
      <c r="I190" s="153"/>
      <c r="L190" s="149"/>
      <c r="M190" s="154"/>
      <c r="T190" s="155"/>
      <c r="AT190" s="151" t="s">
        <v>202</v>
      </c>
      <c r="AU190" s="151" t="s">
        <v>93</v>
      </c>
      <c r="AV190" s="12" t="s">
        <v>90</v>
      </c>
      <c r="AW190" s="12" t="s">
        <v>42</v>
      </c>
      <c r="AX190" s="12" t="s">
        <v>82</v>
      </c>
      <c r="AY190" s="151" t="s">
        <v>192</v>
      </c>
    </row>
    <row r="191" spans="2:65" s="12" customFormat="1" ht="22.5">
      <c r="B191" s="149"/>
      <c r="D191" s="150" t="s">
        <v>202</v>
      </c>
      <c r="E191" s="151" t="s">
        <v>44</v>
      </c>
      <c r="F191" s="152" t="s">
        <v>728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93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2" customFormat="1" ht="11.25">
      <c r="B192" s="149"/>
      <c r="D192" s="150" t="s">
        <v>202</v>
      </c>
      <c r="E192" s="151" t="s">
        <v>44</v>
      </c>
      <c r="F192" s="152" t="s">
        <v>723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3" customFormat="1" ht="11.25">
      <c r="B193" s="156"/>
      <c r="D193" s="150" t="s">
        <v>202</v>
      </c>
      <c r="E193" s="157" t="s">
        <v>44</v>
      </c>
      <c r="F193" s="158" t="s">
        <v>3174</v>
      </c>
      <c r="H193" s="159">
        <v>1.7490000000000001</v>
      </c>
      <c r="I193" s="160"/>
      <c r="L193" s="156"/>
      <c r="M193" s="161"/>
      <c r="T193" s="162"/>
      <c r="AT193" s="157" t="s">
        <v>202</v>
      </c>
      <c r="AU193" s="157" t="s">
        <v>93</v>
      </c>
      <c r="AV193" s="13" t="s">
        <v>93</v>
      </c>
      <c r="AW193" s="13" t="s">
        <v>42</v>
      </c>
      <c r="AX193" s="13" t="s">
        <v>90</v>
      </c>
      <c r="AY193" s="157" t="s">
        <v>192</v>
      </c>
    </row>
    <row r="194" spans="2:65" s="1" customFormat="1" ht="33" customHeight="1">
      <c r="B194" s="33"/>
      <c r="C194" s="132" t="s">
        <v>279</v>
      </c>
      <c r="D194" s="132" t="s">
        <v>194</v>
      </c>
      <c r="E194" s="133" t="s">
        <v>233</v>
      </c>
      <c r="F194" s="134" t="s">
        <v>234</v>
      </c>
      <c r="G194" s="135" t="s">
        <v>225</v>
      </c>
      <c r="H194" s="136">
        <v>17.321000000000002</v>
      </c>
      <c r="I194" s="137"/>
      <c r="J194" s="138">
        <f>ROUND(I194*H194,2)</f>
        <v>0</v>
      </c>
      <c r="K194" s="134" t="s">
        <v>198</v>
      </c>
      <c r="L194" s="33"/>
      <c r="M194" s="139" t="s">
        <v>44</v>
      </c>
      <c r="N194" s="140" t="s">
        <v>53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199</v>
      </c>
      <c r="AT194" s="143" t="s">
        <v>194</v>
      </c>
      <c r="AU194" s="143" t="s">
        <v>93</v>
      </c>
      <c r="AY194" s="17" t="s">
        <v>192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90</v>
      </c>
      <c r="BK194" s="144">
        <f>ROUND(I194*H194,2)</f>
        <v>0</v>
      </c>
      <c r="BL194" s="17" t="s">
        <v>199</v>
      </c>
      <c r="BM194" s="143" t="s">
        <v>3142</v>
      </c>
    </row>
    <row r="195" spans="2:65" s="1" customFormat="1" ht="11.25">
      <c r="B195" s="33"/>
      <c r="D195" s="145" t="s">
        <v>200</v>
      </c>
      <c r="F195" s="146" t="s">
        <v>235</v>
      </c>
      <c r="I195" s="147"/>
      <c r="L195" s="33"/>
      <c r="M195" s="148"/>
      <c r="T195" s="54"/>
      <c r="AT195" s="17" t="s">
        <v>200</v>
      </c>
      <c r="AU195" s="17" t="s">
        <v>93</v>
      </c>
    </row>
    <row r="196" spans="2:65" s="12" customFormat="1" ht="11.25">
      <c r="B196" s="149"/>
      <c r="D196" s="150" t="s">
        <v>202</v>
      </c>
      <c r="E196" s="151" t="s">
        <v>44</v>
      </c>
      <c r="F196" s="152" t="s">
        <v>426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65" s="12" customFormat="1" ht="11.25">
      <c r="B197" s="149"/>
      <c r="D197" s="150" t="s">
        <v>202</v>
      </c>
      <c r="E197" s="151" t="s">
        <v>44</v>
      </c>
      <c r="F197" s="152" t="s">
        <v>455</v>
      </c>
      <c r="H197" s="151" t="s">
        <v>44</v>
      </c>
      <c r="I197" s="153"/>
      <c r="L197" s="149"/>
      <c r="M197" s="154"/>
      <c r="T197" s="155"/>
      <c r="AT197" s="151" t="s">
        <v>202</v>
      </c>
      <c r="AU197" s="151" t="s">
        <v>93</v>
      </c>
      <c r="AV197" s="12" t="s">
        <v>90</v>
      </c>
      <c r="AW197" s="12" t="s">
        <v>42</v>
      </c>
      <c r="AX197" s="12" t="s">
        <v>82</v>
      </c>
      <c r="AY197" s="151" t="s">
        <v>192</v>
      </c>
    </row>
    <row r="198" spans="2:65" s="12" customFormat="1" ht="22.5">
      <c r="B198" s="149"/>
      <c r="D198" s="150" t="s">
        <v>202</v>
      </c>
      <c r="E198" s="151" t="s">
        <v>44</v>
      </c>
      <c r="F198" s="152" t="s">
        <v>559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65" s="12" customFormat="1" ht="11.25">
      <c r="B199" s="149"/>
      <c r="D199" s="150" t="s">
        <v>202</v>
      </c>
      <c r="E199" s="151" t="s">
        <v>44</v>
      </c>
      <c r="F199" s="152" t="s">
        <v>723</v>
      </c>
      <c r="H199" s="151" t="s">
        <v>44</v>
      </c>
      <c r="I199" s="153"/>
      <c r="L199" s="149"/>
      <c r="M199" s="154"/>
      <c r="T199" s="155"/>
      <c r="AT199" s="151" t="s">
        <v>202</v>
      </c>
      <c r="AU199" s="151" t="s">
        <v>93</v>
      </c>
      <c r="AV199" s="12" t="s">
        <v>90</v>
      </c>
      <c r="AW199" s="12" t="s">
        <v>42</v>
      </c>
      <c r="AX199" s="12" t="s">
        <v>82</v>
      </c>
      <c r="AY199" s="151" t="s">
        <v>192</v>
      </c>
    </row>
    <row r="200" spans="2:65" s="13" customFormat="1" ht="11.25">
      <c r="B200" s="156"/>
      <c r="D200" s="150" t="s">
        <v>202</v>
      </c>
      <c r="E200" s="157" t="s">
        <v>44</v>
      </c>
      <c r="F200" s="158" t="s">
        <v>3162</v>
      </c>
      <c r="H200" s="159">
        <v>17.321000000000002</v>
      </c>
      <c r="I200" s="160"/>
      <c r="L200" s="156"/>
      <c r="M200" s="161"/>
      <c r="T200" s="162"/>
      <c r="AT200" s="157" t="s">
        <v>202</v>
      </c>
      <c r="AU200" s="157" t="s">
        <v>93</v>
      </c>
      <c r="AV200" s="13" t="s">
        <v>93</v>
      </c>
      <c r="AW200" s="13" t="s">
        <v>42</v>
      </c>
      <c r="AX200" s="13" t="s">
        <v>90</v>
      </c>
      <c r="AY200" s="157" t="s">
        <v>192</v>
      </c>
    </row>
    <row r="201" spans="2:65" s="11" customFormat="1" ht="22.9" customHeight="1">
      <c r="B201" s="120"/>
      <c r="D201" s="121" t="s">
        <v>81</v>
      </c>
      <c r="E201" s="130" t="s">
        <v>250</v>
      </c>
      <c r="F201" s="130" t="s">
        <v>288</v>
      </c>
      <c r="I201" s="123"/>
      <c r="J201" s="131">
        <f>BK201</f>
        <v>0</v>
      </c>
      <c r="L201" s="120"/>
      <c r="M201" s="125"/>
      <c r="P201" s="126">
        <f>P202+P235</f>
        <v>0</v>
      </c>
      <c r="R201" s="126">
        <f>R202+R235</f>
        <v>0</v>
      </c>
      <c r="T201" s="127">
        <f>T202+T235</f>
        <v>0</v>
      </c>
      <c r="AR201" s="121" t="s">
        <v>90</v>
      </c>
      <c r="AT201" s="128" t="s">
        <v>81</v>
      </c>
      <c r="AU201" s="128" t="s">
        <v>90</v>
      </c>
      <c r="AY201" s="121" t="s">
        <v>192</v>
      </c>
      <c r="BK201" s="129">
        <f>BK202+BK235</f>
        <v>0</v>
      </c>
    </row>
    <row r="202" spans="2:65" s="11" customFormat="1" ht="20.85" customHeight="1">
      <c r="B202" s="120"/>
      <c r="D202" s="121" t="s">
        <v>81</v>
      </c>
      <c r="E202" s="130" t="s">
        <v>364</v>
      </c>
      <c r="F202" s="130" t="s">
        <v>786</v>
      </c>
      <c r="I202" s="123"/>
      <c r="J202" s="131">
        <f>BK202</f>
        <v>0</v>
      </c>
      <c r="L202" s="120"/>
      <c r="M202" s="125"/>
      <c r="P202" s="126">
        <f>SUM(P203:P234)</f>
        <v>0</v>
      </c>
      <c r="R202" s="126">
        <f>SUM(R203:R234)</f>
        <v>0</v>
      </c>
      <c r="T202" s="127">
        <f>SUM(T203:T234)</f>
        <v>0</v>
      </c>
      <c r="AR202" s="121" t="s">
        <v>90</v>
      </c>
      <c r="AT202" s="128" t="s">
        <v>81</v>
      </c>
      <c r="AU202" s="128" t="s">
        <v>93</v>
      </c>
      <c r="AY202" s="121" t="s">
        <v>192</v>
      </c>
      <c r="BK202" s="129">
        <f>SUM(BK203:BK234)</f>
        <v>0</v>
      </c>
    </row>
    <row r="203" spans="2:65" s="1" customFormat="1" ht="37.9" customHeight="1">
      <c r="B203" s="33"/>
      <c r="C203" s="132" t="s">
        <v>253</v>
      </c>
      <c r="D203" s="132" t="s">
        <v>194</v>
      </c>
      <c r="E203" s="133" t="s">
        <v>384</v>
      </c>
      <c r="F203" s="134" t="s">
        <v>385</v>
      </c>
      <c r="G203" s="135" t="s">
        <v>218</v>
      </c>
      <c r="H203" s="136">
        <v>6.7539999999999996</v>
      </c>
      <c r="I203" s="137"/>
      <c r="J203" s="138">
        <f>ROUND(I203*H203,2)</f>
        <v>0</v>
      </c>
      <c r="K203" s="134" t="s">
        <v>198</v>
      </c>
      <c r="L203" s="33"/>
      <c r="M203" s="139" t="s">
        <v>44</v>
      </c>
      <c r="N203" s="140" t="s">
        <v>53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199</v>
      </c>
      <c r="AT203" s="143" t="s">
        <v>194</v>
      </c>
      <c r="AU203" s="143" t="s">
        <v>209</v>
      </c>
      <c r="AY203" s="17" t="s">
        <v>192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90</v>
      </c>
      <c r="BK203" s="144">
        <f>ROUND(I203*H203,2)</f>
        <v>0</v>
      </c>
      <c r="BL203" s="17" t="s">
        <v>199</v>
      </c>
      <c r="BM203" s="143" t="s">
        <v>3143</v>
      </c>
    </row>
    <row r="204" spans="2:65" s="1" customFormat="1" ht="11.25">
      <c r="B204" s="33"/>
      <c r="D204" s="145" t="s">
        <v>200</v>
      </c>
      <c r="F204" s="146" t="s">
        <v>387</v>
      </c>
      <c r="I204" s="147"/>
      <c r="L204" s="33"/>
      <c r="M204" s="148"/>
      <c r="T204" s="54"/>
      <c r="AT204" s="17" t="s">
        <v>200</v>
      </c>
      <c r="AU204" s="17" t="s">
        <v>209</v>
      </c>
    </row>
    <row r="205" spans="2:65" s="12" customFormat="1" ht="11.25">
      <c r="B205" s="149"/>
      <c r="D205" s="150" t="s">
        <v>202</v>
      </c>
      <c r="E205" s="151" t="s">
        <v>44</v>
      </c>
      <c r="F205" s="152" t="s">
        <v>3079</v>
      </c>
      <c r="H205" s="151" t="s">
        <v>44</v>
      </c>
      <c r="I205" s="153"/>
      <c r="L205" s="149"/>
      <c r="M205" s="154"/>
      <c r="T205" s="155"/>
      <c r="AT205" s="151" t="s">
        <v>202</v>
      </c>
      <c r="AU205" s="151" t="s">
        <v>209</v>
      </c>
      <c r="AV205" s="12" t="s">
        <v>90</v>
      </c>
      <c r="AW205" s="12" t="s">
        <v>42</v>
      </c>
      <c r="AX205" s="12" t="s">
        <v>82</v>
      </c>
      <c r="AY205" s="151" t="s">
        <v>192</v>
      </c>
    </row>
    <row r="206" spans="2:65" s="12" customFormat="1" ht="22.5">
      <c r="B206" s="149"/>
      <c r="D206" s="150" t="s">
        <v>202</v>
      </c>
      <c r="E206" s="151" t="s">
        <v>44</v>
      </c>
      <c r="F206" s="152" t="s">
        <v>3144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209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65" s="13" customFormat="1" ht="11.25">
      <c r="B207" s="156"/>
      <c r="D207" s="150" t="s">
        <v>202</v>
      </c>
      <c r="E207" s="157" t="s">
        <v>44</v>
      </c>
      <c r="F207" s="158" t="s">
        <v>3175</v>
      </c>
      <c r="H207" s="159">
        <v>6.5670000000000002</v>
      </c>
      <c r="I207" s="160"/>
      <c r="L207" s="156"/>
      <c r="M207" s="161"/>
      <c r="T207" s="162"/>
      <c r="AT207" s="157" t="s">
        <v>202</v>
      </c>
      <c r="AU207" s="157" t="s">
        <v>209</v>
      </c>
      <c r="AV207" s="13" t="s">
        <v>93</v>
      </c>
      <c r="AW207" s="13" t="s">
        <v>42</v>
      </c>
      <c r="AX207" s="13" t="s">
        <v>82</v>
      </c>
      <c r="AY207" s="157" t="s">
        <v>192</v>
      </c>
    </row>
    <row r="208" spans="2:65" s="12" customFormat="1" ht="22.5">
      <c r="B208" s="149"/>
      <c r="D208" s="150" t="s">
        <v>202</v>
      </c>
      <c r="E208" s="151" t="s">
        <v>44</v>
      </c>
      <c r="F208" s="152" t="s">
        <v>3176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209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3177</v>
      </c>
      <c r="H209" s="159">
        <v>0.187</v>
      </c>
      <c r="I209" s="160"/>
      <c r="L209" s="156"/>
      <c r="M209" s="161"/>
      <c r="T209" s="162"/>
      <c r="AT209" s="157" t="s">
        <v>202</v>
      </c>
      <c r="AU209" s="157" t="s">
        <v>209</v>
      </c>
      <c r="AV209" s="13" t="s">
        <v>93</v>
      </c>
      <c r="AW209" s="13" t="s">
        <v>42</v>
      </c>
      <c r="AX209" s="13" t="s">
        <v>82</v>
      </c>
      <c r="AY209" s="157" t="s">
        <v>192</v>
      </c>
    </row>
    <row r="210" spans="2:65" s="14" customFormat="1" ht="11.25">
      <c r="B210" s="163"/>
      <c r="D210" s="150" t="s">
        <v>202</v>
      </c>
      <c r="E210" s="164" t="s">
        <v>44</v>
      </c>
      <c r="F210" s="165" t="s">
        <v>205</v>
      </c>
      <c r="H210" s="166">
        <v>6.7540000000000004</v>
      </c>
      <c r="I210" s="167"/>
      <c r="L210" s="163"/>
      <c r="M210" s="168"/>
      <c r="T210" s="169"/>
      <c r="AT210" s="164" t="s">
        <v>202</v>
      </c>
      <c r="AU210" s="164" t="s">
        <v>209</v>
      </c>
      <c r="AV210" s="14" t="s">
        <v>199</v>
      </c>
      <c r="AW210" s="14" t="s">
        <v>42</v>
      </c>
      <c r="AX210" s="14" t="s">
        <v>90</v>
      </c>
      <c r="AY210" s="164" t="s">
        <v>192</v>
      </c>
    </row>
    <row r="211" spans="2:65" s="1" customFormat="1" ht="37.9" customHeight="1">
      <c r="B211" s="33"/>
      <c r="C211" s="132" t="s">
        <v>315</v>
      </c>
      <c r="D211" s="132" t="s">
        <v>194</v>
      </c>
      <c r="E211" s="133" t="s">
        <v>390</v>
      </c>
      <c r="F211" s="134" t="s">
        <v>391</v>
      </c>
      <c r="G211" s="135" t="s">
        <v>218</v>
      </c>
      <c r="H211" s="136">
        <v>128.32400000000001</v>
      </c>
      <c r="I211" s="137"/>
      <c r="J211" s="138">
        <f>ROUND(I211*H211,2)</f>
        <v>0</v>
      </c>
      <c r="K211" s="134" t="s">
        <v>198</v>
      </c>
      <c r="L211" s="33"/>
      <c r="M211" s="139" t="s">
        <v>44</v>
      </c>
      <c r="N211" s="140" t="s">
        <v>53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199</v>
      </c>
      <c r="AT211" s="143" t="s">
        <v>194</v>
      </c>
      <c r="AU211" s="143" t="s">
        <v>209</v>
      </c>
      <c r="AY211" s="17" t="s">
        <v>192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90</v>
      </c>
      <c r="BK211" s="144">
        <f>ROUND(I211*H211,2)</f>
        <v>0</v>
      </c>
      <c r="BL211" s="17" t="s">
        <v>199</v>
      </c>
      <c r="BM211" s="143" t="s">
        <v>3148</v>
      </c>
    </row>
    <row r="212" spans="2:65" s="1" customFormat="1" ht="11.25">
      <c r="B212" s="33"/>
      <c r="D212" s="145" t="s">
        <v>200</v>
      </c>
      <c r="F212" s="146" t="s">
        <v>393</v>
      </c>
      <c r="I212" s="147"/>
      <c r="L212" s="33"/>
      <c r="M212" s="148"/>
      <c r="T212" s="54"/>
      <c r="AT212" s="17" t="s">
        <v>200</v>
      </c>
      <c r="AU212" s="17" t="s">
        <v>209</v>
      </c>
    </row>
    <row r="213" spans="2:65" s="12" customFormat="1" ht="11.25">
      <c r="B213" s="149"/>
      <c r="D213" s="150" t="s">
        <v>202</v>
      </c>
      <c r="E213" s="151" t="s">
        <v>44</v>
      </c>
      <c r="F213" s="152" t="s">
        <v>3079</v>
      </c>
      <c r="H213" s="151" t="s">
        <v>44</v>
      </c>
      <c r="I213" s="153"/>
      <c r="L213" s="149"/>
      <c r="M213" s="154"/>
      <c r="T213" s="155"/>
      <c r="AT213" s="151" t="s">
        <v>202</v>
      </c>
      <c r="AU213" s="151" t="s">
        <v>209</v>
      </c>
      <c r="AV213" s="12" t="s">
        <v>90</v>
      </c>
      <c r="AW213" s="12" t="s">
        <v>42</v>
      </c>
      <c r="AX213" s="12" t="s">
        <v>82</v>
      </c>
      <c r="AY213" s="151" t="s">
        <v>192</v>
      </c>
    </row>
    <row r="214" spans="2:65" s="12" customFormat="1" ht="22.5">
      <c r="B214" s="149"/>
      <c r="D214" s="150" t="s">
        <v>202</v>
      </c>
      <c r="E214" s="151" t="s">
        <v>44</v>
      </c>
      <c r="F214" s="152" t="s">
        <v>3149</v>
      </c>
      <c r="H214" s="151" t="s">
        <v>44</v>
      </c>
      <c r="I214" s="153"/>
      <c r="L214" s="149"/>
      <c r="M214" s="154"/>
      <c r="T214" s="155"/>
      <c r="AT214" s="151" t="s">
        <v>202</v>
      </c>
      <c r="AU214" s="151" t="s">
        <v>209</v>
      </c>
      <c r="AV214" s="12" t="s">
        <v>90</v>
      </c>
      <c r="AW214" s="12" t="s">
        <v>42</v>
      </c>
      <c r="AX214" s="12" t="s">
        <v>82</v>
      </c>
      <c r="AY214" s="151" t="s">
        <v>192</v>
      </c>
    </row>
    <row r="215" spans="2:65" s="13" customFormat="1" ht="11.25">
      <c r="B215" s="156"/>
      <c r="D215" s="150" t="s">
        <v>202</v>
      </c>
      <c r="E215" s="157" t="s">
        <v>44</v>
      </c>
      <c r="F215" s="158" t="s">
        <v>3178</v>
      </c>
      <c r="H215" s="159">
        <v>124.77</v>
      </c>
      <c r="I215" s="160"/>
      <c r="L215" s="156"/>
      <c r="M215" s="161"/>
      <c r="T215" s="162"/>
      <c r="AT215" s="157" t="s">
        <v>202</v>
      </c>
      <c r="AU215" s="157" t="s">
        <v>209</v>
      </c>
      <c r="AV215" s="13" t="s">
        <v>93</v>
      </c>
      <c r="AW215" s="13" t="s">
        <v>42</v>
      </c>
      <c r="AX215" s="13" t="s">
        <v>82</v>
      </c>
      <c r="AY215" s="157" t="s">
        <v>192</v>
      </c>
    </row>
    <row r="216" spans="2:65" s="12" customFormat="1" ht="33.75">
      <c r="B216" s="149"/>
      <c r="D216" s="150" t="s">
        <v>202</v>
      </c>
      <c r="E216" s="151" t="s">
        <v>44</v>
      </c>
      <c r="F216" s="152" t="s">
        <v>3179</v>
      </c>
      <c r="H216" s="151" t="s">
        <v>44</v>
      </c>
      <c r="I216" s="153"/>
      <c r="L216" s="149"/>
      <c r="M216" s="154"/>
      <c r="T216" s="155"/>
      <c r="AT216" s="151" t="s">
        <v>202</v>
      </c>
      <c r="AU216" s="151" t="s">
        <v>209</v>
      </c>
      <c r="AV216" s="12" t="s">
        <v>90</v>
      </c>
      <c r="AW216" s="12" t="s">
        <v>42</v>
      </c>
      <c r="AX216" s="12" t="s">
        <v>82</v>
      </c>
      <c r="AY216" s="151" t="s">
        <v>192</v>
      </c>
    </row>
    <row r="217" spans="2:65" s="13" customFormat="1" ht="11.25">
      <c r="B217" s="156"/>
      <c r="D217" s="150" t="s">
        <v>202</v>
      </c>
      <c r="E217" s="157" t="s">
        <v>44</v>
      </c>
      <c r="F217" s="158" t="s">
        <v>3180</v>
      </c>
      <c r="H217" s="159">
        <v>3.5539999999999998</v>
      </c>
      <c r="I217" s="160"/>
      <c r="L217" s="156"/>
      <c r="M217" s="161"/>
      <c r="T217" s="162"/>
      <c r="AT217" s="157" t="s">
        <v>202</v>
      </c>
      <c r="AU217" s="157" t="s">
        <v>209</v>
      </c>
      <c r="AV217" s="13" t="s">
        <v>93</v>
      </c>
      <c r="AW217" s="13" t="s">
        <v>42</v>
      </c>
      <c r="AX217" s="13" t="s">
        <v>82</v>
      </c>
      <c r="AY217" s="157" t="s">
        <v>192</v>
      </c>
    </row>
    <row r="218" spans="2:65" s="14" customFormat="1" ht="11.25">
      <c r="B218" s="163"/>
      <c r="D218" s="150" t="s">
        <v>202</v>
      </c>
      <c r="E218" s="164" t="s">
        <v>44</v>
      </c>
      <c r="F218" s="165" t="s">
        <v>205</v>
      </c>
      <c r="H218" s="166">
        <v>128.32399999999998</v>
      </c>
      <c r="I218" s="167"/>
      <c r="L218" s="163"/>
      <c r="M218" s="168"/>
      <c r="T218" s="169"/>
      <c r="AT218" s="164" t="s">
        <v>202</v>
      </c>
      <c r="AU218" s="164" t="s">
        <v>209</v>
      </c>
      <c r="AV218" s="14" t="s">
        <v>199</v>
      </c>
      <c r="AW218" s="14" t="s">
        <v>42</v>
      </c>
      <c r="AX218" s="14" t="s">
        <v>90</v>
      </c>
      <c r="AY218" s="164" t="s">
        <v>192</v>
      </c>
    </row>
    <row r="219" spans="2:65" s="1" customFormat="1" ht="24.2" customHeight="1">
      <c r="B219" s="33"/>
      <c r="C219" s="132" t="s">
        <v>324</v>
      </c>
      <c r="D219" s="132" t="s">
        <v>194</v>
      </c>
      <c r="E219" s="133" t="s">
        <v>823</v>
      </c>
      <c r="F219" s="134" t="s">
        <v>824</v>
      </c>
      <c r="G219" s="135" t="s">
        <v>218</v>
      </c>
      <c r="H219" s="136">
        <v>6.7539999999999996</v>
      </c>
      <c r="I219" s="137"/>
      <c r="J219" s="138">
        <f>ROUND(I219*H219,2)</f>
        <v>0</v>
      </c>
      <c r="K219" s="134" t="s">
        <v>198</v>
      </c>
      <c r="L219" s="33"/>
      <c r="M219" s="139" t="s">
        <v>44</v>
      </c>
      <c r="N219" s="140" t="s">
        <v>53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199</v>
      </c>
      <c r="AT219" s="143" t="s">
        <v>194</v>
      </c>
      <c r="AU219" s="143" t="s">
        <v>209</v>
      </c>
      <c r="AY219" s="17" t="s">
        <v>192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90</v>
      </c>
      <c r="BK219" s="144">
        <f>ROUND(I219*H219,2)</f>
        <v>0</v>
      </c>
      <c r="BL219" s="17" t="s">
        <v>199</v>
      </c>
      <c r="BM219" s="143" t="s">
        <v>3153</v>
      </c>
    </row>
    <row r="220" spans="2:65" s="1" customFormat="1" ht="11.25">
      <c r="B220" s="33"/>
      <c r="D220" s="145" t="s">
        <v>200</v>
      </c>
      <c r="F220" s="146" t="s">
        <v>826</v>
      </c>
      <c r="I220" s="147"/>
      <c r="L220" s="33"/>
      <c r="M220" s="148"/>
      <c r="T220" s="54"/>
      <c r="AT220" s="17" t="s">
        <v>200</v>
      </c>
      <c r="AU220" s="17" t="s">
        <v>209</v>
      </c>
    </row>
    <row r="221" spans="2:65" s="12" customFormat="1" ht="11.25">
      <c r="B221" s="149"/>
      <c r="D221" s="150" t="s">
        <v>202</v>
      </c>
      <c r="E221" s="151" t="s">
        <v>44</v>
      </c>
      <c r="F221" s="152" t="s">
        <v>3079</v>
      </c>
      <c r="H221" s="151" t="s">
        <v>44</v>
      </c>
      <c r="I221" s="153"/>
      <c r="L221" s="149"/>
      <c r="M221" s="154"/>
      <c r="T221" s="155"/>
      <c r="AT221" s="151" t="s">
        <v>202</v>
      </c>
      <c r="AU221" s="151" t="s">
        <v>209</v>
      </c>
      <c r="AV221" s="12" t="s">
        <v>90</v>
      </c>
      <c r="AW221" s="12" t="s">
        <v>42</v>
      </c>
      <c r="AX221" s="12" t="s">
        <v>82</v>
      </c>
      <c r="AY221" s="151" t="s">
        <v>192</v>
      </c>
    </row>
    <row r="222" spans="2:65" s="12" customFormat="1" ht="22.5">
      <c r="B222" s="149"/>
      <c r="D222" s="150" t="s">
        <v>202</v>
      </c>
      <c r="E222" s="151" t="s">
        <v>44</v>
      </c>
      <c r="F222" s="152" t="s">
        <v>3181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209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3" customFormat="1" ht="11.25">
      <c r="B223" s="156"/>
      <c r="D223" s="150" t="s">
        <v>202</v>
      </c>
      <c r="E223" s="157" t="s">
        <v>44</v>
      </c>
      <c r="F223" s="158" t="s">
        <v>3175</v>
      </c>
      <c r="H223" s="159">
        <v>6.5670000000000002</v>
      </c>
      <c r="I223" s="160"/>
      <c r="L223" s="156"/>
      <c r="M223" s="161"/>
      <c r="T223" s="162"/>
      <c r="AT223" s="157" t="s">
        <v>202</v>
      </c>
      <c r="AU223" s="157" t="s">
        <v>209</v>
      </c>
      <c r="AV223" s="13" t="s">
        <v>93</v>
      </c>
      <c r="AW223" s="13" t="s">
        <v>42</v>
      </c>
      <c r="AX223" s="13" t="s">
        <v>82</v>
      </c>
      <c r="AY223" s="157" t="s">
        <v>192</v>
      </c>
    </row>
    <row r="224" spans="2:65" s="12" customFormat="1" ht="22.5">
      <c r="B224" s="149"/>
      <c r="D224" s="150" t="s">
        <v>202</v>
      </c>
      <c r="E224" s="151" t="s">
        <v>44</v>
      </c>
      <c r="F224" s="152" t="s">
        <v>3182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209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3" customFormat="1" ht="11.25">
      <c r="B225" s="156"/>
      <c r="D225" s="150" t="s">
        <v>202</v>
      </c>
      <c r="E225" s="157" t="s">
        <v>44</v>
      </c>
      <c r="F225" s="158" t="s">
        <v>3177</v>
      </c>
      <c r="H225" s="159">
        <v>0.187</v>
      </c>
      <c r="I225" s="160"/>
      <c r="L225" s="156"/>
      <c r="M225" s="161"/>
      <c r="T225" s="162"/>
      <c r="AT225" s="157" t="s">
        <v>202</v>
      </c>
      <c r="AU225" s="157" t="s">
        <v>209</v>
      </c>
      <c r="AV225" s="13" t="s">
        <v>93</v>
      </c>
      <c r="AW225" s="13" t="s">
        <v>42</v>
      </c>
      <c r="AX225" s="13" t="s">
        <v>82</v>
      </c>
      <c r="AY225" s="157" t="s">
        <v>192</v>
      </c>
    </row>
    <row r="226" spans="2:65" s="14" customFormat="1" ht="11.25">
      <c r="B226" s="163"/>
      <c r="D226" s="150" t="s">
        <v>202</v>
      </c>
      <c r="E226" s="164" t="s">
        <v>44</v>
      </c>
      <c r="F226" s="165" t="s">
        <v>205</v>
      </c>
      <c r="H226" s="166">
        <v>6.7540000000000004</v>
      </c>
      <c r="I226" s="167"/>
      <c r="L226" s="163"/>
      <c r="M226" s="168"/>
      <c r="T226" s="169"/>
      <c r="AT226" s="164" t="s">
        <v>202</v>
      </c>
      <c r="AU226" s="164" t="s">
        <v>209</v>
      </c>
      <c r="AV226" s="14" t="s">
        <v>199</v>
      </c>
      <c r="AW226" s="14" t="s">
        <v>42</v>
      </c>
      <c r="AX226" s="14" t="s">
        <v>90</v>
      </c>
      <c r="AY226" s="164" t="s">
        <v>192</v>
      </c>
    </row>
    <row r="227" spans="2:65" s="1" customFormat="1" ht="44.25" customHeight="1">
      <c r="B227" s="33"/>
      <c r="C227" s="132" t="s">
        <v>7</v>
      </c>
      <c r="D227" s="132" t="s">
        <v>194</v>
      </c>
      <c r="E227" s="133" t="s">
        <v>403</v>
      </c>
      <c r="F227" s="134" t="s">
        <v>404</v>
      </c>
      <c r="G227" s="135" t="s">
        <v>218</v>
      </c>
      <c r="H227" s="136">
        <v>6.7539999999999996</v>
      </c>
      <c r="I227" s="137"/>
      <c r="J227" s="138">
        <f>ROUND(I227*H227,2)</f>
        <v>0</v>
      </c>
      <c r="K227" s="134" t="s">
        <v>198</v>
      </c>
      <c r="L227" s="33"/>
      <c r="M227" s="139" t="s">
        <v>44</v>
      </c>
      <c r="N227" s="140" t="s">
        <v>53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199</v>
      </c>
      <c r="AT227" s="143" t="s">
        <v>194</v>
      </c>
      <c r="AU227" s="143" t="s">
        <v>209</v>
      </c>
      <c r="AY227" s="17" t="s">
        <v>192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90</v>
      </c>
      <c r="BK227" s="144">
        <f>ROUND(I227*H227,2)</f>
        <v>0</v>
      </c>
      <c r="BL227" s="17" t="s">
        <v>199</v>
      </c>
      <c r="BM227" s="143" t="s">
        <v>3156</v>
      </c>
    </row>
    <row r="228" spans="2:65" s="1" customFormat="1" ht="11.25">
      <c r="B228" s="33"/>
      <c r="D228" s="145" t="s">
        <v>200</v>
      </c>
      <c r="F228" s="146" t="s">
        <v>406</v>
      </c>
      <c r="I228" s="147"/>
      <c r="L228" s="33"/>
      <c r="M228" s="148"/>
      <c r="T228" s="54"/>
      <c r="AT228" s="17" t="s">
        <v>200</v>
      </c>
      <c r="AU228" s="17" t="s">
        <v>209</v>
      </c>
    </row>
    <row r="229" spans="2:65" s="12" customFormat="1" ht="11.25">
      <c r="B229" s="149"/>
      <c r="D229" s="150" t="s">
        <v>202</v>
      </c>
      <c r="E229" s="151" t="s">
        <v>44</v>
      </c>
      <c r="F229" s="152" t="s">
        <v>3079</v>
      </c>
      <c r="H229" s="151" t="s">
        <v>44</v>
      </c>
      <c r="I229" s="153"/>
      <c r="L229" s="149"/>
      <c r="M229" s="154"/>
      <c r="T229" s="155"/>
      <c r="AT229" s="151" t="s">
        <v>202</v>
      </c>
      <c r="AU229" s="151" t="s">
        <v>209</v>
      </c>
      <c r="AV229" s="12" t="s">
        <v>90</v>
      </c>
      <c r="AW229" s="12" t="s">
        <v>42</v>
      </c>
      <c r="AX229" s="12" t="s">
        <v>82</v>
      </c>
      <c r="AY229" s="151" t="s">
        <v>192</v>
      </c>
    </row>
    <row r="230" spans="2:65" s="12" customFormat="1" ht="22.5">
      <c r="B230" s="149"/>
      <c r="D230" s="150" t="s">
        <v>202</v>
      </c>
      <c r="E230" s="151" t="s">
        <v>44</v>
      </c>
      <c r="F230" s="152" t="s">
        <v>3183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209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3" customFormat="1" ht="11.25">
      <c r="B231" s="156"/>
      <c r="D231" s="150" t="s">
        <v>202</v>
      </c>
      <c r="E231" s="157" t="s">
        <v>44</v>
      </c>
      <c r="F231" s="158" t="s">
        <v>3175</v>
      </c>
      <c r="H231" s="159">
        <v>6.5670000000000002</v>
      </c>
      <c r="I231" s="160"/>
      <c r="L231" s="156"/>
      <c r="M231" s="161"/>
      <c r="T231" s="162"/>
      <c r="AT231" s="157" t="s">
        <v>202</v>
      </c>
      <c r="AU231" s="157" t="s">
        <v>209</v>
      </c>
      <c r="AV231" s="13" t="s">
        <v>93</v>
      </c>
      <c r="AW231" s="13" t="s">
        <v>42</v>
      </c>
      <c r="AX231" s="13" t="s">
        <v>82</v>
      </c>
      <c r="AY231" s="157" t="s">
        <v>192</v>
      </c>
    </row>
    <row r="232" spans="2:65" s="12" customFormat="1" ht="22.5">
      <c r="B232" s="149"/>
      <c r="D232" s="150" t="s">
        <v>202</v>
      </c>
      <c r="E232" s="151" t="s">
        <v>44</v>
      </c>
      <c r="F232" s="152" t="s">
        <v>3184</v>
      </c>
      <c r="H232" s="151" t="s">
        <v>44</v>
      </c>
      <c r="I232" s="153"/>
      <c r="L232" s="149"/>
      <c r="M232" s="154"/>
      <c r="T232" s="155"/>
      <c r="AT232" s="151" t="s">
        <v>202</v>
      </c>
      <c r="AU232" s="151" t="s">
        <v>209</v>
      </c>
      <c r="AV232" s="12" t="s">
        <v>90</v>
      </c>
      <c r="AW232" s="12" t="s">
        <v>42</v>
      </c>
      <c r="AX232" s="12" t="s">
        <v>82</v>
      </c>
      <c r="AY232" s="151" t="s">
        <v>192</v>
      </c>
    </row>
    <row r="233" spans="2:65" s="13" customFormat="1" ht="11.25">
      <c r="B233" s="156"/>
      <c r="D233" s="150" t="s">
        <v>202</v>
      </c>
      <c r="E233" s="157" t="s">
        <v>44</v>
      </c>
      <c r="F233" s="158" t="s">
        <v>3177</v>
      </c>
      <c r="H233" s="159">
        <v>0.187</v>
      </c>
      <c r="I233" s="160"/>
      <c r="L233" s="156"/>
      <c r="M233" s="161"/>
      <c r="T233" s="162"/>
      <c r="AT233" s="157" t="s">
        <v>202</v>
      </c>
      <c r="AU233" s="157" t="s">
        <v>209</v>
      </c>
      <c r="AV233" s="13" t="s">
        <v>93</v>
      </c>
      <c r="AW233" s="13" t="s">
        <v>42</v>
      </c>
      <c r="AX233" s="13" t="s">
        <v>82</v>
      </c>
      <c r="AY233" s="157" t="s">
        <v>192</v>
      </c>
    </row>
    <row r="234" spans="2:65" s="14" customFormat="1" ht="11.25">
      <c r="B234" s="163"/>
      <c r="D234" s="150" t="s">
        <v>202</v>
      </c>
      <c r="E234" s="164" t="s">
        <v>44</v>
      </c>
      <c r="F234" s="165" t="s">
        <v>205</v>
      </c>
      <c r="H234" s="166">
        <v>6.7540000000000004</v>
      </c>
      <c r="I234" s="167"/>
      <c r="L234" s="163"/>
      <c r="M234" s="168"/>
      <c r="T234" s="169"/>
      <c r="AT234" s="164" t="s">
        <v>202</v>
      </c>
      <c r="AU234" s="164" t="s">
        <v>209</v>
      </c>
      <c r="AV234" s="14" t="s">
        <v>199</v>
      </c>
      <c r="AW234" s="14" t="s">
        <v>42</v>
      </c>
      <c r="AX234" s="14" t="s">
        <v>90</v>
      </c>
      <c r="AY234" s="164" t="s">
        <v>192</v>
      </c>
    </row>
    <row r="235" spans="2:65" s="11" customFormat="1" ht="20.85" customHeight="1">
      <c r="B235" s="120"/>
      <c r="D235" s="121" t="s">
        <v>81</v>
      </c>
      <c r="E235" s="130" t="s">
        <v>407</v>
      </c>
      <c r="F235" s="130" t="s">
        <v>408</v>
      </c>
      <c r="I235" s="123"/>
      <c r="J235" s="131">
        <f>BK235</f>
        <v>0</v>
      </c>
      <c r="L235" s="120"/>
      <c r="M235" s="125"/>
      <c r="P235" s="126">
        <f>SUM(P236:P237)</f>
        <v>0</v>
      </c>
      <c r="R235" s="126">
        <f>SUM(R236:R237)</f>
        <v>0</v>
      </c>
      <c r="T235" s="127">
        <f>SUM(T236:T237)</f>
        <v>0</v>
      </c>
      <c r="AR235" s="121" t="s">
        <v>90</v>
      </c>
      <c r="AT235" s="128" t="s">
        <v>81</v>
      </c>
      <c r="AU235" s="128" t="s">
        <v>93</v>
      </c>
      <c r="AY235" s="121" t="s">
        <v>192</v>
      </c>
      <c r="BK235" s="129">
        <f>SUM(BK236:BK237)</f>
        <v>0</v>
      </c>
    </row>
    <row r="236" spans="2:65" s="1" customFormat="1" ht="37.9" customHeight="1">
      <c r="B236" s="33"/>
      <c r="C236" s="132" t="s">
        <v>266</v>
      </c>
      <c r="D236" s="132" t="s">
        <v>194</v>
      </c>
      <c r="E236" s="133" t="s">
        <v>410</v>
      </c>
      <c r="F236" s="134" t="s">
        <v>411</v>
      </c>
      <c r="G236" s="135" t="s">
        <v>218</v>
      </c>
      <c r="H236" s="136">
        <v>79.138999999999996</v>
      </c>
      <c r="I236" s="137"/>
      <c r="J236" s="138">
        <f>ROUND(I236*H236,2)</f>
        <v>0</v>
      </c>
      <c r="K236" s="134" t="s">
        <v>198</v>
      </c>
      <c r="L236" s="33"/>
      <c r="M236" s="139" t="s">
        <v>44</v>
      </c>
      <c r="N236" s="140" t="s">
        <v>53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199</v>
      </c>
      <c r="AT236" s="143" t="s">
        <v>194</v>
      </c>
      <c r="AU236" s="143" t="s">
        <v>209</v>
      </c>
      <c r="AY236" s="17" t="s">
        <v>192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90</v>
      </c>
      <c r="BK236" s="144">
        <f>ROUND(I236*H236,2)</f>
        <v>0</v>
      </c>
      <c r="BL236" s="17" t="s">
        <v>199</v>
      </c>
      <c r="BM236" s="143" t="s">
        <v>3159</v>
      </c>
    </row>
    <row r="237" spans="2:65" s="1" customFormat="1" ht="11.25">
      <c r="B237" s="33"/>
      <c r="D237" s="145" t="s">
        <v>200</v>
      </c>
      <c r="F237" s="146" t="s">
        <v>413</v>
      </c>
      <c r="I237" s="147"/>
      <c r="L237" s="33"/>
      <c r="M237" s="180"/>
      <c r="N237" s="181"/>
      <c r="O237" s="181"/>
      <c r="P237" s="181"/>
      <c r="Q237" s="181"/>
      <c r="R237" s="181"/>
      <c r="S237" s="181"/>
      <c r="T237" s="182"/>
      <c r="AT237" s="17" t="s">
        <v>200</v>
      </c>
      <c r="AU237" s="17" t="s">
        <v>209</v>
      </c>
    </row>
    <row r="238" spans="2:65" s="1" customFormat="1" ht="6.95" customHeight="1">
      <c r="B238" s="42"/>
      <c r="C238" s="43"/>
      <c r="D238" s="43"/>
      <c r="E238" s="43"/>
      <c r="F238" s="43"/>
      <c r="G238" s="43"/>
      <c r="H238" s="43"/>
      <c r="I238" s="43"/>
      <c r="J238" s="43"/>
      <c r="K238" s="43"/>
      <c r="L238" s="33"/>
    </row>
  </sheetData>
  <sheetProtection algorithmName="SHA-512" hashValue="aT3yOmngN5foqk4wTz+YD5SF033VAuSZyLANt2y6G/hfhfmLDPGR3H8e3MHY7aWJMBbXRLUg+Y6QVC50lGYCCQ==" saltValue="JDeX1PK43Ncy2BBiID1jgBXvv7HVyQLgs7iiVgrlZXQ0kTMqws6I5DU2FKMQfvfIIkoh7CoJPJsdTdFOPQoe4g==" spinCount="100000" sheet="1" objects="1" scenarios="1" formatColumns="0" formatRows="0" autoFilter="0"/>
  <autoFilter ref="C90:K237" xr:uid="{00000000-0009-0000-0000-00000B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B00-000000000000}"/>
    <hyperlink ref="F100" r:id="rId2" xr:uid="{00000000-0004-0000-0B00-000001000000}"/>
    <hyperlink ref="F105" r:id="rId3" xr:uid="{00000000-0004-0000-0B00-000002000000}"/>
    <hyperlink ref="F113" r:id="rId4" xr:uid="{00000000-0004-0000-0B00-000003000000}"/>
    <hyperlink ref="F122" r:id="rId5" xr:uid="{00000000-0004-0000-0B00-000004000000}"/>
    <hyperlink ref="F131" r:id="rId6" xr:uid="{00000000-0004-0000-0B00-000005000000}"/>
    <hyperlink ref="F136" r:id="rId7" xr:uid="{00000000-0004-0000-0B00-000006000000}"/>
    <hyperlink ref="F141" r:id="rId8" xr:uid="{00000000-0004-0000-0B00-000007000000}"/>
    <hyperlink ref="F146" r:id="rId9" xr:uid="{00000000-0004-0000-0B00-000008000000}"/>
    <hyperlink ref="F151" r:id="rId10" xr:uid="{00000000-0004-0000-0B00-000009000000}"/>
    <hyperlink ref="F156" r:id="rId11" xr:uid="{00000000-0004-0000-0B00-00000A000000}"/>
    <hyperlink ref="F162" r:id="rId12" xr:uid="{00000000-0004-0000-0B00-00000B000000}"/>
    <hyperlink ref="F175" r:id="rId13" xr:uid="{00000000-0004-0000-0B00-00000C000000}"/>
    <hyperlink ref="F182" r:id="rId14" xr:uid="{00000000-0004-0000-0B00-00000D000000}"/>
    <hyperlink ref="F195" r:id="rId15" xr:uid="{00000000-0004-0000-0B00-00000E000000}"/>
    <hyperlink ref="F204" r:id="rId16" xr:uid="{00000000-0004-0000-0B00-00000F000000}"/>
    <hyperlink ref="F212" r:id="rId17" xr:uid="{00000000-0004-0000-0B00-000010000000}"/>
    <hyperlink ref="F220" r:id="rId18" xr:uid="{00000000-0004-0000-0B00-000011000000}"/>
    <hyperlink ref="F228" r:id="rId19" xr:uid="{00000000-0004-0000-0B00-000012000000}"/>
    <hyperlink ref="F237" r:id="rId20" xr:uid="{00000000-0004-0000-0B00-000013000000}"/>
  </hyperlinks>
  <pageMargins left="0.39370078740157483" right="0.39370078740157483" top="0.39370078740157483" bottom="0.39370078740157483" header="0" footer="0"/>
  <pageSetup paperSize="9" scale="76" fitToHeight="100" orientation="portrait" r:id="rId21"/>
  <headerFooter>
    <oddFooter>&amp;CStrana &amp;P z &amp;N</oddFooter>
  </headerFooter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6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3076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3185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ROUND((SUM(BE89:BE607)),  2)</f>
        <v>0</v>
      </c>
      <c r="I35" s="94">
        <v>0.21</v>
      </c>
      <c r="J35" s="84">
        <f>ROUND(((SUM(BE89:BE607))*I35),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ROUND((SUM(BF89:BF607)),  2)</f>
        <v>0</v>
      </c>
      <c r="I36" s="94">
        <v>0.12</v>
      </c>
      <c r="J36" s="84">
        <f>ROUND(((SUM(BF89:BF607))*I36),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ROUND((SUM(BG89:BG607)),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ROUND((SUM(BH89:BH607)),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ROUND((SUM(BI89:BI607)),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3076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PS453.3 - Soupis dodávek a montážních prací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J89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956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957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958</v>
      </c>
      <c r="E66" s="110"/>
      <c r="F66" s="110"/>
      <c r="G66" s="110"/>
      <c r="H66" s="110"/>
      <c r="I66" s="110"/>
      <c r="J66" s="111">
        <f>J97</f>
        <v>0</v>
      </c>
      <c r="L66" s="108"/>
    </row>
    <row r="67" spans="2:12" s="9" customFormat="1" ht="19.899999999999999" customHeight="1">
      <c r="B67" s="108"/>
      <c r="D67" s="109" t="s">
        <v>959</v>
      </c>
      <c r="E67" s="110"/>
      <c r="F67" s="110"/>
      <c r="G67" s="110"/>
      <c r="H67" s="110"/>
      <c r="I67" s="110"/>
      <c r="J67" s="111">
        <f>J415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1" t="s">
        <v>177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16</v>
      </c>
      <c r="L76" s="33"/>
    </row>
    <row r="77" spans="2:12" s="1" customFormat="1" ht="26.25" customHeight="1">
      <c r="B77" s="33"/>
      <c r="E77" s="238" t="str">
        <f>E7</f>
        <v>Nám. Národních hrdinů – Havlíčkova – koordinovaný tah SSZ (2025)</v>
      </c>
      <c r="F77" s="239"/>
      <c r="G77" s="239"/>
      <c r="H77" s="239"/>
      <c r="L77" s="33"/>
    </row>
    <row r="78" spans="2:12" ht="12" customHeight="1">
      <c r="B78" s="20"/>
      <c r="C78" s="27" t="s">
        <v>158</v>
      </c>
      <c r="L78" s="20"/>
    </row>
    <row r="79" spans="2:12" s="1" customFormat="1" ht="16.5" customHeight="1">
      <c r="B79" s="33"/>
      <c r="E79" s="238" t="s">
        <v>3076</v>
      </c>
      <c r="F79" s="240"/>
      <c r="G79" s="240"/>
      <c r="H79" s="240"/>
      <c r="L79" s="33"/>
    </row>
    <row r="80" spans="2:12" s="1" customFormat="1" ht="12" customHeight="1">
      <c r="B80" s="33"/>
      <c r="C80" s="27" t="s">
        <v>415</v>
      </c>
      <c r="L80" s="33"/>
    </row>
    <row r="81" spans="2:65" s="1" customFormat="1" ht="16.5" customHeight="1">
      <c r="B81" s="33"/>
      <c r="E81" s="197" t="str">
        <f>E11</f>
        <v>PS453.3 - Soupis dodávek a montážních prací</v>
      </c>
      <c r="F81" s="240"/>
      <c r="G81" s="240"/>
      <c r="H81" s="240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7" t="s">
        <v>22</v>
      </c>
      <c r="F83" s="25" t="str">
        <f>F14</f>
        <v>Olomouc, třída Svobody</v>
      </c>
      <c r="I83" s="27" t="s">
        <v>24</v>
      </c>
      <c r="J83" s="50" t="str">
        <f>IF(J14="","",J14)</f>
        <v>15. 1. 2025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7" t="s">
        <v>30</v>
      </c>
      <c r="F85" s="25" t="str">
        <f>E17</f>
        <v>Statutární město Olomouc</v>
      </c>
      <c r="I85" s="27" t="s">
        <v>38</v>
      </c>
      <c r="J85" s="31" t="str">
        <f>E23</f>
        <v>PK SSZ Obrdlík, s.r.o.</v>
      </c>
      <c r="L85" s="33"/>
    </row>
    <row r="86" spans="2:65" s="1" customFormat="1" ht="15.2" customHeight="1">
      <c r="B86" s="33"/>
      <c r="C86" s="27" t="s">
        <v>36</v>
      </c>
      <c r="F86" s="25" t="str">
        <f>IF(E20="","",E20)</f>
        <v>Vyplň údaj</v>
      </c>
      <c r="I86" s="27" t="s">
        <v>43</v>
      </c>
      <c r="J86" s="31" t="str">
        <f>E26</f>
        <v>Ing. Luděk Obrdlík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178</v>
      </c>
      <c r="D88" s="114" t="s">
        <v>67</v>
      </c>
      <c r="E88" s="114" t="s">
        <v>63</v>
      </c>
      <c r="F88" s="114" t="s">
        <v>64</v>
      </c>
      <c r="G88" s="114" t="s">
        <v>179</v>
      </c>
      <c r="H88" s="114" t="s">
        <v>180</v>
      </c>
      <c r="I88" s="114" t="s">
        <v>181</v>
      </c>
      <c r="J88" s="114" t="s">
        <v>165</v>
      </c>
      <c r="K88" s="115" t="s">
        <v>182</v>
      </c>
      <c r="L88" s="112"/>
      <c r="M88" s="57" t="s">
        <v>44</v>
      </c>
      <c r="N88" s="58" t="s">
        <v>52</v>
      </c>
      <c r="O88" s="58" t="s">
        <v>183</v>
      </c>
      <c r="P88" s="58" t="s">
        <v>184</v>
      </c>
      <c r="Q88" s="58" t="s">
        <v>185</v>
      </c>
      <c r="R88" s="58" t="s">
        <v>186</v>
      </c>
      <c r="S88" s="58" t="s">
        <v>187</v>
      </c>
      <c r="T88" s="59" t="s">
        <v>188</v>
      </c>
    </row>
    <row r="89" spans="2:65" s="1" customFormat="1" ht="22.9" customHeight="1">
      <c r="B89" s="33"/>
      <c r="C89" s="62" t="s">
        <v>189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10.734810999999999</v>
      </c>
      <c r="S89" s="51"/>
      <c r="T89" s="118">
        <f>T90</f>
        <v>0</v>
      </c>
      <c r="AT89" s="17" t="s">
        <v>81</v>
      </c>
      <c r="AU89" s="17" t="s">
        <v>166</v>
      </c>
      <c r="BK89" s="119">
        <f>BK90</f>
        <v>0</v>
      </c>
    </row>
    <row r="90" spans="2:65" s="11" customFormat="1" ht="25.9" customHeight="1">
      <c r="B90" s="120"/>
      <c r="D90" s="121" t="s">
        <v>81</v>
      </c>
      <c r="E90" s="122" t="s">
        <v>245</v>
      </c>
      <c r="F90" s="122" t="s">
        <v>991</v>
      </c>
      <c r="I90" s="123"/>
      <c r="J90" s="124">
        <f>BK90</f>
        <v>0</v>
      </c>
      <c r="L90" s="120"/>
      <c r="M90" s="125"/>
      <c r="P90" s="126">
        <f>P91+P97+P415</f>
        <v>0</v>
      </c>
      <c r="R90" s="126">
        <f>R91+R97+R415</f>
        <v>10.734810999999999</v>
      </c>
      <c r="T90" s="127">
        <f>T91+T97+T415</f>
        <v>0</v>
      </c>
      <c r="AR90" s="121" t="s">
        <v>209</v>
      </c>
      <c r="AT90" s="128" t="s">
        <v>81</v>
      </c>
      <c r="AU90" s="128" t="s">
        <v>82</v>
      </c>
      <c r="AY90" s="121" t="s">
        <v>192</v>
      </c>
      <c r="BK90" s="129">
        <f>BK91+BK97+BK415</f>
        <v>0</v>
      </c>
    </row>
    <row r="91" spans="2:65" s="11" customFormat="1" ht="22.9" customHeight="1">
      <c r="B91" s="120"/>
      <c r="D91" s="121" t="s">
        <v>81</v>
      </c>
      <c r="E91" s="130" t="s">
        <v>992</v>
      </c>
      <c r="F91" s="130" t="s">
        <v>993</v>
      </c>
      <c r="I91" s="123"/>
      <c r="J91" s="131">
        <f>BK91</f>
        <v>0</v>
      </c>
      <c r="L91" s="120"/>
      <c r="M91" s="125"/>
      <c r="P91" s="126">
        <f>SUM(P92:P96)</f>
        <v>0</v>
      </c>
      <c r="R91" s="126">
        <f>SUM(R92:R96)</f>
        <v>0</v>
      </c>
      <c r="T91" s="127">
        <f>SUM(T92:T96)</f>
        <v>0</v>
      </c>
      <c r="AR91" s="121" t="s">
        <v>209</v>
      </c>
      <c r="AT91" s="128" t="s">
        <v>81</v>
      </c>
      <c r="AU91" s="128" t="s">
        <v>90</v>
      </c>
      <c r="AY91" s="121" t="s">
        <v>192</v>
      </c>
      <c r="BK91" s="129">
        <f>SUM(BK92:BK96)</f>
        <v>0</v>
      </c>
    </row>
    <row r="92" spans="2:65" s="1" customFormat="1" ht="37.9" customHeight="1">
      <c r="B92" s="33"/>
      <c r="C92" s="132" t="s">
        <v>90</v>
      </c>
      <c r="D92" s="132" t="s">
        <v>194</v>
      </c>
      <c r="E92" s="133" t="s">
        <v>1198</v>
      </c>
      <c r="F92" s="134" t="s">
        <v>1199</v>
      </c>
      <c r="G92" s="135" t="s">
        <v>282</v>
      </c>
      <c r="H92" s="136">
        <v>12.5</v>
      </c>
      <c r="I92" s="137"/>
      <c r="J92" s="138">
        <f>ROUND(I92*H92,2)</f>
        <v>0</v>
      </c>
      <c r="K92" s="134" t="s">
        <v>198</v>
      </c>
      <c r="L92" s="33"/>
      <c r="M92" s="139" t="s">
        <v>44</v>
      </c>
      <c r="N92" s="140" t="s">
        <v>53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90</v>
      </c>
      <c r="AT92" s="143" t="s">
        <v>194</v>
      </c>
      <c r="AU92" s="143" t="s">
        <v>93</v>
      </c>
      <c r="AY92" s="17" t="s">
        <v>192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90</v>
      </c>
      <c r="BK92" s="144">
        <f>ROUND(I92*H92,2)</f>
        <v>0</v>
      </c>
      <c r="BL92" s="17" t="s">
        <v>90</v>
      </c>
      <c r="BM92" s="143" t="s">
        <v>3186</v>
      </c>
    </row>
    <row r="93" spans="2:65" s="1" customFormat="1" ht="11.25">
      <c r="B93" s="33"/>
      <c r="D93" s="145" t="s">
        <v>200</v>
      </c>
      <c r="F93" s="146" t="s">
        <v>1201</v>
      </c>
      <c r="I93" s="147"/>
      <c r="L93" s="33"/>
      <c r="M93" s="148"/>
      <c r="T93" s="54"/>
      <c r="AT93" s="17" t="s">
        <v>200</v>
      </c>
      <c r="AU93" s="17" t="s">
        <v>93</v>
      </c>
    </row>
    <row r="94" spans="2:65" s="12" customFormat="1" ht="11.25">
      <c r="B94" s="149"/>
      <c r="D94" s="150" t="s">
        <v>202</v>
      </c>
      <c r="E94" s="151" t="s">
        <v>44</v>
      </c>
      <c r="F94" s="152" t="s">
        <v>3079</v>
      </c>
      <c r="H94" s="151" t="s">
        <v>44</v>
      </c>
      <c r="I94" s="153"/>
      <c r="L94" s="149"/>
      <c r="M94" s="154"/>
      <c r="T94" s="155"/>
      <c r="AT94" s="151" t="s">
        <v>202</v>
      </c>
      <c r="AU94" s="151" t="s">
        <v>93</v>
      </c>
      <c r="AV94" s="12" t="s">
        <v>90</v>
      </c>
      <c r="AW94" s="12" t="s">
        <v>42</v>
      </c>
      <c r="AX94" s="12" t="s">
        <v>82</v>
      </c>
      <c r="AY94" s="151" t="s">
        <v>192</v>
      </c>
    </row>
    <row r="95" spans="2:65" s="12" customFormat="1" ht="11.25">
      <c r="B95" s="149"/>
      <c r="D95" s="150" t="s">
        <v>202</v>
      </c>
      <c r="E95" s="151" t="s">
        <v>44</v>
      </c>
      <c r="F95" s="152" t="s">
        <v>3187</v>
      </c>
      <c r="H95" s="151" t="s">
        <v>44</v>
      </c>
      <c r="I95" s="153"/>
      <c r="L95" s="149"/>
      <c r="M95" s="154"/>
      <c r="T95" s="155"/>
      <c r="AT95" s="151" t="s">
        <v>202</v>
      </c>
      <c r="AU95" s="151" t="s">
        <v>93</v>
      </c>
      <c r="AV95" s="12" t="s">
        <v>90</v>
      </c>
      <c r="AW95" s="12" t="s">
        <v>42</v>
      </c>
      <c r="AX95" s="12" t="s">
        <v>82</v>
      </c>
      <c r="AY95" s="151" t="s">
        <v>192</v>
      </c>
    </row>
    <row r="96" spans="2:65" s="13" customFormat="1" ht="11.25">
      <c r="B96" s="156"/>
      <c r="D96" s="150" t="s">
        <v>202</v>
      </c>
      <c r="E96" s="157" t="s">
        <v>44</v>
      </c>
      <c r="F96" s="158" t="s">
        <v>3188</v>
      </c>
      <c r="H96" s="159">
        <v>12.5</v>
      </c>
      <c r="I96" s="160"/>
      <c r="L96" s="156"/>
      <c r="M96" s="161"/>
      <c r="T96" s="162"/>
      <c r="AT96" s="157" t="s">
        <v>202</v>
      </c>
      <c r="AU96" s="157" t="s">
        <v>93</v>
      </c>
      <c r="AV96" s="13" t="s">
        <v>93</v>
      </c>
      <c r="AW96" s="13" t="s">
        <v>42</v>
      </c>
      <c r="AX96" s="13" t="s">
        <v>90</v>
      </c>
      <c r="AY96" s="157" t="s">
        <v>192</v>
      </c>
    </row>
    <row r="97" spans="2:65" s="11" customFormat="1" ht="22.9" customHeight="1">
      <c r="B97" s="120"/>
      <c r="D97" s="121" t="s">
        <v>81</v>
      </c>
      <c r="E97" s="130" t="s">
        <v>1236</v>
      </c>
      <c r="F97" s="130" t="s">
        <v>1237</v>
      </c>
      <c r="I97" s="123"/>
      <c r="J97" s="131">
        <f>BK97</f>
        <v>0</v>
      </c>
      <c r="L97" s="120"/>
      <c r="M97" s="125"/>
      <c r="P97" s="126">
        <f>SUM(P98:P414)</f>
        <v>0</v>
      </c>
      <c r="R97" s="126">
        <f>SUM(R98:R414)</f>
        <v>2.2485550000000001</v>
      </c>
      <c r="T97" s="127">
        <f>SUM(T98:T414)</f>
        <v>0</v>
      </c>
      <c r="AR97" s="121" t="s">
        <v>209</v>
      </c>
      <c r="AT97" s="128" t="s">
        <v>81</v>
      </c>
      <c r="AU97" s="128" t="s">
        <v>90</v>
      </c>
      <c r="AY97" s="121" t="s">
        <v>192</v>
      </c>
      <c r="BK97" s="129">
        <f>SUM(BK98:BK414)</f>
        <v>0</v>
      </c>
    </row>
    <row r="98" spans="2:65" s="1" customFormat="1" ht="90" customHeight="1">
      <c r="B98" s="33"/>
      <c r="C98" s="132" t="s">
        <v>93</v>
      </c>
      <c r="D98" s="132" t="s">
        <v>194</v>
      </c>
      <c r="E98" s="133" t="s">
        <v>3189</v>
      </c>
      <c r="F98" s="134" t="s">
        <v>3190</v>
      </c>
      <c r="G98" s="135" t="s">
        <v>282</v>
      </c>
      <c r="H98" s="136">
        <v>645</v>
      </c>
      <c r="I98" s="137"/>
      <c r="J98" s="138">
        <f>ROUND(I98*H98,2)</f>
        <v>0</v>
      </c>
      <c r="K98" s="134" t="s">
        <v>198</v>
      </c>
      <c r="L98" s="33"/>
      <c r="M98" s="139" t="s">
        <v>44</v>
      </c>
      <c r="N98" s="140" t="s">
        <v>53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90</v>
      </c>
      <c r="AT98" s="143" t="s">
        <v>194</v>
      </c>
      <c r="AU98" s="143" t="s">
        <v>93</v>
      </c>
      <c r="AY98" s="17" t="s">
        <v>192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90</v>
      </c>
      <c r="BK98" s="144">
        <f>ROUND(I98*H98,2)</f>
        <v>0</v>
      </c>
      <c r="BL98" s="17" t="s">
        <v>90</v>
      </c>
      <c r="BM98" s="143" t="s">
        <v>3191</v>
      </c>
    </row>
    <row r="99" spans="2:65" s="1" customFormat="1" ht="11.25">
      <c r="B99" s="33"/>
      <c r="D99" s="145" t="s">
        <v>200</v>
      </c>
      <c r="F99" s="146" t="s">
        <v>3192</v>
      </c>
      <c r="I99" s="147"/>
      <c r="L99" s="33"/>
      <c r="M99" s="148"/>
      <c r="T99" s="54"/>
      <c r="AT99" s="17" t="s">
        <v>200</v>
      </c>
      <c r="AU99" s="17" t="s">
        <v>93</v>
      </c>
    </row>
    <row r="100" spans="2:65" s="12" customFormat="1" ht="11.25">
      <c r="B100" s="149"/>
      <c r="D100" s="150" t="s">
        <v>202</v>
      </c>
      <c r="E100" s="151" t="s">
        <v>44</v>
      </c>
      <c r="F100" s="152" t="s">
        <v>3079</v>
      </c>
      <c r="H100" s="151" t="s">
        <v>44</v>
      </c>
      <c r="I100" s="153"/>
      <c r="L100" s="149"/>
      <c r="M100" s="154"/>
      <c r="T100" s="155"/>
      <c r="AT100" s="151" t="s">
        <v>202</v>
      </c>
      <c r="AU100" s="151" t="s">
        <v>93</v>
      </c>
      <c r="AV100" s="12" t="s">
        <v>90</v>
      </c>
      <c r="AW100" s="12" t="s">
        <v>42</v>
      </c>
      <c r="AX100" s="12" t="s">
        <v>82</v>
      </c>
      <c r="AY100" s="151" t="s">
        <v>192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3193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2" customFormat="1" ht="11.25">
      <c r="B102" s="149"/>
      <c r="D102" s="150" t="s">
        <v>202</v>
      </c>
      <c r="E102" s="151" t="s">
        <v>44</v>
      </c>
      <c r="F102" s="152" t="s">
        <v>3194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93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2" customFormat="1" ht="22.5">
      <c r="B103" s="149"/>
      <c r="D103" s="150" t="s">
        <v>202</v>
      </c>
      <c r="E103" s="151" t="s">
        <v>44</v>
      </c>
      <c r="F103" s="152" t="s">
        <v>3195</v>
      </c>
      <c r="H103" s="151" t="s">
        <v>44</v>
      </c>
      <c r="I103" s="153"/>
      <c r="L103" s="149"/>
      <c r="M103" s="154"/>
      <c r="T103" s="155"/>
      <c r="AT103" s="151" t="s">
        <v>202</v>
      </c>
      <c r="AU103" s="151" t="s">
        <v>93</v>
      </c>
      <c r="AV103" s="12" t="s">
        <v>90</v>
      </c>
      <c r="AW103" s="12" t="s">
        <v>42</v>
      </c>
      <c r="AX103" s="12" t="s">
        <v>82</v>
      </c>
      <c r="AY103" s="151" t="s">
        <v>192</v>
      </c>
    </row>
    <row r="104" spans="2:65" s="13" customFormat="1" ht="11.25">
      <c r="B104" s="156"/>
      <c r="D104" s="150" t="s">
        <v>202</v>
      </c>
      <c r="E104" s="157" t="s">
        <v>44</v>
      </c>
      <c r="F104" s="158" t="s">
        <v>3196</v>
      </c>
      <c r="H104" s="159">
        <v>530</v>
      </c>
      <c r="I104" s="160"/>
      <c r="L104" s="156"/>
      <c r="M104" s="161"/>
      <c r="T104" s="162"/>
      <c r="AT104" s="157" t="s">
        <v>202</v>
      </c>
      <c r="AU104" s="157" t="s">
        <v>93</v>
      </c>
      <c r="AV104" s="13" t="s">
        <v>93</v>
      </c>
      <c r="AW104" s="13" t="s">
        <v>42</v>
      </c>
      <c r="AX104" s="13" t="s">
        <v>82</v>
      </c>
      <c r="AY104" s="157" t="s">
        <v>192</v>
      </c>
    </row>
    <row r="105" spans="2:65" s="12" customFormat="1" ht="22.5">
      <c r="B105" s="149"/>
      <c r="D105" s="150" t="s">
        <v>202</v>
      </c>
      <c r="E105" s="151" t="s">
        <v>44</v>
      </c>
      <c r="F105" s="152" t="s">
        <v>3197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1564</v>
      </c>
      <c r="H106" s="159">
        <v>115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82</v>
      </c>
      <c r="AY106" s="157" t="s">
        <v>192</v>
      </c>
    </row>
    <row r="107" spans="2:65" s="14" customFormat="1" ht="11.25">
      <c r="B107" s="163"/>
      <c r="D107" s="150" t="s">
        <v>202</v>
      </c>
      <c r="E107" s="164" t="s">
        <v>44</v>
      </c>
      <c r="F107" s="165" t="s">
        <v>205</v>
      </c>
      <c r="H107" s="166">
        <v>645</v>
      </c>
      <c r="I107" s="167"/>
      <c r="L107" s="163"/>
      <c r="M107" s="168"/>
      <c r="T107" s="169"/>
      <c r="AT107" s="164" t="s">
        <v>202</v>
      </c>
      <c r="AU107" s="164" t="s">
        <v>93</v>
      </c>
      <c r="AV107" s="14" t="s">
        <v>199</v>
      </c>
      <c r="AW107" s="14" t="s">
        <v>42</v>
      </c>
      <c r="AX107" s="14" t="s">
        <v>90</v>
      </c>
      <c r="AY107" s="164" t="s">
        <v>192</v>
      </c>
    </row>
    <row r="108" spans="2:65" s="1" customFormat="1" ht="44.25" customHeight="1">
      <c r="B108" s="33"/>
      <c r="C108" s="170" t="s">
        <v>209</v>
      </c>
      <c r="D108" s="170" t="s">
        <v>245</v>
      </c>
      <c r="E108" s="171" t="s">
        <v>3198</v>
      </c>
      <c r="F108" s="172" t="s">
        <v>3199</v>
      </c>
      <c r="G108" s="173" t="s">
        <v>282</v>
      </c>
      <c r="H108" s="174">
        <v>677.25</v>
      </c>
      <c r="I108" s="175"/>
      <c r="J108" s="176">
        <f>ROUND(I108*H108,2)</f>
        <v>0</v>
      </c>
      <c r="K108" s="172" t="s">
        <v>198</v>
      </c>
      <c r="L108" s="177"/>
      <c r="M108" s="178" t="s">
        <v>44</v>
      </c>
      <c r="N108" s="179" t="s">
        <v>53</v>
      </c>
      <c r="P108" s="141">
        <f>O108*H108</f>
        <v>0</v>
      </c>
      <c r="Q108" s="141">
        <v>3.8000000000000002E-4</v>
      </c>
      <c r="R108" s="141">
        <f>Q108*H108</f>
        <v>0.257355</v>
      </c>
      <c r="S108" s="141">
        <v>0</v>
      </c>
      <c r="T108" s="142">
        <f>S108*H108</f>
        <v>0</v>
      </c>
      <c r="AR108" s="143" t="s">
        <v>93</v>
      </c>
      <c r="AT108" s="143" t="s">
        <v>245</v>
      </c>
      <c r="AU108" s="143" t="s">
        <v>93</v>
      </c>
      <c r="AY108" s="17" t="s">
        <v>192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90</v>
      </c>
      <c r="BK108" s="144">
        <f>ROUND(I108*H108,2)</f>
        <v>0</v>
      </c>
      <c r="BL108" s="17" t="s">
        <v>90</v>
      </c>
      <c r="BM108" s="143" t="s">
        <v>3200</v>
      </c>
    </row>
    <row r="109" spans="2:65" s="12" customFormat="1" ht="11.25">
      <c r="B109" s="149"/>
      <c r="D109" s="150" t="s">
        <v>202</v>
      </c>
      <c r="E109" s="151" t="s">
        <v>44</v>
      </c>
      <c r="F109" s="152" t="s">
        <v>3079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2" customFormat="1" ht="11.25">
      <c r="B110" s="149"/>
      <c r="D110" s="150" t="s">
        <v>202</v>
      </c>
      <c r="E110" s="151" t="s">
        <v>44</v>
      </c>
      <c r="F110" s="152" t="s">
        <v>3193</v>
      </c>
      <c r="H110" s="151" t="s">
        <v>44</v>
      </c>
      <c r="I110" s="153"/>
      <c r="L110" s="149"/>
      <c r="M110" s="154"/>
      <c r="T110" s="155"/>
      <c r="AT110" s="151" t="s">
        <v>202</v>
      </c>
      <c r="AU110" s="151" t="s">
        <v>93</v>
      </c>
      <c r="AV110" s="12" t="s">
        <v>90</v>
      </c>
      <c r="AW110" s="12" t="s">
        <v>42</v>
      </c>
      <c r="AX110" s="12" t="s">
        <v>82</v>
      </c>
      <c r="AY110" s="151" t="s">
        <v>192</v>
      </c>
    </row>
    <row r="111" spans="2:65" s="12" customFormat="1" ht="22.5">
      <c r="B111" s="149"/>
      <c r="D111" s="150" t="s">
        <v>202</v>
      </c>
      <c r="E111" s="151" t="s">
        <v>44</v>
      </c>
      <c r="F111" s="152" t="s">
        <v>3201</v>
      </c>
      <c r="H111" s="151" t="s">
        <v>44</v>
      </c>
      <c r="I111" s="153"/>
      <c r="L111" s="149"/>
      <c r="M111" s="154"/>
      <c r="T111" s="155"/>
      <c r="AT111" s="151" t="s">
        <v>202</v>
      </c>
      <c r="AU111" s="151" t="s">
        <v>93</v>
      </c>
      <c r="AV111" s="12" t="s">
        <v>90</v>
      </c>
      <c r="AW111" s="12" t="s">
        <v>42</v>
      </c>
      <c r="AX111" s="12" t="s">
        <v>82</v>
      </c>
      <c r="AY111" s="151" t="s">
        <v>192</v>
      </c>
    </row>
    <row r="112" spans="2:65" s="12" customFormat="1" ht="22.5">
      <c r="B112" s="149"/>
      <c r="D112" s="150" t="s">
        <v>202</v>
      </c>
      <c r="E112" s="151" t="s">
        <v>44</v>
      </c>
      <c r="F112" s="152" t="s">
        <v>3195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3" customFormat="1" ht="11.25">
      <c r="B113" s="156"/>
      <c r="D113" s="150" t="s">
        <v>202</v>
      </c>
      <c r="E113" s="157" t="s">
        <v>44</v>
      </c>
      <c r="F113" s="158" t="s">
        <v>3202</v>
      </c>
      <c r="H113" s="159">
        <v>556.5</v>
      </c>
      <c r="I113" s="160"/>
      <c r="L113" s="156"/>
      <c r="M113" s="161"/>
      <c r="T113" s="162"/>
      <c r="AT113" s="157" t="s">
        <v>202</v>
      </c>
      <c r="AU113" s="157" t="s">
        <v>93</v>
      </c>
      <c r="AV113" s="13" t="s">
        <v>93</v>
      </c>
      <c r="AW113" s="13" t="s">
        <v>42</v>
      </c>
      <c r="AX113" s="13" t="s">
        <v>82</v>
      </c>
      <c r="AY113" s="157" t="s">
        <v>192</v>
      </c>
    </row>
    <row r="114" spans="2:65" s="12" customFormat="1" ht="22.5">
      <c r="B114" s="149"/>
      <c r="D114" s="150" t="s">
        <v>202</v>
      </c>
      <c r="E114" s="151" t="s">
        <v>44</v>
      </c>
      <c r="F114" s="152" t="s">
        <v>3197</v>
      </c>
      <c r="H114" s="151" t="s">
        <v>44</v>
      </c>
      <c r="I114" s="153"/>
      <c r="L114" s="149"/>
      <c r="M114" s="154"/>
      <c r="T114" s="155"/>
      <c r="AT114" s="151" t="s">
        <v>202</v>
      </c>
      <c r="AU114" s="151" t="s">
        <v>93</v>
      </c>
      <c r="AV114" s="12" t="s">
        <v>90</v>
      </c>
      <c r="AW114" s="12" t="s">
        <v>42</v>
      </c>
      <c r="AX114" s="12" t="s">
        <v>82</v>
      </c>
      <c r="AY114" s="151" t="s">
        <v>192</v>
      </c>
    </row>
    <row r="115" spans="2:65" s="13" customFormat="1" ht="11.25">
      <c r="B115" s="156"/>
      <c r="D115" s="150" t="s">
        <v>202</v>
      </c>
      <c r="E115" s="157" t="s">
        <v>44</v>
      </c>
      <c r="F115" s="158" t="s">
        <v>2544</v>
      </c>
      <c r="H115" s="159">
        <v>120.75</v>
      </c>
      <c r="I115" s="160"/>
      <c r="L115" s="156"/>
      <c r="M115" s="161"/>
      <c r="T115" s="162"/>
      <c r="AT115" s="157" t="s">
        <v>202</v>
      </c>
      <c r="AU115" s="157" t="s">
        <v>93</v>
      </c>
      <c r="AV115" s="13" t="s">
        <v>93</v>
      </c>
      <c r="AW115" s="13" t="s">
        <v>42</v>
      </c>
      <c r="AX115" s="13" t="s">
        <v>82</v>
      </c>
      <c r="AY115" s="157" t="s">
        <v>192</v>
      </c>
    </row>
    <row r="116" spans="2:65" s="14" customFormat="1" ht="11.25">
      <c r="B116" s="163"/>
      <c r="D116" s="150" t="s">
        <v>202</v>
      </c>
      <c r="E116" s="164" t="s">
        <v>44</v>
      </c>
      <c r="F116" s="165" t="s">
        <v>205</v>
      </c>
      <c r="H116" s="166">
        <v>677.25</v>
      </c>
      <c r="I116" s="167"/>
      <c r="L116" s="163"/>
      <c r="M116" s="168"/>
      <c r="T116" s="169"/>
      <c r="AT116" s="164" t="s">
        <v>202</v>
      </c>
      <c r="AU116" s="164" t="s">
        <v>93</v>
      </c>
      <c r="AV116" s="14" t="s">
        <v>199</v>
      </c>
      <c r="AW116" s="14" t="s">
        <v>42</v>
      </c>
      <c r="AX116" s="14" t="s">
        <v>90</v>
      </c>
      <c r="AY116" s="164" t="s">
        <v>192</v>
      </c>
    </row>
    <row r="117" spans="2:65" s="1" customFormat="1" ht="37.9" customHeight="1">
      <c r="B117" s="33"/>
      <c r="C117" s="132" t="s">
        <v>199</v>
      </c>
      <c r="D117" s="132" t="s">
        <v>194</v>
      </c>
      <c r="E117" s="133" t="s">
        <v>1265</v>
      </c>
      <c r="F117" s="134" t="s">
        <v>1266</v>
      </c>
      <c r="G117" s="135" t="s">
        <v>747</v>
      </c>
      <c r="H117" s="136">
        <v>52</v>
      </c>
      <c r="I117" s="137"/>
      <c r="J117" s="138">
        <f>ROUND(I117*H117,2)</f>
        <v>0</v>
      </c>
      <c r="K117" s="134" t="s">
        <v>198</v>
      </c>
      <c r="L117" s="33"/>
      <c r="M117" s="139" t="s">
        <v>44</v>
      </c>
      <c r="N117" s="140" t="s">
        <v>53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90</v>
      </c>
      <c r="AT117" s="143" t="s">
        <v>194</v>
      </c>
      <c r="AU117" s="143" t="s">
        <v>93</v>
      </c>
      <c r="AY117" s="17" t="s">
        <v>192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90</v>
      </c>
      <c r="BK117" s="144">
        <f>ROUND(I117*H117,2)</f>
        <v>0</v>
      </c>
      <c r="BL117" s="17" t="s">
        <v>90</v>
      </c>
      <c r="BM117" s="143" t="s">
        <v>3203</v>
      </c>
    </row>
    <row r="118" spans="2:65" s="1" customFormat="1" ht="11.25">
      <c r="B118" s="33"/>
      <c r="D118" s="145" t="s">
        <v>200</v>
      </c>
      <c r="F118" s="146" t="s">
        <v>1268</v>
      </c>
      <c r="I118" s="147"/>
      <c r="L118" s="33"/>
      <c r="M118" s="148"/>
      <c r="T118" s="54"/>
      <c r="AT118" s="17" t="s">
        <v>200</v>
      </c>
      <c r="AU118" s="17" t="s">
        <v>93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3193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2" customFormat="1" ht="11.25">
      <c r="B120" s="149"/>
      <c r="D120" s="150" t="s">
        <v>202</v>
      </c>
      <c r="E120" s="151" t="s">
        <v>44</v>
      </c>
      <c r="F120" s="152" t="s">
        <v>3204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3" customFormat="1" ht="11.25">
      <c r="B121" s="156"/>
      <c r="D121" s="150" t="s">
        <v>202</v>
      </c>
      <c r="E121" s="157" t="s">
        <v>44</v>
      </c>
      <c r="F121" s="158" t="s">
        <v>3205</v>
      </c>
      <c r="H121" s="159">
        <v>4</v>
      </c>
      <c r="I121" s="160"/>
      <c r="L121" s="156"/>
      <c r="M121" s="161"/>
      <c r="T121" s="162"/>
      <c r="AT121" s="157" t="s">
        <v>202</v>
      </c>
      <c r="AU121" s="157" t="s">
        <v>93</v>
      </c>
      <c r="AV121" s="13" t="s">
        <v>93</v>
      </c>
      <c r="AW121" s="13" t="s">
        <v>42</v>
      </c>
      <c r="AX121" s="13" t="s">
        <v>82</v>
      </c>
      <c r="AY121" s="157" t="s">
        <v>192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3206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3" customFormat="1" ht="11.25">
      <c r="B123" s="156"/>
      <c r="D123" s="150" t="s">
        <v>202</v>
      </c>
      <c r="E123" s="157" t="s">
        <v>44</v>
      </c>
      <c r="F123" s="158" t="s">
        <v>3207</v>
      </c>
      <c r="H123" s="159">
        <v>48</v>
      </c>
      <c r="I123" s="160"/>
      <c r="L123" s="156"/>
      <c r="M123" s="161"/>
      <c r="T123" s="162"/>
      <c r="AT123" s="157" t="s">
        <v>202</v>
      </c>
      <c r="AU123" s="157" t="s">
        <v>93</v>
      </c>
      <c r="AV123" s="13" t="s">
        <v>93</v>
      </c>
      <c r="AW123" s="13" t="s">
        <v>42</v>
      </c>
      <c r="AX123" s="13" t="s">
        <v>82</v>
      </c>
      <c r="AY123" s="157" t="s">
        <v>192</v>
      </c>
    </row>
    <row r="124" spans="2:65" s="14" customFormat="1" ht="11.25">
      <c r="B124" s="163"/>
      <c r="D124" s="150" t="s">
        <v>202</v>
      </c>
      <c r="E124" s="164" t="s">
        <v>44</v>
      </c>
      <c r="F124" s="165" t="s">
        <v>205</v>
      </c>
      <c r="H124" s="166">
        <v>52</v>
      </c>
      <c r="I124" s="167"/>
      <c r="L124" s="163"/>
      <c r="M124" s="168"/>
      <c r="T124" s="169"/>
      <c r="AT124" s="164" t="s">
        <v>202</v>
      </c>
      <c r="AU124" s="164" t="s">
        <v>93</v>
      </c>
      <c r="AV124" s="14" t="s">
        <v>199</v>
      </c>
      <c r="AW124" s="14" t="s">
        <v>42</v>
      </c>
      <c r="AX124" s="14" t="s">
        <v>90</v>
      </c>
      <c r="AY124" s="164" t="s">
        <v>192</v>
      </c>
    </row>
    <row r="125" spans="2:65" s="1" customFormat="1" ht="16.5" customHeight="1">
      <c r="B125" s="33"/>
      <c r="C125" s="170" t="s">
        <v>222</v>
      </c>
      <c r="D125" s="170" t="s">
        <v>245</v>
      </c>
      <c r="E125" s="171" t="s">
        <v>1272</v>
      </c>
      <c r="F125" s="172" t="s">
        <v>1273</v>
      </c>
      <c r="G125" s="173" t="s">
        <v>747</v>
      </c>
      <c r="H125" s="174">
        <v>52</v>
      </c>
      <c r="I125" s="175"/>
      <c r="J125" s="176">
        <f>ROUND(I125*H125,2)</f>
        <v>0</v>
      </c>
      <c r="K125" s="172" t="s">
        <v>198</v>
      </c>
      <c r="L125" s="177"/>
      <c r="M125" s="178" t="s">
        <v>44</v>
      </c>
      <c r="N125" s="179" t="s">
        <v>53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93</v>
      </c>
      <c r="AT125" s="143" t="s">
        <v>245</v>
      </c>
      <c r="AU125" s="143" t="s">
        <v>93</v>
      </c>
      <c r="AY125" s="17" t="s">
        <v>192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90</v>
      </c>
      <c r="BK125" s="144">
        <f>ROUND(I125*H125,2)</f>
        <v>0</v>
      </c>
      <c r="BL125" s="17" t="s">
        <v>90</v>
      </c>
      <c r="BM125" s="143" t="s">
        <v>3208</v>
      </c>
    </row>
    <row r="126" spans="2:65" s="12" customFormat="1" ht="11.25">
      <c r="B126" s="149"/>
      <c r="D126" s="150" t="s">
        <v>202</v>
      </c>
      <c r="E126" s="151" t="s">
        <v>44</v>
      </c>
      <c r="F126" s="152" t="s">
        <v>3193</v>
      </c>
      <c r="H126" s="151" t="s">
        <v>44</v>
      </c>
      <c r="I126" s="153"/>
      <c r="L126" s="149"/>
      <c r="M126" s="154"/>
      <c r="T126" s="155"/>
      <c r="AT126" s="151" t="s">
        <v>202</v>
      </c>
      <c r="AU126" s="151" t="s">
        <v>93</v>
      </c>
      <c r="AV126" s="12" t="s">
        <v>90</v>
      </c>
      <c r="AW126" s="12" t="s">
        <v>42</v>
      </c>
      <c r="AX126" s="12" t="s">
        <v>82</v>
      </c>
      <c r="AY126" s="151" t="s">
        <v>192</v>
      </c>
    </row>
    <row r="127" spans="2:65" s="12" customFormat="1" ht="11.25">
      <c r="B127" s="149"/>
      <c r="D127" s="150" t="s">
        <v>202</v>
      </c>
      <c r="E127" s="151" t="s">
        <v>44</v>
      </c>
      <c r="F127" s="152" t="s">
        <v>3204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3" customFormat="1" ht="11.25">
      <c r="B128" s="156"/>
      <c r="D128" s="150" t="s">
        <v>202</v>
      </c>
      <c r="E128" s="157" t="s">
        <v>44</v>
      </c>
      <c r="F128" s="158" t="s">
        <v>3205</v>
      </c>
      <c r="H128" s="159">
        <v>4</v>
      </c>
      <c r="I128" s="160"/>
      <c r="L128" s="156"/>
      <c r="M128" s="161"/>
      <c r="T128" s="162"/>
      <c r="AT128" s="157" t="s">
        <v>202</v>
      </c>
      <c r="AU128" s="157" t="s">
        <v>93</v>
      </c>
      <c r="AV128" s="13" t="s">
        <v>93</v>
      </c>
      <c r="AW128" s="13" t="s">
        <v>42</v>
      </c>
      <c r="AX128" s="13" t="s">
        <v>82</v>
      </c>
      <c r="AY128" s="157" t="s">
        <v>192</v>
      </c>
    </row>
    <row r="129" spans="2:65" s="12" customFormat="1" ht="11.25">
      <c r="B129" s="149"/>
      <c r="D129" s="150" t="s">
        <v>202</v>
      </c>
      <c r="E129" s="151" t="s">
        <v>44</v>
      </c>
      <c r="F129" s="152" t="s">
        <v>3206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3207</v>
      </c>
      <c r="H130" s="159">
        <v>48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82</v>
      </c>
      <c r="AY130" s="157" t="s">
        <v>192</v>
      </c>
    </row>
    <row r="131" spans="2:65" s="14" customFormat="1" ht="11.25">
      <c r="B131" s="163"/>
      <c r="D131" s="150" t="s">
        <v>202</v>
      </c>
      <c r="E131" s="164" t="s">
        <v>44</v>
      </c>
      <c r="F131" s="165" t="s">
        <v>205</v>
      </c>
      <c r="H131" s="166">
        <v>52</v>
      </c>
      <c r="I131" s="167"/>
      <c r="L131" s="163"/>
      <c r="M131" s="168"/>
      <c r="T131" s="169"/>
      <c r="AT131" s="164" t="s">
        <v>202</v>
      </c>
      <c r="AU131" s="164" t="s">
        <v>93</v>
      </c>
      <c r="AV131" s="14" t="s">
        <v>199</v>
      </c>
      <c r="AW131" s="14" t="s">
        <v>42</v>
      </c>
      <c r="AX131" s="14" t="s">
        <v>90</v>
      </c>
      <c r="AY131" s="164" t="s">
        <v>192</v>
      </c>
    </row>
    <row r="132" spans="2:65" s="1" customFormat="1" ht="24.2" customHeight="1">
      <c r="B132" s="33"/>
      <c r="C132" s="132" t="s">
        <v>212</v>
      </c>
      <c r="D132" s="132" t="s">
        <v>194</v>
      </c>
      <c r="E132" s="133" t="s">
        <v>3209</v>
      </c>
      <c r="F132" s="134" t="s">
        <v>3210</v>
      </c>
      <c r="G132" s="135" t="s">
        <v>747</v>
      </c>
      <c r="H132" s="136">
        <v>1</v>
      </c>
      <c r="I132" s="137"/>
      <c r="J132" s="138">
        <f>ROUND(I132*H132,2)</f>
        <v>0</v>
      </c>
      <c r="K132" s="134" t="s">
        <v>198</v>
      </c>
      <c r="L132" s="33"/>
      <c r="M132" s="139" t="s">
        <v>44</v>
      </c>
      <c r="N132" s="140" t="s">
        <v>53</v>
      </c>
      <c r="P132" s="141">
        <f>O132*H132</f>
        <v>0</v>
      </c>
      <c r="Q132" s="141">
        <v>1.2999999999999999E-4</v>
      </c>
      <c r="R132" s="141">
        <f>Q132*H132</f>
        <v>1.2999999999999999E-4</v>
      </c>
      <c r="S132" s="141">
        <v>0</v>
      </c>
      <c r="T132" s="142">
        <f>S132*H132</f>
        <v>0</v>
      </c>
      <c r="AR132" s="143" t="s">
        <v>90</v>
      </c>
      <c r="AT132" s="143" t="s">
        <v>194</v>
      </c>
      <c r="AU132" s="143" t="s">
        <v>93</v>
      </c>
      <c r="AY132" s="17" t="s">
        <v>192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90</v>
      </c>
      <c r="BK132" s="144">
        <f>ROUND(I132*H132,2)</f>
        <v>0</v>
      </c>
      <c r="BL132" s="17" t="s">
        <v>90</v>
      </c>
      <c r="BM132" s="143" t="s">
        <v>3211</v>
      </c>
    </row>
    <row r="133" spans="2:65" s="1" customFormat="1" ht="11.25">
      <c r="B133" s="33"/>
      <c r="D133" s="145" t="s">
        <v>200</v>
      </c>
      <c r="F133" s="146" t="s">
        <v>3212</v>
      </c>
      <c r="I133" s="147"/>
      <c r="L133" s="33"/>
      <c r="M133" s="148"/>
      <c r="T133" s="54"/>
      <c r="AT133" s="17" t="s">
        <v>200</v>
      </c>
      <c r="AU133" s="17" t="s">
        <v>93</v>
      </c>
    </row>
    <row r="134" spans="2:65" s="12" customFormat="1" ht="11.25">
      <c r="B134" s="149"/>
      <c r="D134" s="150" t="s">
        <v>202</v>
      </c>
      <c r="E134" s="151" t="s">
        <v>44</v>
      </c>
      <c r="F134" s="152" t="s">
        <v>3079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2" customFormat="1" ht="11.25">
      <c r="B135" s="149"/>
      <c r="D135" s="150" t="s">
        <v>202</v>
      </c>
      <c r="E135" s="151" t="s">
        <v>44</v>
      </c>
      <c r="F135" s="152" t="s">
        <v>3193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2" customFormat="1" ht="22.5">
      <c r="B136" s="149"/>
      <c r="D136" s="150" t="s">
        <v>202</v>
      </c>
      <c r="E136" s="151" t="s">
        <v>44</v>
      </c>
      <c r="F136" s="152" t="s">
        <v>3213</v>
      </c>
      <c r="H136" s="151" t="s">
        <v>44</v>
      </c>
      <c r="I136" s="153"/>
      <c r="L136" s="149"/>
      <c r="M136" s="154"/>
      <c r="T136" s="155"/>
      <c r="AT136" s="151" t="s">
        <v>202</v>
      </c>
      <c r="AU136" s="151" t="s">
        <v>93</v>
      </c>
      <c r="AV136" s="12" t="s">
        <v>90</v>
      </c>
      <c r="AW136" s="12" t="s">
        <v>42</v>
      </c>
      <c r="AX136" s="12" t="s">
        <v>82</v>
      </c>
      <c r="AY136" s="151" t="s">
        <v>192</v>
      </c>
    </row>
    <row r="137" spans="2:65" s="13" customFormat="1" ht="11.25">
      <c r="B137" s="156"/>
      <c r="D137" s="150" t="s">
        <v>202</v>
      </c>
      <c r="E137" s="157" t="s">
        <v>44</v>
      </c>
      <c r="F137" s="158" t="s">
        <v>90</v>
      </c>
      <c r="H137" s="159">
        <v>1</v>
      </c>
      <c r="I137" s="160"/>
      <c r="L137" s="156"/>
      <c r="M137" s="161"/>
      <c r="T137" s="162"/>
      <c r="AT137" s="157" t="s">
        <v>202</v>
      </c>
      <c r="AU137" s="157" t="s">
        <v>93</v>
      </c>
      <c r="AV137" s="13" t="s">
        <v>93</v>
      </c>
      <c r="AW137" s="13" t="s">
        <v>42</v>
      </c>
      <c r="AX137" s="13" t="s">
        <v>90</v>
      </c>
      <c r="AY137" s="157" t="s">
        <v>192</v>
      </c>
    </row>
    <row r="138" spans="2:65" s="1" customFormat="1" ht="16.5" customHeight="1">
      <c r="B138" s="33"/>
      <c r="C138" s="170" t="s">
        <v>238</v>
      </c>
      <c r="D138" s="170" t="s">
        <v>245</v>
      </c>
      <c r="E138" s="171" t="s">
        <v>3214</v>
      </c>
      <c r="F138" s="172" t="s">
        <v>3215</v>
      </c>
      <c r="G138" s="173" t="s">
        <v>747</v>
      </c>
      <c r="H138" s="174">
        <v>1</v>
      </c>
      <c r="I138" s="175"/>
      <c r="J138" s="176">
        <f>ROUND(I138*H138,2)</f>
        <v>0</v>
      </c>
      <c r="K138" s="172" t="s">
        <v>259</v>
      </c>
      <c r="L138" s="177"/>
      <c r="M138" s="178" t="s">
        <v>44</v>
      </c>
      <c r="N138" s="179" t="s">
        <v>53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93</v>
      </c>
      <c r="AT138" s="143" t="s">
        <v>245</v>
      </c>
      <c r="AU138" s="143" t="s">
        <v>93</v>
      </c>
      <c r="AY138" s="17" t="s">
        <v>192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90</v>
      </c>
      <c r="BK138" s="144">
        <f>ROUND(I138*H138,2)</f>
        <v>0</v>
      </c>
      <c r="BL138" s="17" t="s">
        <v>90</v>
      </c>
      <c r="BM138" s="143" t="s">
        <v>3216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3079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93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2" customFormat="1" ht="11.25">
      <c r="B140" s="149"/>
      <c r="D140" s="150" t="s">
        <v>202</v>
      </c>
      <c r="E140" s="151" t="s">
        <v>44</v>
      </c>
      <c r="F140" s="152" t="s">
        <v>3193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2" customFormat="1" ht="22.5">
      <c r="B141" s="149"/>
      <c r="D141" s="150" t="s">
        <v>202</v>
      </c>
      <c r="E141" s="151" t="s">
        <v>44</v>
      </c>
      <c r="F141" s="152" t="s">
        <v>3213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3" customFormat="1" ht="11.25">
      <c r="B142" s="156"/>
      <c r="D142" s="150" t="s">
        <v>202</v>
      </c>
      <c r="E142" s="157" t="s">
        <v>44</v>
      </c>
      <c r="F142" s="158" t="s">
        <v>90</v>
      </c>
      <c r="H142" s="159">
        <v>1</v>
      </c>
      <c r="I142" s="160"/>
      <c r="L142" s="156"/>
      <c r="M142" s="161"/>
      <c r="T142" s="162"/>
      <c r="AT142" s="157" t="s">
        <v>202</v>
      </c>
      <c r="AU142" s="157" t="s">
        <v>93</v>
      </c>
      <c r="AV142" s="13" t="s">
        <v>93</v>
      </c>
      <c r="AW142" s="13" t="s">
        <v>42</v>
      </c>
      <c r="AX142" s="13" t="s">
        <v>90</v>
      </c>
      <c r="AY142" s="157" t="s">
        <v>192</v>
      </c>
    </row>
    <row r="143" spans="2:65" s="1" customFormat="1" ht="16.5" customHeight="1">
      <c r="B143" s="33"/>
      <c r="C143" s="132" t="s">
        <v>219</v>
      </c>
      <c r="D143" s="132" t="s">
        <v>194</v>
      </c>
      <c r="E143" s="133" t="s">
        <v>3217</v>
      </c>
      <c r="F143" s="134" t="s">
        <v>3218</v>
      </c>
      <c r="G143" s="135" t="s">
        <v>747</v>
      </c>
      <c r="H143" s="136">
        <v>1</v>
      </c>
      <c r="I143" s="137"/>
      <c r="J143" s="138">
        <f>ROUND(I143*H143,2)</f>
        <v>0</v>
      </c>
      <c r="K143" s="134" t="s">
        <v>198</v>
      </c>
      <c r="L143" s="33"/>
      <c r="M143" s="139" t="s">
        <v>44</v>
      </c>
      <c r="N143" s="140" t="s">
        <v>53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90</v>
      </c>
      <c r="AT143" s="143" t="s">
        <v>194</v>
      </c>
      <c r="AU143" s="143" t="s">
        <v>93</v>
      </c>
      <c r="AY143" s="17" t="s">
        <v>192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90</v>
      </c>
      <c r="BK143" s="144">
        <f>ROUND(I143*H143,2)</f>
        <v>0</v>
      </c>
      <c r="BL143" s="17" t="s">
        <v>90</v>
      </c>
      <c r="BM143" s="143" t="s">
        <v>3219</v>
      </c>
    </row>
    <row r="144" spans="2:65" s="1" customFormat="1" ht="11.25">
      <c r="B144" s="33"/>
      <c r="D144" s="145" t="s">
        <v>200</v>
      </c>
      <c r="F144" s="146" t="s">
        <v>3220</v>
      </c>
      <c r="I144" s="147"/>
      <c r="L144" s="33"/>
      <c r="M144" s="148"/>
      <c r="T144" s="54"/>
      <c r="AT144" s="17" t="s">
        <v>200</v>
      </c>
      <c r="AU144" s="17" t="s">
        <v>93</v>
      </c>
    </row>
    <row r="145" spans="2:65" s="12" customFormat="1" ht="11.25">
      <c r="B145" s="149"/>
      <c r="D145" s="150" t="s">
        <v>202</v>
      </c>
      <c r="E145" s="151" t="s">
        <v>44</v>
      </c>
      <c r="F145" s="152" t="s">
        <v>3079</v>
      </c>
      <c r="H145" s="151" t="s">
        <v>44</v>
      </c>
      <c r="I145" s="153"/>
      <c r="L145" s="149"/>
      <c r="M145" s="154"/>
      <c r="T145" s="155"/>
      <c r="AT145" s="151" t="s">
        <v>202</v>
      </c>
      <c r="AU145" s="151" t="s">
        <v>93</v>
      </c>
      <c r="AV145" s="12" t="s">
        <v>90</v>
      </c>
      <c r="AW145" s="12" t="s">
        <v>42</v>
      </c>
      <c r="AX145" s="12" t="s">
        <v>82</v>
      </c>
      <c r="AY145" s="151" t="s">
        <v>192</v>
      </c>
    </row>
    <row r="146" spans="2:65" s="12" customFormat="1" ht="11.25">
      <c r="B146" s="149"/>
      <c r="D146" s="150" t="s">
        <v>202</v>
      </c>
      <c r="E146" s="151" t="s">
        <v>44</v>
      </c>
      <c r="F146" s="152" t="s">
        <v>3193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65" s="12" customFormat="1" ht="11.25">
      <c r="B147" s="149"/>
      <c r="D147" s="150" t="s">
        <v>202</v>
      </c>
      <c r="E147" s="151" t="s">
        <v>44</v>
      </c>
      <c r="F147" s="152" t="s">
        <v>3221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3" customFormat="1" ht="11.25">
      <c r="B148" s="156"/>
      <c r="D148" s="150" t="s">
        <v>202</v>
      </c>
      <c r="E148" s="157" t="s">
        <v>44</v>
      </c>
      <c r="F148" s="158" t="s">
        <v>90</v>
      </c>
      <c r="H148" s="159">
        <v>1</v>
      </c>
      <c r="I148" s="160"/>
      <c r="L148" s="156"/>
      <c r="M148" s="161"/>
      <c r="T148" s="162"/>
      <c r="AT148" s="157" t="s">
        <v>202</v>
      </c>
      <c r="AU148" s="157" t="s">
        <v>93</v>
      </c>
      <c r="AV148" s="13" t="s">
        <v>93</v>
      </c>
      <c r="AW148" s="13" t="s">
        <v>42</v>
      </c>
      <c r="AX148" s="13" t="s">
        <v>90</v>
      </c>
      <c r="AY148" s="157" t="s">
        <v>192</v>
      </c>
    </row>
    <row r="149" spans="2:65" s="1" customFormat="1" ht="16.5" customHeight="1">
      <c r="B149" s="33"/>
      <c r="C149" s="170" t="s">
        <v>250</v>
      </c>
      <c r="D149" s="170" t="s">
        <v>245</v>
      </c>
      <c r="E149" s="171" t="s">
        <v>3222</v>
      </c>
      <c r="F149" s="172" t="s">
        <v>3223</v>
      </c>
      <c r="G149" s="173" t="s">
        <v>747</v>
      </c>
      <c r="H149" s="174">
        <v>1</v>
      </c>
      <c r="I149" s="175"/>
      <c r="J149" s="176">
        <f>ROUND(I149*H149,2)</f>
        <v>0</v>
      </c>
      <c r="K149" s="172" t="s">
        <v>259</v>
      </c>
      <c r="L149" s="177"/>
      <c r="M149" s="178" t="s">
        <v>44</v>
      </c>
      <c r="N149" s="179" t="s">
        <v>53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93</v>
      </c>
      <c r="AT149" s="143" t="s">
        <v>245</v>
      </c>
      <c r="AU149" s="143" t="s">
        <v>93</v>
      </c>
      <c r="AY149" s="17" t="s">
        <v>192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90</v>
      </c>
      <c r="BK149" s="144">
        <f>ROUND(I149*H149,2)</f>
        <v>0</v>
      </c>
      <c r="BL149" s="17" t="s">
        <v>90</v>
      </c>
      <c r="BM149" s="143" t="s">
        <v>3224</v>
      </c>
    </row>
    <row r="150" spans="2:65" s="12" customFormat="1" ht="11.25">
      <c r="B150" s="149"/>
      <c r="D150" s="150" t="s">
        <v>202</v>
      </c>
      <c r="E150" s="151" t="s">
        <v>44</v>
      </c>
      <c r="F150" s="152" t="s">
        <v>3079</v>
      </c>
      <c r="H150" s="151" t="s">
        <v>44</v>
      </c>
      <c r="I150" s="153"/>
      <c r="L150" s="149"/>
      <c r="M150" s="154"/>
      <c r="T150" s="155"/>
      <c r="AT150" s="151" t="s">
        <v>202</v>
      </c>
      <c r="AU150" s="151" t="s">
        <v>93</v>
      </c>
      <c r="AV150" s="12" t="s">
        <v>90</v>
      </c>
      <c r="AW150" s="12" t="s">
        <v>42</v>
      </c>
      <c r="AX150" s="12" t="s">
        <v>82</v>
      </c>
      <c r="AY150" s="151" t="s">
        <v>192</v>
      </c>
    </row>
    <row r="151" spans="2:65" s="12" customFormat="1" ht="11.25">
      <c r="B151" s="149"/>
      <c r="D151" s="150" t="s">
        <v>202</v>
      </c>
      <c r="E151" s="151" t="s">
        <v>44</v>
      </c>
      <c r="F151" s="152" t="s">
        <v>3193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3225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3" customFormat="1" ht="11.25">
      <c r="B153" s="156"/>
      <c r="D153" s="150" t="s">
        <v>202</v>
      </c>
      <c r="E153" s="157" t="s">
        <v>44</v>
      </c>
      <c r="F153" s="158" t="s">
        <v>90</v>
      </c>
      <c r="H153" s="159">
        <v>1</v>
      </c>
      <c r="I153" s="160"/>
      <c r="L153" s="156"/>
      <c r="M153" s="161"/>
      <c r="T153" s="162"/>
      <c r="AT153" s="157" t="s">
        <v>202</v>
      </c>
      <c r="AU153" s="157" t="s">
        <v>93</v>
      </c>
      <c r="AV153" s="13" t="s">
        <v>93</v>
      </c>
      <c r="AW153" s="13" t="s">
        <v>42</v>
      </c>
      <c r="AX153" s="13" t="s">
        <v>90</v>
      </c>
      <c r="AY153" s="157" t="s">
        <v>192</v>
      </c>
    </row>
    <row r="154" spans="2:65" s="1" customFormat="1" ht="16.5" customHeight="1">
      <c r="B154" s="33"/>
      <c r="C154" s="170" t="s">
        <v>226</v>
      </c>
      <c r="D154" s="170" t="s">
        <v>245</v>
      </c>
      <c r="E154" s="171" t="s">
        <v>3226</v>
      </c>
      <c r="F154" s="172" t="s">
        <v>3227</v>
      </c>
      <c r="G154" s="173" t="s">
        <v>747</v>
      </c>
      <c r="H154" s="174">
        <v>1</v>
      </c>
      <c r="I154" s="175"/>
      <c r="J154" s="176">
        <f>ROUND(I154*H154,2)</f>
        <v>0</v>
      </c>
      <c r="K154" s="172" t="s">
        <v>259</v>
      </c>
      <c r="L154" s="177"/>
      <c r="M154" s="178" t="s">
        <v>44</v>
      </c>
      <c r="N154" s="179" t="s">
        <v>53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93</v>
      </c>
      <c r="AT154" s="143" t="s">
        <v>245</v>
      </c>
      <c r="AU154" s="143" t="s">
        <v>93</v>
      </c>
      <c r="AY154" s="17" t="s">
        <v>192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90</v>
      </c>
      <c r="BK154" s="144">
        <f>ROUND(I154*H154,2)</f>
        <v>0</v>
      </c>
      <c r="BL154" s="17" t="s">
        <v>90</v>
      </c>
      <c r="BM154" s="143" t="s">
        <v>3228</v>
      </c>
    </row>
    <row r="155" spans="2:65" s="12" customFormat="1" ht="11.25">
      <c r="B155" s="149"/>
      <c r="D155" s="150" t="s">
        <v>202</v>
      </c>
      <c r="E155" s="151" t="s">
        <v>44</v>
      </c>
      <c r="F155" s="152" t="s">
        <v>3079</v>
      </c>
      <c r="H155" s="151" t="s">
        <v>44</v>
      </c>
      <c r="I155" s="153"/>
      <c r="L155" s="149"/>
      <c r="M155" s="154"/>
      <c r="T155" s="155"/>
      <c r="AT155" s="151" t="s">
        <v>202</v>
      </c>
      <c r="AU155" s="151" t="s">
        <v>93</v>
      </c>
      <c r="AV155" s="12" t="s">
        <v>90</v>
      </c>
      <c r="AW155" s="12" t="s">
        <v>42</v>
      </c>
      <c r="AX155" s="12" t="s">
        <v>82</v>
      </c>
      <c r="AY155" s="151" t="s">
        <v>192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3193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2" customFormat="1" ht="11.25">
      <c r="B157" s="149"/>
      <c r="D157" s="150" t="s">
        <v>202</v>
      </c>
      <c r="E157" s="151" t="s">
        <v>44</v>
      </c>
      <c r="F157" s="152" t="s">
        <v>3225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65" s="13" customFormat="1" ht="11.25">
      <c r="B158" s="156"/>
      <c r="D158" s="150" t="s">
        <v>202</v>
      </c>
      <c r="E158" s="157" t="s">
        <v>44</v>
      </c>
      <c r="F158" s="158" t="s">
        <v>90</v>
      </c>
      <c r="H158" s="159">
        <v>1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90</v>
      </c>
      <c r="AY158" s="157" t="s">
        <v>192</v>
      </c>
    </row>
    <row r="159" spans="2:65" s="1" customFormat="1" ht="33" customHeight="1">
      <c r="B159" s="33"/>
      <c r="C159" s="132" t="s">
        <v>263</v>
      </c>
      <c r="D159" s="132" t="s">
        <v>194</v>
      </c>
      <c r="E159" s="133" t="s">
        <v>3229</v>
      </c>
      <c r="F159" s="134" t="s">
        <v>3230</v>
      </c>
      <c r="G159" s="135" t="s">
        <v>747</v>
      </c>
      <c r="H159" s="136">
        <v>20</v>
      </c>
      <c r="I159" s="137"/>
      <c r="J159" s="138">
        <f>ROUND(I159*H159,2)</f>
        <v>0</v>
      </c>
      <c r="K159" s="134" t="s">
        <v>198</v>
      </c>
      <c r="L159" s="33"/>
      <c r="M159" s="139" t="s">
        <v>44</v>
      </c>
      <c r="N159" s="140" t="s">
        <v>53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90</v>
      </c>
      <c r="AT159" s="143" t="s">
        <v>194</v>
      </c>
      <c r="AU159" s="143" t="s">
        <v>93</v>
      </c>
      <c r="AY159" s="17" t="s">
        <v>192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90</v>
      </c>
      <c r="BK159" s="144">
        <f>ROUND(I159*H159,2)</f>
        <v>0</v>
      </c>
      <c r="BL159" s="17" t="s">
        <v>90</v>
      </c>
      <c r="BM159" s="143" t="s">
        <v>3231</v>
      </c>
    </row>
    <row r="160" spans="2:65" s="1" customFormat="1" ht="11.25">
      <c r="B160" s="33"/>
      <c r="D160" s="145" t="s">
        <v>200</v>
      </c>
      <c r="F160" s="146" t="s">
        <v>3232</v>
      </c>
      <c r="I160" s="147"/>
      <c r="L160" s="33"/>
      <c r="M160" s="148"/>
      <c r="T160" s="54"/>
      <c r="AT160" s="17" t="s">
        <v>200</v>
      </c>
      <c r="AU160" s="17" t="s">
        <v>93</v>
      </c>
    </row>
    <row r="161" spans="2:65" s="12" customFormat="1" ht="11.25">
      <c r="B161" s="149"/>
      <c r="D161" s="150" t="s">
        <v>202</v>
      </c>
      <c r="E161" s="151" t="s">
        <v>44</v>
      </c>
      <c r="F161" s="152" t="s">
        <v>3133</v>
      </c>
      <c r="H161" s="151" t="s">
        <v>44</v>
      </c>
      <c r="I161" s="153"/>
      <c r="L161" s="149"/>
      <c r="M161" s="154"/>
      <c r="T161" s="155"/>
      <c r="AT161" s="151" t="s">
        <v>202</v>
      </c>
      <c r="AU161" s="151" t="s">
        <v>93</v>
      </c>
      <c r="AV161" s="12" t="s">
        <v>90</v>
      </c>
      <c r="AW161" s="12" t="s">
        <v>42</v>
      </c>
      <c r="AX161" s="12" t="s">
        <v>82</v>
      </c>
      <c r="AY161" s="151" t="s">
        <v>192</v>
      </c>
    </row>
    <row r="162" spans="2:65" s="12" customFormat="1" ht="22.5">
      <c r="B162" s="149"/>
      <c r="D162" s="150" t="s">
        <v>202</v>
      </c>
      <c r="E162" s="151" t="s">
        <v>44</v>
      </c>
      <c r="F162" s="152" t="s">
        <v>3233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3234</v>
      </c>
      <c r="H163" s="159">
        <v>20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90</v>
      </c>
      <c r="AY163" s="157" t="s">
        <v>192</v>
      </c>
    </row>
    <row r="164" spans="2:65" s="1" customFormat="1" ht="37.9" customHeight="1">
      <c r="B164" s="33"/>
      <c r="C164" s="132" t="s">
        <v>8</v>
      </c>
      <c r="D164" s="132" t="s">
        <v>194</v>
      </c>
      <c r="E164" s="133" t="s">
        <v>3235</v>
      </c>
      <c r="F164" s="134" t="s">
        <v>3236</v>
      </c>
      <c r="G164" s="135" t="s">
        <v>1631</v>
      </c>
      <c r="H164" s="136">
        <v>40</v>
      </c>
      <c r="I164" s="137"/>
      <c r="J164" s="138">
        <f>ROUND(I164*H164,2)</f>
        <v>0</v>
      </c>
      <c r="K164" s="134" t="s">
        <v>198</v>
      </c>
      <c r="L164" s="33"/>
      <c r="M164" s="139" t="s">
        <v>44</v>
      </c>
      <c r="N164" s="140" t="s">
        <v>53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90</v>
      </c>
      <c r="AT164" s="143" t="s">
        <v>194</v>
      </c>
      <c r="AU164" s="143" t="s">
        <v>93</v>
      </c>
      <c r="AY164" s="17" t="s">
        <v>192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90</v>
      </c>
      <c r="BK164" s="144">
        <f>ROUND(I164*H164,2)</f>
        <v>0</v>
      </c>
      <c r="BL164" s="17" t="s">
        <v>90</v>
      </c>
      <c r="BM164" s="143" t="s">
        <v>3237</v>
      </c>
    </row>
    <row r="165" spans="2:65" s="1" customFormat="1" ht="11.25">
      <c r="B165" s="33"/>
      <c r="D165" s="145" t="s">
        <v>200</v>
      </c>
      <c r="F165" s="146" t="s">
        <v>3238</v>
      </c>
      <c r="I165" s="147"/>
      <c r="L165" s="33"/>
      <c r="M165" s="148"/>
      <c r="T165" s="54"/>
      <c r="AT165" s="17" t="s">
        <v>200</v>
      </c>
      <c r="AU165" s="17" t="s">
        <v>93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3193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2" customFormat="1" ht="11.25">
      <c r="B167" s="149"/>
      <c r="D167" s="150" t="s">
        <v>202</v>
      </c>
      <c r="E167" s="151" t="s">
        <v>44</v>
      </c>
      <c r="F167" s="152" t="s">
        <v>3239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3" customFormat="1" ht="11.25">
      <c r="B168" s="156"/>
      <c r="D168" s="150" t="s">
        <v>202</v>
      </c>
      <c r="E168" s="157" t="s">
        <v>44</v>
      </c>
      <c r="F168" s="158" t="s">
        <v>3240</v>
      </c>
      <c r="H168" s="159">
        <v>40</v>
      </c>
      <c r="I168" s="160"/>
      <c r="L168" s="156"/>
      <c r="M168" s="161"/>
      <c r="T168" s="162"/>
      <c r="AT168" s="157" t="s">
        <v>202</v>
      </c>
      <c r="AU168" s="157" t="s">
        <v>93</v>
      </c>
      <c r="AV168" s="13" t="s">
        <v>93</v>
      </c>
      <c r="AW168" s="13" t="s">
        <v>42</v>
      </c>
      <c r="AX168" s="13" t="s">
        <v>90</v>
      </c>
      <c r="AY168" s="157" t="s">
        <v>192</v>
      </c>
    </row>
    <row r="169" spans="2:65" s="1" customFormat="1" ht="33" customHeight="1">
      <c r="B169" s="33"/>
      <c r="C169" s="132" t="s">
        <v>273</v>
      </c>
      <c r="D169" s="132" t="s">
        <v>194</v>
      </c>
      <c r="E169" s="133" t="s">
        <v>1298</v>
      </c>
      <c r="F169" s="134" t="s">
        <v>1299</v>
      </c>
      <c r="G169" s="135" t="s">
        <v>282</v>
      </c>
      <c r="H169" s="136">
        <v>1560</v>
      </c>
      <c r="I169" s="137"/>
      <c r="J169" s="138">
        <f>ROUND(I169*H169,2)</f>
        <v>0</v>
      </c>
      <c r="K169" s="134" t="s">
        <v>198</v>
      </c>
      <c r="L169" s="33"/>
      <c r="M169" s="139" t="s">
        <v>44</v>
      </c>
      <c r="N169" s="140" t="s">
        <v>53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90</v>
      </c>
      <c r="AT169" s="143" t="s">
        <v>194</v>
      </c>
      <c r="AU169" s="143" t="s">
        <v>93</v>
      </c>
      <c r="AY169" s="17" t="s">
        <v>192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90</v>
      </c>
      <c r="BK169" s="144">
        <f>ROUND(I169*H169,2)</f>
        <v>0</v>
      </c>
      <c r="BL169" s="17" t="s">
        <v>90</v>
      </c>
      <c r="BM169" s="143" t="s">
        <v>3241</v>
      </c>
    </row>
    <row r="170" spans="2:65" s="1" customFormat="1" ht="11.25">
      <c r="B170" s="33"/>
      <c r="D170" s="145" t="s">
        <v>200</v>
      </c>
      <c r="F170" s="146" t="s">
        <v>1301</v>
      </c>
      <c r="I170" s="147"/>
      <c r="L170" s="33"/>
      <c r="M170" s="148"/>
      <c r="T170" s="54"/>
      <c r="AT170" s="17" t="s">
        <v>200</v>
      </c>
      <c r="AU170" s="17" t="s">
        <v>93</v>
      </c>
    </row>
    <row r="171" spans="2:65" s="12" customFormat="1" ht="11.25">
      <c r="B171" s="149"/>
      <c r="D171" s="150" t="s">
        <v>202</v>
      </c>
      <c r="E171" s="151" t="s">
        <v>44</v>
      </c>
      <c r="F171" s="152" t="s">
        <v>3079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2" customFormat="1" ht="11.25">
      <c r="B172" s="149"/>
      <c r="D172" s="150" t="s">
        <v>202</v>
      </c>
      <c r="E172" s="151" t="s">
        <v>44</v>
      </c>
      <c r="F172" s="152" t="s">
        <v>3193</v>
      </c>
      <c r="H172" s="151" t="s">
        <v>44</v>
      </c>
      <c r="I172" s="153"/>
      <c r="L172" s="149"/>
      <c r="M172" s="154"/>
      <c r="T172" s="155"/>
      <c r="AT172" s="151" t="s">
        <v>202</v>
      </c>
      <c r="AU172" s="151" t="s">
        <v>93</v>
      </c>
      <c r="AV172" s="12" t="s">
        <v>90</v>
      </c>
      <c r="AW172" s="12" t="s">
        <v>42</v>
      </c>
      <c r="AX172" s="12" t="s">
        <v>82</v>
      </c>
      <c r="AY172" s="151" t="s">
        <v>192</v>
      </c>
    </row>
    <row r="173" spans="2:65" s="12" customFormat="1" ht="22.5">
      <c r="B173" s="149"/>
      <c r="D173" s="150" t="s">
        <v>202</v>
      </c>
      <c r="E173" s="151" t="s">
        <v>44</v>
      </c>
      <c r="F173" s="152" t="s">
        <v>3242</v>
      </c>
      <c r="H173" s="151" t="s">
        <v>44</v>
      </c>
      <c r="I173" s="153"/>
      <c r="L173" s="149"/>
      <c r="M173" s="154"/>
      <c r="T173" s="155"/>
      <c r="AT173" s="151" t="s">
        <v>202</v>
      </c>
      <c r="AU173" s="151" t="s">
        <v>93</v>
      </c>
      <c r="AV173" s="12" t="s">
        <v>90</v>
      </c>
      <c r="AW173" s="12" t="s">
        <v>42</v>
      </c>
      <c r="AX173" s="12" t="s">
        <v>82</v>
      </c>
      <c r="AY173" s="151" t="s">
        <v>192</v>
      </c>
    </row>
    <row r="174" spans="2:65" s="13" customFormat="1" ht="11.25">
      <c r="B174" s="156"/>
      <c r="D174" s="150" t="s">
        <v>202</v>
      </c>
      <c r="E174" s="157" t="s">
        <v>44</v>
      </c>
      <c r="F174" s="158" t="s">
        <v>3243</v>
      </c>
      <c r="H174" s="159">
        <v>30</v>
      </c>
      <c r="I174" s="160"/>
      <c r="L174" s="156"/>
      <c r="M174" s="161"/>
      <c r="T174" s="162"/>
      <c r="AT174" s="157" t="s">
        <v>202</v>
      </c>
      <c r="AU174" s="157" t="s">
        <v>93</v>
      </c>
      <c r="AV174" s="13" t="s">
        <v>93</v>
      </c>
      <c r="AW174" s="13" t="s">
        <v>42</v>
      </c>
      <c r="AX174" s="13" t="s">
        <v>82</v>
      </c>
      <c r="AY174" s="157" t="s">
        <v>192</v>
      </c>
    </row>
    <row r="175" spans="2:65" s="12" customFormat="1" ht="22.5">
      <c r="B175" s="149"/>
      <c r="D175" s="150" t="s">
        <v>202</v>
      </c>
      <c r="E175" s="151" t="s">
        <v>44</v>
      </c>
      <c r="F175" s="152" t="s">
        <v>3244</v>
      </c>
      <c r="H175" s="151" t="s">
        <v>44</v>
      </c>
      <c r="I175" s="153"/>
      <c r="L175" s="149"/>
      <c r="M175" s="154"/>
      <c r="T175" s="155"/>
      <c r="AT175" s="151" t="s">
        <v>202</v>
      </c>
      <c r="AU175" s="151" t="s">
        <v>93</v>
      </c>
      <c r="AV175" s="12" t="s">
        <v>90</v>
      </c>
      <c r="AW175" s="12" t="s">
        <v>42</v>
      </c>
      <c r="AX175" s="12" t="s">
        <v>82</v>
      </c>
      <c r="AY175" s="151" t="s">
        <v>192</v>
      </c>
    </row>
    <row r="176" spans="2:65" s="13" customFormat="1" ht="11.25">
      <c r="B176" s="156"/>
      <c r="D176" s="150" t="s">
        <v>202</v>
      </c>
      <c r="E176" s="157" t="s">
        <v>44</v>
      </c>
      <c r="F176" s="158" t="s">
        <v>3245</v>
      </c>
      <c r="H176" s="159">
        <v>140</v>
      </c>
      <c r="I176" s="160"/>
      <c r="L176" s="156"/>
      <c r="M176" s="161"/>
      <c r="T176" s="162"/>
      <c r="AT176" s="157" t="s">
        <v>202</v>
      </c>
      <c r="AU176" s="157" t="s">
        <v>93</v>
      </c>
      <c r="AV176" s="13" t="s">
        <v>93</v>
      </c>
      <c r="AW176" s="13" t="s">
        <v>42</v>
      </c>
      <c r="AX176" s="13" t="s">
        <v>82</v>
      </c>
      <c r="AY176" s="157" t="s">
        <v>192</v>
      </c>
    </row>
    <row r="177" spans="2:65" s="12" customFormat="1" ht="22.5">
      <c r="B177" s="149"/>
      <c r="D177" s="150" t="s">
        <v>202</v>
      </c>
      <c r="E177" s="151" t="s">
        <v>44</v>
      </c>
      <c r="F177" s="152" t="s">
        <v>3246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3" customFormat="1" ht="11.25">
      <c r="B178" s="156"/>
      <c r="D178" s="150" t="s">
        <v>202</v>
      </c>
      <c r="E178" s="157" t="s">
        <v>44</v>
      </c>
      <c r="F178" s="158" t="s">
        <v>3247</v>
      </c>
      <c r="H178" s="159">
        <v>280</v>
      </c>
      <c r="I178" s="160"/>
      <c r="L178" s="156"/>
      <c r="M178" s="161"/>
      <c r="T178" s="162"/>
      <c r="AT178" s="157" t="s">
        <v>202</v>
      </c>
      <c r="AU178" s="157" t="s">
        <v>93</v>
      </c>
      <c r="AV178" s="13" t="s">
        <v>93</v>
      </c>
      <c r="AW178" s="13" t="s">
        <v>42</v>
      </c>
      <c r="AX178" s="13" t="s">
        <v>82</v>
      </c>
      <c r="AY178" s="157" t="s">
        <v>192</v>
      </c>
    </row>
    <row r="179" spans="2:65" s="12" customFormat="1" ht="22.5">
      <c r="B179" s="149"/>
      <c r="D179" s="150" t="s">
        <v>202</v>
      </c>
      <c r="E179" s="151" t="s">
        <v>44</v>
      </c>
      <c r="F179" s="152" t="s">
        <v>3248</v>
      </c>
      <c r="H179" s="151" t="s">
        <v>44</v>
      </c>
      <c r="I179" s="153"/>
      <c r="L179" s="149"/>
      <c r="M179" s="154"/>
      <c r="T179" s="155"/>
      <c r="AT179" s="151" t="s">
        <v>202</v>
      </c>
      <c r="AU179" s="151" t="s">
        <v>93</v>
      </c>
      <c r="AV179" s="12" t="s">
        <v>90</v>
      </c>
      <c r="AW179" s="12" t="s">
        <v>42</v>
      </c>
      <c r="AX179" s="12" t="s">
        <v>82</v>
      </c>
      <c r="AY179" s="151" t="s">
        <v>192</v>
      </c>
    </row>
    <row r="180" spans="2:65" s="13" customFormat="1" ht="11.25">
      <c r="B180" s="156"/>
      <c r="D180" s="150" t="s">
        <v>202</v>
      </c>
      <c r="E180" s="157" t="s">
        <v>44</v>
      </c>
      <c r="F180" s="158" t="s">
        <v>3249</v>
      </c>
      <c r="H180" s="159">
        <v>270</v>
      </c>
      <c r="I180" s="160"/>
      <c r="L180" s="156"/>
      <c r="M180" s="161"/>
      <c r="T180" s="162"/>
      <c r="AT180" s="157" t="s">
        <v>202</v>
      </c>
      <c r="AU180" s="157" t="s">
        <v>93</v>
      </c>
      <c r="AV180" s="13" t="s">
        <v>93</v>
      </c>
      <c r="AW180" s="13" t="s">
        <v>42</v>
      </c>
      <c r="AX180" s="13" t="s">
        <v>82</v>
      </c>
      <c r="AY180" s="157" t="s">
        <v>192</v>
      </c>
    </row>
    <row r="181" spans="2:65" s="12" customFormat="1" ht="22.5">
      <c r="B181" s="149"/>
      <c r="D181" s="150" t="s">
        <v>202</v>
      </c>
      <c r="E181" s="151" t="s">
        <v>44</v>
      </c>
      <c r="F181" s="152" t="s">
        <v>3250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3" customFormat="1" ht="11.25">
      <c r="B182" s="156"/>
      <c r="D182" s="150" t="s">
        <v>202</v>
      </c>
      <c r="E182" s="157" t="s">
        <v>44</v>
      </c>
      <c r="F182" s="158" t="s">
        <v>3251</v>
      </c>
      <c r="H182" s="159">
        <v>240</v>
      </c>
      <c r="I182" s="160"/>
      <c r="L182" s="156"/>
      <c r="M182" s="161"/>
      <c r="T182" s="162"/>
      <c r="AT182" s="157" t="s">
        <v>202</v>
      </c>
      <c r="AU182" s="157" t="s">
        <v>93</v>
      </c>
      <c r="AV182" s="13" t="s">
        <v>93</v>
      </c>
      <c r="AW182" s="13" t="s">
        <v>42</v>
      </c>
      <c r="AX182" s="13" t="s">
        <v>82</v>
      </c>
      <c r="AY182" s="157" t="s">
        <v>192</v>
      </c>
    </row>
    <row r="183" spans="2:65" s="12" customFormat="1" ht="22.5">
      <c r="B183" s="149"/>
      <c r="D183" s="150" t="s">
        <v>202</v>
      </c>
      <c r="E183" s="151" t="s">
        <v>44</v>
      </c>
      <c r="F183" s="152" t="s">
        <v>3252</v>
      </c>
      <c r="H183" s="151" t="s">
        <v>44</v>
      </c>
      <c r="I183" s="153"/>
      <c r="L183" s="149"/>
      <c r="M183" s="154"/>
      <c r="T183" s="155"/>
      <c r="AT183" s="151" t="s">
        <v>202</v>
      </c>
      <c r="AU183" s="151" t="s">
        <v>93</v>
      </c>
      <c r="AV183" s="12" t="s">
        <v>90</v>
      </c>
      <c r="AW183" s="12" t="s">
        <v>42</v>
      </c>
      <c r="AX183" s="12" t="s">
        <v>82</v>
      </c>
      <c r="AY183" s="151" t="s">
        <v>192</v>
      </c>
    </row>
    <row r="184" spans="2:65" s="13" customFormat="1" ht="11.25">
      <c r="B184" s="156"/>
      <c r="D184" s="150" t="s">
        <v>202</v>
      </c>
      <c r="E184" s="157" t="s">
        <v>44</v>
      </c>
      <c r="F184" s="158" t="s">
        <v>3253</v>
      </c>
      <c r="H184" s="159">
        <v>360</v>
      </c>
      <c r="I184" s="160"/>
      <c r="L184" s="156"/>
      <c r="M184" s="161"/>
      <c r="T184" s="162"/>
      <c r="AT184" s="157" t="s">
        <v>202</v>
      </c>
      <c r="AU184" s="157" t="s">
        <v>93</v>
      </c>
      <c r="AV184" s="13" t="s">
        <v>93</v>
      </c>
      <c r="AW184" s="13" t="s">
        <v>42</v>
      </c>
      <c r="AX184" s="13" t="s">
        <v>82</v>
      </c>
      <c r="AY184" s="157" t="s">
        <v>192</v>
      </c>
    </row>
    <row r="185" spans="2:65" s="12" customFormat="1" ht="33.75">
      <c r="B185" s="149"/>
      <c r="D185" s="150" t="s">
        <v>202</v>
      </c>
      <c r="E185" s="151" t="s">
        <v>44</v>
      </c>
      <c r="F185" s="152" t="s">
        <v>3254</v>
      </c>
      <c r="H185" s="151" t="s">
        <v>44</v>
      </c>
      <c r="I185" s="153"/>
      <c r="L185" s="149"/>
      <c r="M185" s="154"/>
      <c r="T185" s="155"/>
      <c r="AT185" s="151" t="s">
        <v>202</v>
      </c>
      <c r="AU185" s="151" t="s">
        <v>93</v>
      </c>
      <c r="AV185" s="12" t="s">
        <v>90</v>
      </c>
      <c r="AW185" s="12" t="s">
        <v>42</v>
      </c>
      <c r="AX185" s="12" t="s">
        <v>82</v>
      </c>
      <c r="AY185" s="151" t="s">
        <v>192</v>
      </c>
    </row>
    <row r="186" spans="2:65" s="13" customFormat="1" ht="11.25">
      <c r="B186" s="156"/>
      <c r="D186" s="150" t="s">
        <v>202</v>
      </c>
      <c r="E186" s="157" t="s">
        <v>44</v>
      </c>
      <c r="F186" s="158" t="s">
        <v>1053</v>
      </c>
      <c r="H186" s="159">
        <v>20</v>
      </c>
      <c r="I186" s="160"/>
      <c r="L186" s="156"/>
      <c r="M186" s="161"/>
      <c r="T186" s="162"/>
      <c r="AT186" s="157" t="s">
        <v>202</v>
      </c>
      <c r="AU186" s="157" t="s">
        <v>93</v>
      </c>
      <c r="AV186" s="13" t="s">
        <v>93</v>
      </c>
      <c r="AW186" s="13" t="s">
        <v>42</v>
      </c>
      <c r="AX186" s="13" t="s">
        <v>82</v>
      </c>
      <c r="AY186" s="157" t="s">
        <v>192</v>
      </c>
    </row>
    <row r="187" spans="2:65" s="12" customFormat="1" ht="33.75">
      <c r="B187" s="149"/>
      <c r="D187" s="150" t="s">
        <v>202</v>
      </c>
      <c r="E187" s="151" t="s">
        <v>44</v>
      </c>
      <c r="F187" s="152" t="s">
        <v>3255</v>
      </c>
      <c r="H187" s="151" t="s">
        <v>44</v>
      </c>
      <c r="I187" s="153"/>
      <c r="L187" s="149"/>
      <c r="M187" s="154"/>
      <c r="T187" s="155"/>
      <c r="AT187" s="151" t="s">
        <v>202</v>
      </c>
      <c r="AU187" s="151" t="s">
        <v>93</v>
      </c>
      <c r="AV187" s="12" t="s">
        <v>90</v>
      </c>
      <c r="AW187" s="12" t="s">
        <v>42</v>
      </c>
      <c r="AX187" s="12" t="s">
        <v>82</v>
      </c>
      <c r="AY187" s="151" t="s">
        <v>192</v>
      </c>
    </row>
    <row r="188" spans="2:65" s="13" customFormat="1" ht="11.25">
      <c r="B188" s="156"/>
      <c r="D188" s="150" t="s">
        <v>202</v>
      </c>
      <c r="E188" s="157" t="s">
        <v>44</v>
      </c>
      <c r="F188" s="158" t="s">
        <v>3256</v>
      </c>
      <c r="H188" s="159">
        <v>220</v>
      </c>
      <c r="I188" s="160"/>
      <c r="L188" s="156"/>
      <c r="M188" s="161"/>
      <c r="T188" s="162"/>
      <c r="AT188" s="157" t="s">
        <v>202</v>
      </c>
      <c r="AU188" s="157" t="s">
        <v>93</v>
      </c>
      <c r="AV188" s="13" t="s">
        <v>93</v>
      </c>
      <c r="AW188" s="13" t="s">
        <v>42</v>
      </c>
      <c r="AX188" s="13" t="s">
        <v>82</v>
      </c>
      <c r="AY188" s="157" t="s">
        <v>192</v>
      </c>
    </row>
    <row r="189" spans="2:65" s="14" customFormat="1" ht="11.25">
      <c r="B189" s="163"/>
      <c r="D189" s="150" t="s">
        <v>202</v>
      </c>
      <c r="E189" s="164" t="s">
        <v>44</v>
      </c>
      <c r="F189" s="165" t="s">
        <v>205</v>
      </c>
      <c r="H189" s="166">
        <v>1560</v>
      </c>
      <c r="I189" s="167"/>
      <c r="L189" s="163"/>
      <c r="M189" s="168"/>
      <c r="T189" s="169"/>
      <c r="AT189" s="164" t="s">
        <v>202</v>
      </c>
      <c r="AU189" s="164" t="s">
        <v>93</v>
      </c>
      <c r="AV189" s="14" t="s">
        <v>199</v>
      </c>
      <c r="AW189" s="14" t="s">
        <v>42</v>
      </c>
      <c r="AX189" s="14" t="s">
        <v>90</v>
      </c>
      <c r="AY189" s="164" t="s">
        <v>192</v>
      </c>
    </row>
    <row r="190" spans="2:65" s="1" customFormat="1" ht="21.75" customHeight="1">
      <c r="B190" s="33"/>
      <c r="C190" s="132" t="s">
        <v>241</v>
      </c>
      <c r="D190" s="132" t="s">
        <v>194</v>
      </c>
      <c r="E190" s="133" t="s">
        <v>1304</v>
      </c>
      <c r="F190" s="134" t="s">
        <v>1305</v>
      </c>
      <c r="G190" s="135" t="s">
        <v>747</v>
      </c>
      <c r="H190" s="136">
        <v>16</v>
      </c>
      <c r="I190" s="137"/>
      <c r="J190" s="138">
        <f>ROUND(I190*H190,2)</f>
        <v>0</v>
      </c>
      <c r="K190" s="134" t="s">
        <v>198</v>
      </c>
      <c r="L190" s="33"/>
      <c r="M190" s="139" t="s">
        <v>44</v>
      </c>
      <c r="N190" s="140" t="s">
        <v>53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90</v>
      </c>
      <c r="AT190" s="143" t="s">
        <v>194</v>
      </c>
      <c r="AU190" s="143" t="s">
        <v>93</v>
      </c>
      <c r="AY190" s="17" t="s">
        <v>192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90</v>
      </c>
      <c r="BK190" s="144">
        <f>ROUND(I190*H190,2)</f>
        <v>0</v>
      </c>
      <c r="BL190" s="17" t="s">
        <v>90</v>
      </c>
      <c r="BM190" s="143" t="s">
        <v>3257</v>
      </c>
    </row>
    <row r="191" spans="2:65" s="1" customFormat="1" ht="11.25">
      <c r="B191" s="33"/>
      <c r="D191" s="145" t="s">
        <v>200</v>
      </c>
      <c r="F191" s="146" t="s">
        <v>1307</v>
      </c>
      <c r="I191" s="147"/>
      <c r="L191" s="33"/>
      <c r="M191" s="148"/>
      <c r="T191" s="54"/>
      <c r="AT191" s="17" t="s">
        <v>200</v>
      </c>
      <c r="AU191" s="17" t="s">
        <v>93</v>
      </c>
    </row>
    <row r="192" spans="2:65" s="12" customFormat="1" ht="11.25">
      <c r="B192" s="149"/>
      <c r="D192" s="150" t="s">
        <v>202</v>
      </c>
      <c r="E192" s="151" t="s">
        <v>44</v>
      </c>
      <c r="F192" s="152" t="s">
        <v>3079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2" customFormat="1" ht="11.25">
      <c r="B193" s="149"/>
      <c r="D193" s="150" t="s">
        <v>202</v>
      </c>
      <c r="E193" s="151" t="s">
        <v>44</v>
      </c>
      <c r="F193" s="152" t="s">
        <v>3193</v>
      </c>
      <c r="H193" s="151" t="s">
        <v>44</v>
      </c>
      <c r="I193" s="153"/>
      <c r="L193" s="149"/>
      <c r="M193" s="154"/>
      <c r="T193" s="155"/>
      <c r="AT193" s="151" t="s">
        <v>202</v>
      </c>
      <c r="AU193" s="151" t="s">
        <v>93</v>
      </c>
      <c r="AV193" s="12" t="s">
        <v>90</v>
      </c>
      <c r="AW193" s="12" t="s">
        <v>42</v>
      </c>
      <c r="AX193" s="12" t="s">
        <v>82</v>
      </c>
      <c r="AY193" s="151" t="s">
        <v>192</v>
      </c>
    </row>
    <row r="194" spans="2:65" s="12" customFormat="1" ht="22.5">
      <c r="B194" s="149"/>
      <c r="D194" s="150" t="s">
        <v>202</v>
      </c>
      <c r="E194" s="151" t="s">
        <v>44</v>
      </c>
      <c r="F194" s="152" t="s">
        <v>3258</v>
      </c>
      <c r="H194" s="151" t="s">
        <v>44</v>
      </c>
      <c r="I194" s="153"/>
      <c r="L194" s="149"/>
      <c r="M194" s="154"/>
      <c r="T194" s="155"/>
      <c r="AT194" s="151" t="s">
        <v>202</v>
      </c>
      <c r="AU194" s="151" t="s">
        <v>93</v>
      </c>
      <c r="AV194" s="12" t="s">
        <v>90</v>
      </c>
      <c r="AW194" s="12" t="s">
        <v>42</v>
      </c>
      <c r="AX194" s="12" t="s">
        <v>82</v>
      </c>
      <c r="AY194" s="151" t="s">
        <v>192</v>
      </c>
    </row>
    <row r="195" spans="2:65" s="13" customFormat="1" ht="11.25">
      <c r="B195" s="156"/>
      <c r="D195" s="150" t="s">
        <v>202</v>
      </c>
      <c r="E195" s="157" t="s">
        <v>44</v>
      </c>
      <c r="F195" s="158" t="s">
        <v>1282</v>
      </c>
      <c r="H195" s="159">
        <v>16</v>
      </c>
      <c r="I195" s="160"/>
      <c r="L195" s="156"/>
      <c r="M195" s="161"/>
      <c r="T195" s="162"/>
      <c r="AT195" s="157" t="s">
        <v>202</v>
      </c>
      <c r="AU195" s="157" t="s">
        <v>93</v>
      </c>
      <c r="AV195" s="13" t="s">
        <v>93</v>
      </c>
      <c r="AW195" s="13" t="s">
        <v>42</v>
      </c>
      <c r="AX195" s="13" t="s">
        <v>90</v>
      </c>
      <c r="AY195" s="157" t="s">
        <v>192</v>
      </c>
    </row>
    <row r="196" spans="2:65" s="1" customFormat="1" ht="21.75" customHeight="1">
      <c r="B196" s="33"/>
      <c r="C196" s="132" t="s">
        <v>291</v>
      </c>
      <c r="D196" s="132" t="s">
        <v>194</v>
      </c>
      <c r="E196" s="133" t="s">
        <v>1310</v>
      </c>
      <c r="F196" s="134" t="s">
        <v>1311</v>
      </c>
      <c r="G196" s="135" t="s">
        <v>1312</v>
      </c>
      <c r="H196" s="136">
        <v>1.56</v>
      </c>
      <c r="I196" s="137"/>
      <c r="J196" s="138">
        <f>ROUND(I196*H196,2)</f>
        <v>0</v>
      </c>
      <c r="K196" s="134" t="s">
        <v>198</v>
      </c>
      <c r="L196" s="33"/>
      <c r="M196" s="139" t="s">
        <v>44</v>
      </c>
      <c r="N196" s="140" t="s">
        <v>53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90</v>
      </c>
      <c r="AT196" s="143" t="s">
        <v>194</v>
      </c>
      <c r="AU196" s="143" t="s">
        <v>93</v>
      </c>
      <c r="AY196" s="17" t="s">
        <v>192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90</v>
      </c>
      <c r="BK196" s="144">
        <f>ROUND(I196*H196,2)</f>
        <v>0</v>
      </c>
      <c r="BL196" s="17" t="s">
        <v>90</v>
      </c>
      <c r="BM196" s="143" t="s">
        <v>3259</v>
      </c>
    </row>
    <row r="197" spans="2:65" s="1" customFormat="1" ht="11.25">
      <c r="B197" s="33"/>
      <c r="D197" s="145" t="s">
        <v>200</v>
      </c>
      <c r="F197" s="146" t="s">
        <v>1314</v>
      </c>
      <c r="I197" s="147"/>
      <c r="L197" s="33"/>
      <c r="M197" s="148"/>
      <c r="T197" s="54"/>
      <c r="AT197" s="17" t="s">
        <v>200</v>
      </c>
      <c r="AU197" s="17" t="s">
        <v>93</v>
      </c>
    </row>
    <row r="198" spans="2:65" s="12" customFormat="1" ht="11.25">
      <c r="B198" s="149"/>
      <c r="D198" s="150" t="s">
        <v>202</v>
      </c>
      <c r="E198" s="151" t="s">
        <v>44</v>
      </c>
      <c r="F198" s="152" t="s">
        <v>3079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65" s="12" customFormat="1" ht="11.25">
      <c r="B199" s="149"/>
      <c r="D199" s="150" t="s">
        <v>202</v>
      </c>
      <c r="E199" s="151" t="s">
        <v>44</v>
      </c>
      <c r="F199" s="152" t="s">
        <v>3193</v>
      </c>
      <c r="H199" s="151" t="s">
        <v>44</v>
      </c>
      <c r="I199" s="153"/>
      <c r="L199" s="149"/>
      <c r="M199" s="154"/>
      <c r="T199" s="155"/>
      <c r="AT199" s="151" t="s">
        <v>202</v>
      </c>
      <c r="AU199" s="151" t="s">
        <v>93</v>
      </c>
      <c r="AV199" s="12" t="s">
        <v>90</v>
      </c>
      <c r="AW199" s="12" t="s">
        <v>42</v>
      </c>
      <c r="AX199" s="12" t="s">
        <v>82</v>
      </c>
      <c r="AY199" s="151" t="s">
        <v>192</v>
      </c>
    </row>
    <row r="200" spans="2:65" s="12" customFormat="1" ht="22.5">
      <c r="B200" s="149"/>
      <c r="D200" s="150" t="s">
        <v>202</v>
      </c>
      <c r="E200" s="151" t="s">
        <v>44</v>
      </c>
      <c r="F200" s="152" t="s">
        <v>3260</v>
      </c>
      <c r="H200" s="151" t="s">
        <v>44</v>
      </c>
      <c r="I200" s="153"/>
      <c r="L200" s="149"/>
      <c r="M200" s="154"/>
      <c r="T200" s="155"/>
      <c r="AT200" s="151" t="s">
        <v>202</v>
      </c>
      <c r="AU200" s="151" t="s">
        <v>93</v>
      </c>
      <c r="AV200" s="12" t="s">
        <v>90</v>
      </c>
      <c r="AW200" s="12" t="s">
        <v>42</v>
      </c>
      <c r="AX200" s="12" t="s">
        <v>82</v>
      </c>
      <c r="AY200" s="151" t="s">
        <v>192</v>
      </c>
    </row>
    <row r="201" spans="2:65" s="13" customFormat="1" ht="11.25">
      <c r="B201" s="156"/>
      <c r="D201" s="150" t="s">
        <v>202</v>
      </c>
      <c r="E201" s="157" t="s">
        <v>44</v>
      </c>
      <c r="F201" s="158" t="s">
        <v>3261</v>
      </c>
      <c r="H201" s="159">
        <v>0.03</v>
      </c>
      <c r="I201" s="160"/>
      <c r="L201" s="156"/>
      <c r="M201" s="161"/>
      <c r="T201" s="162"/>
      <c r="AT201" s="157" t="s">
        <v>202</v>
      </c>
      <c r="AU201" s="157" t="s">
        <v>93</v>
      </c>
      <c r="AV201" s="13" t="s">
        <v>93</v>
      </c>
      <c r="AW201" s="13" t="s">
        <v>42</v>
      </c>
      <c r="AX201" s="13" t="s">
        <v>82</v>
      </c>
      <c r="AY201" s="157" t="s">
        <v>192</v>
      </c>
    </row>
    <row r="202" spans="2:65" s="12" customFormat="1" ht="22.5">
      <c r="B202" s="149"/>
      <c r="D202" s="150" t="s">
        <v>202</v>
      </c>
      <c r="E202" s="151" t="s">
        <v>44</v>
      </c>
      <c r="F202" s="152" t="s">
        <v>3262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65" s="13" customFormat="1" ht="11.25">
      <c r="B203" s="156"/>
      <c r="D203" s="150" t="s">
        <v>202</v>
      </c>
      <c r="E203" s="157" t="s">
        <v>44</v>
      </c>
      <c r="F203" s="158" t="s">
        <v>3263</v>
      </c>
      <c r="H203" s="159">
        <v>0.14000000000000001</v>
      </c>
      <c r="I203" s="160"/>
      <c r="L203" s="156"/>
      <c r="M203" s="161"/>
      <c r="T203" s="162"/>
      <c r="AT203" s="157" t="s">
        <v>202</v>
      </c>
      <c r="AU203" s="157" t="s">
        <v>93</v>
      </c>
      <c r="AV203" s="13" t="s">
        <v>93</v>
      </c>
      <c r="AW203" s="13" t="s">
        <v>42</v>
      </c>
      <c r="AX203" s="13" t="s">
        <v>82</v>
      </c>
      <c r="AY203" s="157" t="s">
        <v>192</v>
      </c>
    </row>
    <row r="204" spans="2:65" s="12" customFormat="1" ht="22.5">
      <c r="B204" s="149"/>
      <c r="D204" s="150" t="s">
        <v>202</v>
      </c>
      <c r="E204" s="151" t="s">
        <v>44</v>
      </c>
      <c r="F204" s="152" t="s">
        <v>3264</v>
      </c>
      <c r="H204" s="151" t="s">
        <v>44</v>
      </c>
      <c r="I204" s="153"/>
      <c r="L204" s="149"/>
      <c r="M204" s="154"/>
      <c r="T204" s="155"/>
      <c r="AT204" s="151" t="s">
        <v>202</v>
      </c>
      <c r="AU204" s="151" t="s">
        <v>93</v>
      </c>
      <c r="AV204" s="12" t="s">
        <v>90</v>
      </c>
      <c r="AW204" s="12" t="s">
        <v>42</v>
      </c>
      <c r="AX204" s="12" t="s">
        <v>82</v>
      </c>
      <c r="AY204" s="151" t="s">
        <v>192</v>
      </c>
    </row>
    <row r="205" spans="2:65" s="13" customFormat="1" ht="11.25">
      <c r="B205" s="156"/>
      <c r="D205" s="150" t="s">
        <v>202</v>
      </c>
      <c r="E205" s="157" t="s">
        <v>44</v>
      </c>
      <c r="F205" s="158" t="s">
        <v>3265</v>
      </c>
      <c r="H205" s="159">
        <v>0.28000000000000003</v>
      </c>
      <c r="I205" s="160"/>
      <c r="L205" s="156"/>
      <c r="M205" s="161"/>
      <c r="T205" s="162"/>
      <c r="AT205" s="157" t="s">
        <v>202</v>
      </c>
      <c r="AU205" s="157" t="s">
        <v>93</v>
      </c>
      <c r="AV205" s="13" t="s">
        <v>93</v>
      </c>
      <c r="AW205" s="13" t="s">
        <v>42</v>
      </c>
      <c r="AX205" s="13" t="s">
        <v>82</v>
      </c>
      <c r="AY205" s="157" t="s">
        <v>192</v>
      </c>
    </row>
    <row r="206" spans="2:65" s="12" customFormat="1" ht="22.5">
      <c r="B206" s="149"/>
      <c r="D206" s="150" t="s">
        <v>202</v>
      </c>
      <c r="E206" s="151" t="s">
        <v>44</v>
      </c>
      <c r="F206" s="152" t="s">
        <v>3266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93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65" s="13" customFormat="1" ht="11.25">
      <c r="B207" s="156"/>
      <c r="D207" s="150" t="s">
        <v>202</v>
      </c>
      <c r="E207" s="157" t="s">
        <v>44</v>
      </c>
      <c r="F207" s="158" t="s">
        <v>3267</v>
      </c>
      <c r="H207" s="159">
        <v>0.27</v>
      </c>
      <c r="I207" s="160"/>
      <c r="L207" s="156"/>
      <c r="M207" s="161"/>
      <c r="T207" s="162"/>
      <c r="AT207" s="157" t="s">
        <v>202</v>
      </c>
      <c r="AU207" s="157" t="s">
        <v>93</v>
      </c>
      <c r="AV207" s="13" t="s">
        <v>93</v>
      </c>
      <c r="AW207" s="13" t="s">
        <v>42</v>
      </c>
      <c r="AX207" s="13" t="s">
        <v>82</v>
      </c>
      <c r="AY207" s="157" t="s">
        <v>192</v>
      </c>
    </row>
    <row r="208" spans="2:65" s="12" customFormat="1" ht="22.5">
      <c r="B208" s="149"/>
      <c r="D208" s="150" t="s">
        <v>202</v>
      </c>
      <c r="E208" s="151" t="s">
        <v>44</v>
      </c>
      <c r="F208" s="152" t="s">
        <v>3268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3269</v>
      </c>
      <c r="H209" s="159">
        <v>0.24</v>
      </c>
      <c r="I209" s="160"/>
      <c r="L209" s="156"/>
      <c r="M209" s="161"/>
      <c r="T209" s="162"/>
      <c r="AT209" s="157" t="s">
        <v>202</v>
      </c>
      <c r="AU209" s="157" t="s">
        <v>93</v>
      </c>
      <c r="AV209" s="13" t="s">
        <v>93</v>
      </c>
      <c r="AW209" s="13" t="s">
        <v>42</v>
      </c>
      <c r="AX209" s="13" t="s">
        <v>82</v>
      </c>
      <c r="AY209" s="157" t="s">
        <v>192</v>
      </c>
    </row>
    <row r="210" spans="2:65" s="12" customFormat="1" ht="22.5">
      <c r="B210" s="149"/>
      <c r="D210" s="150" t="s">
        <v>202</v>
      </c>
      <c r="E210" s="151" t="s">
        <v>44</v>
      </c>
      <c r="F210" s="152" t="s">
        <v>3270</v>
      </c>
      <c r="H210" s="151" t="s">
        <v>44</v>
      </c>
      <c r="I210" s="153"/>
      <c r="L210" s="149"/>
      <c r="M210" s="154"/>
      <c r="T210" s="155"/>
      <c r="AT210" s="151" t="s">
        <v>202</v>
      </c>
      <c r="AU210" s="151" t="s">
        <v>93</v>
      </c>
      <c r="AV210" s="12" t="s">
        <v>90</v>
      </c>
      <c r="AW210" s="12" t="s">
        <v>42</v>
      </c>
      <c r="AX210" s="12" t="s">
        <v>82</v>
      </c>
      <c r="AY210" s="151" t="s">
        <v>192</v>
      </c>
    </row>
    <row r="211" spans="2:65" s="13" customFormat="1" ht="11.25">
      <c r="B211" s="156"/>
      <c r="D211" s="150" t="s">
        <v>202</v>
      </c>
      <c r="E211" s="157" t="s">
        <v>44</v>
      </c>
      <c r="F211" s="158" t="s">
        <v>3271</v>
      </c>
      <c r="H211" s="159">
        <v>0.36</v>
      </c>
      <c r="I211" s="160"/>
      <c r="L211" s="156"/>
      <c r="M211" s="161"/>
      <c r="T211" s="162"/>
      <c r="AT211" s="157" t="s">
        <v>202</v>
      </c>
      <c r="AU211" s="157" t="s">
        <v>93</v>
      </c>
      <c r="AV211" s="13" t="s">
        <v>93</v>
      </c>
      <c r="AW211" s="13" t="s">
        <v>42</v>
      </c>
      <c r="AX211" s="13" t="s">
        <v>82</v>
      </c>
      <c r="AY211" s="157" t="s">
        <v>192</v>
      </c>
    </row>
    <row r="212" spans="2:65" s="12" customFormat="1" ht="33.75">
      <c r="B212" s="149"/>
      <c r="D212" s="150" t="s">
        <v>202</v>
      </c>
      <c r="E212" s="151" t="s">
        <v>44</v>
      </c>
      <c r="F212" s="152" t="s">
        <v>3272</v>
      </c>
      <c r="H212" s="151" t="s">
        <v>44</v>
      </c>
      <c r="I212" s="153"/>
      <c r="L212" s="149"/>
      <c r="M212" s="154"/>
      <c r="T212" s="155"/>
      <c r="AT212" s="151" t="s">
        <v>202</v>
      </c>
      <c r="AU212" s="151" t="s">
        <v>93</v>
      </c>
      <c r="AV212" s="12" t="s">
        <v>90</v>
      </c>
      <c r="AW212" s="12" t="s">
        <v>42</v>
      </c>
      <c r="AX212" s="12" t="s">
        <v>82</v>
      </c>
      <c r="AY212" s="151" t="s">
        <v>192</v>
      </c>
    </row>
    <row r="213" spans="2:65" s="13" customFormat="1" ht="11.25">
      <c r="B213" s="156"/>
      <c r="D213" s="150" t="s">
        <v>202</v>
      </c>
      <c r="E213" s="157" t="s">
        <v>44</v>
      </c>
      <c r="F213" s="158" t="s">
        <v>3273</v>
      </c>
      <c r="H213" s="159">
        <v>0.02</v>
      </c>
      <c r="I213" s="160"/>
      <c r="L213" s="156"/>
      <c r="M213" s="161"/>
      <c r="T213" s="162"/>
      <c r="AT213" s="157" t="s">
        <v>202</v>
      </c>
      <c r="AU213" s="157" t="s">
        <v>93</v>
      </c>
      <c r="AV213" s="13" t="s">
        <v>93</v>
      </c>
      <c r="AW213" s="13" t="s">
        <v>42</v>
      </c>
      <c r="AX213" s="13" t="s">
        <v>82</v>
      </c>
      <c r="AY213" s="157" t="s">
        <v>192</v>
      </c>
    </row>
    <row r="214" spans="2:65" s="12" customFormat="1" ht="33.75">
      <c r="B214" s="149"/>
      <c r="D214" s="150" t="s">
        <v>202</v>
      </c>
      <c r="E214" s="151" t="s">
        <v>44</v>
      </c>
      <c r="F214" s="152" t="s">
        <v>3274</v>
      </c>
      <c r="H214" s="151" t="s">
        <v>44</v>
      </c>
      <c r="I214" s="153"/>
      <c r="L214" s="149"/>
      <c r="M214" s="154"/>
      <c r="T214" s="155"/>
      <c r="AT214" s="151" t="s">
        <v>202</v>
      </c>
      <c r="AU214" s="151" t="s">
        <v>93</v>
      </c>
      <c r="AV214" s="12" t="s">
        <v>90</v>
      </c>
      <c r="AW214" s="12" t="s">
        <v>42</v>
      </c>
      <c r="AX214" s="12" t="s">
        <v>82</v>
      </c>
      <c r="AY214" s="151" t="s">
        <v>192</v>
      </c>
    </row>
    <row r="215" spans="2:65" s="13" customFormat="1" ht="11.25">
      <c r="B215" s="156"/>
      <c r="D215" s="150" t="s">
        <v>202</v>
      </c>
      <c r="E215" s="157" t="s">
        <v>44</v>
      </c>
      <c r="F215" s="158" t="s">
        <v>3275</v>
      </c>
      <c r="H215" s="159">
        <v>0.22</v>
      </c>
      <c r="I215" s="160"/>
      <c r="L215" s="156"/>
      <c r="M215" s="161"/>
      <c r="T215" s="162"/>
      <c r="AT215" s="157" t="s">
        <v>202</v>
      </c>
      <c r="AU215" s="157" t="s">
        <v>93</v>
      </c>
      <c r="AV215" s="13" t="s">
        <v>93</v>
      </c>
      <c r="AW215" s="13" t="s">
        <v>42</v>
      </c>
      <c r="AX215" s="13" t="s">
        <v>82</v>
      </c>
      <c r="AY215" s="157" t="s">
        <v>192</v>
      </c>
    </row>
    <row r="216" spans="2:65" s="14" customFormat="1" ht="11.25">
      <c r="B216" s="163"/>
      <c r="D216" s="150" t="s">
        <v>202</v>
      </c>
      <c r="E216" s="164" t="s">
        <v>44</v>
      </c>
      <c r="F216" s="165" t="s">
        <v>205</v>
      </c>
      <c r="H216" s="166">
        <v>1.56</v>
      </c>
      <c r="I216" s="167"/>
      <c r="L216" s="163"/>
      <c r="M216" s="168"/>
      <c r="T216" s="169"/>
      <c r="AT216" s="164" t="s">
        <v>202</v>
      </c>
      <c r="AU216" s="164" t="s">
        <v>93</v>
      </c>
      <c r="AV216" s="14" t="s">
        <v>199</v>
      </c>
      <c r="AW216" s="14" t="s">
        <v>42</v>
      </c>
      <c r="AX216" s="14" t="s">
        <v>90</v>
      </c>
      <c r="AY216" s="164" t="s">
        <v>192</v>
      </c>
    </row>
    <row r="217" spans="2:65" s="1" customFormat="1" ht="24.2" customHeight="1">
      <c r="B217" s="33"/>
      <c r="C217" s="170" t="s">
        <v>300</v>
      </c>
      <c r="D217" s="170" t="s">
        <v>245</v>
      </c>
      <c r="E217" s="171" t="s">
        <v>3276</v>
      </c>
      <c r="F217" s="172" t="s">
        <v>3277</v>
      </c>
      <c r="G217" s="173" t="s">
        <v>282</v>
      </c>
      <c r="H217" s="174">
        <v>1560</v>
      </c>
      <c r="I217" s="175"/>
      <c r="J217" s="176">
        <f>ROUND(I217*H217,2)</f>
        <v>0</v>
      </c>
      <c r="K217" s="172" t="s">
        <v>198</v>
      </c>
      <c r="L217" s="177"/>
      <c r="M217" s="178" t="s">
        <v>44</v>
      </c>
      <c r="N217" s="179" t="s">
        <v>53</v>
      </c>
      <c r="P217" s="141">
        <f>O217*H217</f>
        <v>0</v>
      </c>
      <c r="Q217" s="141">
        <v>4.0000000000000002E-4</v>
      </c>
      <c r="R217" s="141">
        <f>Q217*H217</f>
        <v>0.624</v>
      </c>
      <c r="S217" s="141">
        <v>0</v>
      </c>
      <c r="T217" s="142">
        <f>S217*H217</f>
        <v>0</v>
      </c>
      <c r="AR217" s="143" t="s">
        <v>93</v>
      </c>
      <c r="AT217" s="143" t="s">
        <v>245</v>
      </c>
      <c r="AU217" s="143" t="s">
        <v>93</v>
      </c>
      <c r="AY217" s="17" t="s">
        <v>192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90</v>
      </c>
      <c r="BK217" s="144">
        <f>ROUND(I217*H217,2)</f>
        <v>0</v>
      </c>
      <c r="BL217" s="17" t="s">
        <v>90</v>
      </c>
      <c r="BM217" s="143" t="s">
        <v>3278</v>
      </c>
    </row>
    <row r="218" spans="2:65" s="12" customFormat="1" ht="11.25">
      <c r="B218" s="149"/>
      <c r="D218" s="150" t="s">
        <v>202</v>
      </c>
      <c r="E218" s="151" t="s">
        <v>44</v>
      </c>
      <c r="F218" s="152" t="s">
        <v>3079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2" customFormat="1" ht="11.25">
      <c r="B219" s="149"/>
      <c r="D219" s="150" t="s">
        <v>202</v>
      </c>
      <c r="E219" s="151" t="s">
        <v>44</v>
      </c>
      <c r="F219" s="152" t="s">
        <v>3193</v>
      </c>
      <c r="H219" s="151" t="s">
        <v>44</v>
      </c>
      <c r="I219" s="153"/>
      <c r="L219" s="149"/>
      <c r="M219" s="154"/>
      <c r="T219" s="155"/>
      <c r="AT219" s="151" t="s">
        <v>202</v>
      </c>
      <c r="AU219" s="151" t="s">
        <v>93</v>
      </c>
      <c r="AV219" s="12" t="s">
        <v>90</v>
      </c>
      <c r="AW219" s="12" t="s">
        <v>42</v>
      </c>
      <c r="AX219" s="12" t="s">
        <v>82</v>
      </c>
      <c r="AY219" s="151" t="s">
        <v>192</v>
      </c>
    </row>
    <row r="220" spans="2:65" s="12" customFormat="1" ht="22.5">
      <c r="B220" s="149"/>
      <c r="D220" s="150" t="s">
        <v>202</v>
      </c>
      <c r="E220" s="151" t="s">
        <v>44</v>
      </c>
      <c r="F220" s="152" t="s">
        <v>3279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93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2" customFormat="1" ht="22.5">
      <c r="B221" s="149"/>
      <c r="D221" s="150" t="s">
        <v>202</v>
      </c>
      <c r="E221" s="151" t="s">
        <v>44</v>
      </c>
      <c r="F221" s="152" t="s">
        <v>3280</v>
      </c>
      <c r="H221" s="151" t="s">
        <v>44</v>
      </c>
      <c r="I221" s="153"/>
      <c r="L221" s="149"/>
      <c r="M221" s="154"/>
      <c r="T221" s="155"/>
      <c r="AT221" s="151" t="s">
        <v>202</v>
      </c>
      <c r="AU221" s="151" t="s">
        <v>93</v>
      </c>
      <c r="AV221" s="12" t="s">
        <v>90</v>
      </c>
      <c r="AW221" s="12" t="s">
        <v>42</v>
      </c>
      <c r="AX221" s="12" t="s">
        <v>82</v>
      </c>
      <c r="AY221" s="151" t="s">
        <v>192</v>
      </c>
    </row>
    <row r="222" spans="2:65" s="13" customFormat="1" ht="11.25">
      <c r="B222" s="156"/>
      <c r="D222" s="150" t="s">
        <v>202</v>
      </c>
      <c r="E222" s="157" t="s">
        <v>44</v>
      </c>
      <c r="F222" s="158" t="s">
        <v>3243</v>
      </c>
      <c r="H222" s="159">
        <v>30</v>
      </c>
      <c r="I222" s="160"/>
      <c r="L222" s="156"/>
      <c r="M222" s="161"/>
      <c r="T222" s="162"/>
      <c r="AT222" s="157" t="s">
        <v>202</v>
      </c>
      <c r="AU222" s="157" t="s">
        <v>93</v>
      </c>
      <c r="AV222" s="13" t="s">
        <v>93</v>
      </c>
      <c r="AW222" s="13" t="s">
        <v>42</v>
      </c>
      <c r="AX222" s="13" t="s">
        <v>82</v>
      </c>
      <c r="AY222" s="157" t="s">
        <v>192</v>
      </c>
    </row>
    <row r="223" spans="2:65" s="12" customFormat="1" ht="22.5">
      <c r="B223" s="149"/>
      <c r="D223" s="150" t="s">
        <v>202</v>
      </c>
      <c r="E223" s="151" t="s">
        <v>44</v>
      </c>
      <c r="F223" s="152" t="s">
        <v>3281</v>
      </c>
      <c r="H223" s="151" t="s">
        <v>44</v>
      </c>
      <c r="I223" s="153"/>
      <c r="L223" s="149"/>
      <c r="M223" s="154"/>
      <c r="T223" s="155"/>
      <c r="AT223" s="151" t="s">
        <v>202</v>
      </c>
      <c r="AU223" s="151" t="s">
        <v>93</v>
      </c>
      <c r="AV223" s="12" t="s">
        <v>90</v>
      </c>
      <c r="AW223" s="12" t="s">
        <v>42</v>
      </c>
      <c r="AX223" s="12" t="s">
        <v>82</v>
      </c>
      <c r="AY223" s="151" t="s">
        <v>192</v>
      </c>
    </row>
    <row r="224" spans="2:65" s="13" customFormat="1" ht="11.25">
      <c r="B224" s="156"/>
      <c r="D224" s="150" t="s">
        <v>202</v>
      </c>
      <c r="E224" s="157" t="s">
        <v>44</v>
      </c>
      <c r="F224" s="158" t="s">
        <v>3245</v>
      </c>
      <c r="H224" s="159">
        <v>140</v>
      </c>
      <c r="I224" s="160"/>
      <c r="L224" s="156"/>
      <c r="M224" s="161"/>
      <c r="T224" s="162"/>
      <c r="AT224" s="157" t="s">
        <v>202</v>
      </c>
      <c r="AU224" s="157" t="s">
        <v>93</v>
      </c>
      <c r="AV224" s="13" t="s">
        <v>93</v>
      </c>
      <c r="AW224" s="13" t="s">
        <v>42</v>
      </c>
      <c r="AX224" s="13" t="s">
        <v>82</v>
      </c>
      <c r="AY224" s="157" t="s">
        <v>192</v>
      </c>
    </row>
    <row r="225" spans="2:65" s="12" customFormat="1" ht="22.5">
      <c r="B225" s="149"/>
      <c r="D225" s="150" t="s">
        <v>202</v>
      </c>
      <c r="E225" s="151" t="s">
        <v>44</v>
      </c>
      <c r="F225" s="152" t="s">
        <v>3282</v>
      </c>
      <c r="H225" s="151" t="s">
        <v>44</v>
      </c>
      <c r="I225" s="153"/>
      <c r="L225" s="149"/>
      <c r="M225" s="154"/>
      <c r="T225" s="155"/>
      <c r="AT225" s="151" t="s">
        <v>202</v>
      </c>
      <c r="AU225" s="151" t="s">
        <v>93</v>
      </c>
      <c r="AV225" s="12" t="s">
        <v>90</v>
      </c>
      <c r="AW225" s="12" t="s">
        <v>42</v>
      </c>
      <c r="AX225" s="12" t="s">
        <v>82</v>
      </c>
      <c r="AY225" s="151" t="s">
        <v>192</v>
      </c>
    </row>
    <row r="226" spans="2:65" s="13" customFormat="1" ht="11.25">
      <c r="B226" s="156"/>
      <c r="D226" s="150" t="s">
        <v>202</v>
      </c>
      <c r="E226" s="157" t="s">
        <v>44</v>
      </c>
      <c r="F226" s="158" t="s">
        <v>3247</v>
      </c>
      <c r="H226" s="159">
        <v>280</v>
      </c>
      <c r="I226" s="160"/>
      <c r="L226" s="156"/>
      <c r="M226" s="161"/>
      <c r="T226" s="162"/>
      <c r="AT226" s="157" t="s">
        <v>202</v>
      </c>
      <c r="AU226" s="157" t="s">
        <v>93</v>
      </c>
      <c r="AV226" s="13" t="s">
        <v>93</v>
      </c>
      <c r="AW226" s="13" t="s">
        <v>42</v>
      </c>
      <c r="AX226" s="13" t="s">
        <v>82</v>
      </c>
      <c r="AY226" s="157" t="s">
        <v>192</v>
      </c>
    </row>
    <row r="227" spans="2:65" s="12" customFormat="1" ht="22.5">
      <c r="B227" s="149"/>
      <c r="D227" s="150" t="s">
        <v>202</v>
      </c>
      <c r="E227" s="151" t="s">
        <v>44</v>
      </c>
      <c r="F227" s="152" t="s">
        <v>3283</v>
      </c>
      <c r="H227" s="151" t="s">
        <v>44</v>
      </c>
      <c r="I227" s="153"/>
      <c r="L227" s="149"/>
      <c r="M227" s="154"/>
      <c r="T227" s="155"/>
      <c r="AT227" s="151" t="s">
        <v>202</v>
      </c>
      <c r="AU227" s="151" t="s">
        <v>93</v>
      </c>
      <c r="AV227" s="12" t="s">
        <v>90</v>
      </c>
      <c r="AW227" s="12" t="s">
        <v>42</v>
      </c>
      <c r="AX227" s="12" t="s">
        <v>82</v>
      </c>
      <c r="AY227" s="151" t="s">
        <v>192</v>
      </c>
    </row>
    <row r="228" spans="2:65" s="13" customFormat="1" ht="11.25">
      <c r="B228" s="156"/>
      <c r="D228" s="150" t="s">
        <v>202</v>
      </c>
      <c r="E228" s="157" t="s">
        <v>44</v>
      </c>
      <c r="F228" s="158" t="s">
        <v>3249</v>
      </c>
      <c r="H228" s="159">
        <v>270</v>
      </c>
      <c r="I228" s="160"/>
      <c r="L228" s="156"/>
      <c r="M228" s="161"/>
      <c r="T228" s="162"/>
      <c r="AT228" s="157" t="s">
        <v>202</v>
      </c>
      <c r="AU228" s="157" t="s">
        <v>93</v>
      </c>
      <c r="AV228" s="13" t="s">
        <v>93</v>
      </c>
      <c r="AW228" s="13" t="s">
        <v>42</v>
      </c>
      <c r="AX228" s="13" t="s">
        <v>82</v>
      </c>
      <c r="AY228" s="157" t="s">
        <v>192</v>
      </c>
    </row>
    <row r="229" spans="2:65" s="12" customFormat="1" ht="22.5">
      <c r="B229" s="149"/>
      <c r="D229" s="150" t="s">
        <v>202</v>
      </c>
      <c r="E229" s="151" t="s">
        <v>44</v>
      </c>
      <c r="F229" s="152" t="s">
        <v>3284</v>
      </c>
      <c r="H229" s="151" t="s">
        <v>44</v>
      </c>
      <c r="I229" s="153"/>
      <c r="L229" s="149"/>
      <c r="M229" s="154"/>
      <c r="T229" s="155"/>
      <c r="AT229" s="151" t="s">
        <v>202</v>
      </c>
      <c r="AU229" s="151" t="s">
        <v>93</v>
      </c>
      <c r="AV229" s="12" t="s">
        <v>90</v>
      </c>
      <c r="AW229" s="12" t="s">
        <v>42</v>
      </c>
      <c r="AX229" s="12" t="s">
        <v>82</v>
      </c>
      <c r="AY229" s="151" t="s">
        <v>192</v>
      </c>
    </row>
    <row r="230" spans="2:65" s="13" customFormat="1" ht="11.25">
      <c r="B230" s="156"/>
      <c r="D230" s="150" t="s">
        <v>202</v>
      </c>
      <c r="E230" s="157" t="s">
        <v>44</v>
      </c>
      <c r="F230" s="158" t="s">
        <v>3251</v>
      </c>
      <c r="H230" s="159">
        <v>240</v>
      </c>
      <c r="I230" s="160"/>
      <c r="L230" s="156"/>
      <c r="M230" s="161"/>
      <c r="T230" s="162"/>
      <c r="AT230" s="157" t="s">
        <v>202</v>
      </c>
      <c r="AU230" s="157" t="s">
        <v>93</v>
      </c>
      <c r="AV230" s="13" t="s">
        <v>93</v>
      </c>
      <c r="AW230" s="13" t="s">
        <v>42</v>
      </c>
      <c r="AX230" s="13" t="s">
        <v>82</v>
      </c>
      <c r="AY230" s="157" t="s">
        <v>192</v>
      </c>
    </row>
    <row r="231" spans="2:65" s="12" customFormat="1" ht="22.5">
      <c r="B231" s="149"/>
      <c r="D231" s="150" t="s">
        <v>202</v>
      </c>
      <c r="E231" s="151" t="s">
        <v>44</v>
      </c>
      <c r="F231" s="152" t="s">
        <v>3285</v>
      </c>
      <c r="H231" s="151" t="s">
        <v>44</v>
      </c>
      <c r="I231" s="153"/>
      <c r="L231" s="149"/>
      <c r="M231" s="154"/>
      <c r="T231" s="155"/>
      <c r="AT231" s="151" t="s">
        <v>202</v>
      </c>
      <c r="AU231" s="151" t="s">
        <v>93</v>
      </c>
      <c r="AV231" s="12" t="s">
        <v>90</v>
      </c>
      <c r="AW231" s="12" t="s">
        <v>42</v>
      </c>
      <c r="AX231" s="12" t="s">
        <v>82</v>
      </c>
      <c r="AY231" s="151" t="s">
        <v>192</v>
      </c>
    </row>
    <row r="232" spans="2:65" s="13" customFormat="1" ht="11.25">
      <c r="B232" s="156"/>
      <c r="D232" s="150" t="s">
        <v>202</v>
      </c>
      <c r="E232" s="157" t="s">
        <v>44</v>
      </c>
      <c r="F232" s="158" t="s">
        <v>3253</v>
      </c>
      <c r="H232" s="159">
        <v>360</v>
      </c>
      <c r="I232" s="160"/>
      <c r="L232" s="156"/>
      <c r="M232" s="161"/>
      <c r="T232" s="162"/>
      <c r="AT232" s="157" t="s">
        <v>202</v>
      </c>
      <c r="AU232" s="157" t="s">
        <v>93</v>
      </c>
      <c r="AV232" s="13" t="s">
        <v>93</v>
      </c>
      <c r="AW232" s="13" t="s">
        <v>42</v>
      </c>
      <c r="AX232" s="13" t="s">
        <v>82</v>
      </c>
      <c r="AY232" s="157" t="s">
        <v>192</v>
      </c>
    </row>
    <row r="233" spans="2:65" s="12" customFormat="1" ht="33.75">
      <c r="B233" s="149"/>
      <c r="D233" s="150" t="s">
        <v>202</v>
      </c>
      <c r="E233" s="151" t="s">
        <v>44</v>
      </c>
      <c r="F233" s="152" t="s">
        <v>3286</v>
      </c>
      <c r="H233" s="151" t="s">
        <v>44</v>
      </c>
      <c r="I233" s="153"/>
      <c r="L233" s="149"/>
      <c r="M233" s="154"/>
      <c r="T233" s="155"/>
      <c r="AT233" s="151" t="s">
        <v>202</v>
      </c>
      <c r="AU233" s="151" t="s">
        <v>93</v>
      </c>
      <c r="AV233" s="12" t="s">
        <v>90</v>
      </c>
      <c r="AW233" s="12" t="s">
        <v>42</v>
      </c>
      <c r="AX233" s="12" t="s">
        <v>82</v>
      </c>
      <c r="AY233" s="151" t="s">
        <v>192</v>
      </c>
    </row>
    <row r="234" spans="2:65" s="13" customFormat="1" ht="11.25">
      <c r="B234" s="156"/>
      <c r="D234" s="150" t="s">
        <v>202</v>
      </c>
      <c r="E234" s="157" t="s">
        <v>44</v>
      </c>
      <c r="F234" s="158" t="s">
        <v>1053</v>
      </c>
      <c r="H234" s="159">
        <v>20</v>
      </c>
      <c r="I234" s="160"/>
      <c r="L234" s="156"/>
      <c r="M234" s="161"/>
      <c r="T234" s="162"/>
      <c r="AT234" s="157" t="s">
        <v>202</v>
      </c>
      <c r="AU234" s="157" t="s">
        <v>93</v>
      </c>
      <c r="AV234" s="13" t="s">
        <v>93</v>
      </c>
      <c r="AW234" s="13" t="s">
        <v>42</v>
      </c>
      <c r="AX234" s="13" t="s">
        <v>82</v>
      </c>
      <c r="AY234" s="157" t="s">
        <v>192</v>
      </c>
    </row>
    <row r="235" spans="2:65" s="12" customFormat="1" ht="33.75">
      <c r="B235" s="149"/>
      <c r="D235" s="150" t="s">
        <v>202</v>
      </c>
      <c r="E235" s="151" t="s">
        <v>44</v>
      </c>
      <c r="F235" s="152" t="s">
        <v>3287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93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3" customFormat="1" ht="11.25">
      <c r="B236" s="156"/>
      <c r="D236" s="150" t="s">
        <v>202</v>
      </c>
      <c r="E236" s="157" t="s">
        <v>44</v>
      </c>
      <c r="F236" s="158" t="s">
        <v>3256</v>
      </c>
      <c r="H236" s="159">
        <v>220</v>
      </c>
      <c r="I236" s="160"/>
      <c r="L236" s="156"/>
      <c r="M236" s="161"/>
      <c r="T236" s="162"/>
      <c r="AT236" s="157" t="s">
        <v>202</v>
      </c>
      <c r="AU236" s="157" t="s">
        <v>93</v>
      </c>
      <c r="AV236" s="13" t="s">
        <v>93</v>
      </c>
      <c r="AW236" s="13" t="s">
        <v>42</v>
      </c>
      <c r="AX236" s="13" t="s">
        <v>82</v>
      </c>
      <c r="AY236" s="157" t="s">
        <v>192</v>
      </c>
    </row>
    <row r="237" spans="2:65" s="14" customFormat="1" ht="11.25">
      <c r="B237" s="163"/>
      <c r="D237" s="150" t="s">
        <v>202</v>
      </c>
      <c r="E237" s="164" t="s">
        <v>44</v>
      </c>
      <c r="F237" s="165" t="s">
        <v>205</v>
      </c>
      <c r="H237" s="166">
        <v>1560</v>
      </c>
      <c r="I237" s="167"/>
      <c r="L237" s="163"/>
      <c r="M237" s="168"/>
      <c r="T237" s="169"/>
      <c r="AT237" s="164" t="s">
        <v>202</v>
      </c>
      <c r="AU237" s="164" t="s">
        <v>93</v>
      </c>
      <c r="AV237" s="14" t="s">
        <v>199</v>
      </c>
      <c r="AW237" s="14" t="s">
        <v>42</v>
      </c>
      <c r="AX237" s="14" t="s">
        <v>90</v>
      </c>
      <c r="AY237" s="164" t="s">
        <v>192</v>
      </c>
    </row>
    <row r="238" spans="2:65" s="1" customFormat="1" ht="24.2" customHeight="1">
      <c r="B238" s="33"/>
      <c r="C238" s="132" t="s">
        <v>279</v>
      </c>
      <c r="D238" s="132" t="s">
        <v>194</v>
      </c>
      <c r="E238" s="133" t="s">
        <v>3288</v>
      </c>
      <c r="F238" s="134" t="s">
        <v>3289</v>
      </c>
      <c r="G238" s="135" t="s">
        <v>747</v>
      </c>
      <c r="H238" s="136">
        <v>8</v>
      </c>
      <c r="I238" s="137"/>
      <c r="J238" s="138">
        <f>ROUND(I238*H238,2)</f>
        <v>0</v>
      </c>
      <c r="K238" s="134" t="s">
        <v>198</v>
      </c>
      <c r="L238" s="33"/>
      <c r="M238" s="139" t="s">
        <v>44</v>
      </c>
      <c r="N238" s="140" t="s">
        <v>53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90</v>
      </c>
      <c r="AT238" s="143" t="s">
        <v>194</v>
      </c>
      <c r="AU238" s="143" t="s">
        <v>93</v>
      </c>
      <c r="AY238" s="17" t="s">
        <v>192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90</v>
      </c>
      <c r="BK238" s="144">
        <f>ROUND(I238*H238,2)</f>
        <v>0</v>
      </c>
      <c r="BL238" s="17" t="s">
        <v>90</v>
      </c>
      <c r="BM238" s="143" t="s">
        <v>3290</v>
      </c>
    </row>
    <row r="239" spans="2:65" s="1" customFormat="1" ht="11.25">
      <c r="B239" s="33"/>
      <c r="D239" s="145" t="s">
        <v>200</v>
      </c>
      <c r="F239" s="146" t="s">
        <v>3291</v>
      </c>
      <c r="I239" s="147"/>
      <c r="L239" s="33"/>
      <c r="M239" s="148"/>
      <c r="T239" s="54"/>
      <c r="AT239" s="17" t="s">
        <v>200</v>
      </c>
      <c r="AU239" s="17" t="s">
        <v>93</v>
      </c>
    </row>
    <row r="240" spans="2:65" s="12" customFormat="1" ht="11.25">
      <c r="B240" s="149"/>
      <c r="D240" s="150" t="s">
        <v>202</v>
      </c>
      <c r="E240" s="151" t="s">
        <v>44</v>
      </c>
      <c r="F240" s="152" t="s">
        <v>3193</v>
      </c>
      <c r="H240" s="151" t="s">
        <v>44</v>
      </c>
      <c r="I240" s="153"/>
      <c r="L240" s="149"/>
      <c r="M240" s="154"/>
      <c r="T240" s="155"/>
      <c r="AT240" s="151" t="s">
        <v>202</v>
      </c>
      <c r="AU240" s="151" t="s">
        <v>93</v>
      </c>
      <c r="AV240" s="12" t="s">
        <v>90</v>
      </c>
      <c r="AW240" s="12" t="s">
        <v>42</v>
      </c>
      <c r="AX240" s="12" t="s">
        <v>82</v>
      </c>
      <c r="AY240" s="151" t="s">
        <v>192</v>
      </c>
    </row>
    <row r="241" spans="2:65" s="12" customFormat="1" ht="11.25">
      <c r="B241" s="149"/>
      <c r="D241" s="150" t="s">
        <v>202</v>
      </c>
      <c r="E241" s="151" t="s">
        <v>44</v>
      </c>
      <c r="F241" s="152" t="s">
        <v>3292</v>
      </c>
      <c r="H241" s="151" t="s">
        <v>44</v>
      </c>
      <c r="I241" s="153"/>
      <c r="L241" s="149"/>
      <c r="M241" s="154"/>
      <c r="T241" s="155"/>
      <c r="AT241" s="151" t="s">
        <v>202</v>
      </c>
      <c r="AU241" s="151" t="s">
        <v>93</v>
      </c>
      <c r="AV241" s="12" t="s">
        <v>90</v>
      </c>
      <c r="AW241" s="12" t="s">
        <v>42</v>
      </c>
      <c r="AX241" s="12" t="s">
        <v>82</v>
      </c>
      <c r="AY241" s="151" t="s">
        <v>192</v>
      </c>
    </row>
    <row r="242" spans="2:65" s="13" customFormat="1" ht="11.25">
      <c r="B242" s="156"/>
      <c r="D242" s="150" t="s">
        <v>202</v>
      </c>
      <c r="E242" s="157" t="s">
        <v>44</v>
      </c>
      <c r="F242" s="158" t="s">
        <v>3293</v>
      </c>
      <c r="H242" s="159">
        <v>8</v>
      </c>
      <c r="I242" s="160"/>
      <c r="L242" s="156"/>
      <c r="M242" s="161"/>
      <c r="T242" s="162"/>
      <c r="AT242" s="157" t="s">
        <v>202</v>
      </c>
      <c r="AU242" s="157" t="s">
        <v>93</v>
      </c>
      <c r="AV242" s="13" t="s">
        <v>93</v>
      </c>
      <c r="AW242" s="13" t="s">
        <v>42</v>
      </c>
      <c r="AX242" s="13" t="s">
        <v>90</v>
      </c>
      <c r="AY242" s="157" t="s">
        <v>192</v>
      </c>
    </row>
    <row r="243" spans="2:65" s="1" customFormat="1" ht="24.2" customHeight="1">
      <c r="B243" s="33"/>
      <c r="C243" s="170" t="s">
        <v>253</v>
      </c>
      <c r="D243" s="170" t="s">
        <v>245</v>
      </c>
      <c r="E243" s="171" t="s">
        <v>3294</v>
      </c>
      <c r="F243" s="172" t="s">
        <v>3295</v>
      </c>
      <c r="G243" s="173" t="s">
        <v>747</v>
      </c>
      <c r="H243" s="174">
        <v>8</v>
      </c>
      <c r="I243" s="175"/>
      <c r="J243" s="176">
        <f>ROUND(I243*H243,2)</f>
        <v>0</v>
      </c>
      <c r="K243" s="172" t="s">
        <v>198</v>
      </c>
      <c r="L243" s="177"/>
      <c r="M243" s="178" t="s">
        <v>44</v>
      </c>
      <c r="N243" s="179" t="s">
        <v>53</v>
      </c>
      <c r="P243" s="141">
        <f>O243*H243</f>
        <v>0</v>
      </c>
      <c r="Q243" s="141">
        <v>3.5E-4</v>
      </c>
      <c r="R243" s="141">
        <f>Q243*H243</f>
        <v>2.8E-3</v>
      </c>
      <c r="S243" s="141">
        <v>0</v>
      </c>
      <c r="T243" s="142">
        <f>S243*H243</f>
        <v>0</v>
      </c>
      <c r="AR243" s="143" t="s">
        <v>93</v>
      </c>
      <c r="AT243" s="143" t="s">
        <v>245</v>
      </c>
      <c r="AU243" s="143" t="s">
        <v>93</v>
      </c>
      <c r="AY243" s="17" t="s">
        <v>192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90</v>
      </c>
      <c r="BK243" s="144">
        <f>ROUND(I243*H243,2)</f>
        <v>0</v>
      </c>
      <c r="BL243" s="17" t="s">
        <v>90</v>
      </c>
      <c r="BM243" s="143" t="s">
        <v>3296</v>
      </c>
    </row>
    <row r="244" spans="2:65" s="12" customFormat="1" ht="11.25">
      <c r="B244" s="149"/>
      <c r="D244" s="150" t="s">
        <v>202</v>
      </c>
      <c r="E244" s="151" t="s">
        <v>44</v>
      </c>
      <c r="F244" s="152" t="s">
        <v>3193</v>
      </c>
      <c r="H244" s="151" t="s">
        <v>44</v>
      </c>
      <c r="I244" s="153"/>
      <c r="L244" s="149"/>
      <c r="M244" s="154"/>
      <c r="T244" s="155"/>
      <c r="AT244" s="151" t="s">
        <v>202</v>
      </c>
      <c r="AU244" s="151" t="s">
        <v>93</v>
      </c>
      <c r="AV244" s="12" t="s">
        <v>90</v>
      </c>
      <c r="AW244" s="12" t="s">
        <v>42</v>
      </c>
      <c r="AX244" s="12" t="s">
        <v>82</v>
      </c>
      <c r="AY244" s="151" t="s">
        <v>192</v>
      </c>
    </row>
    <row r="245" spans="2:65" s="12" customFormat="1" ht="11.25">
      <c r="B245" s="149"/>
      <c r="D245" s="150" t="s">
        <v>202</v>
      </c>
      <c r="E245" s="151" t="s">
        <v>44</v>
      </c>
      <c r="F245" s="152" t="s">
        <v>3297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93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65" s="13" customFormat="1" ht="11.25">
      <c r="B246" s="156"/>
      <c r="D246" s="150" t="s">
        <v>202</v>
      </c>
      <c r="E246" s="157" t="s">
        <v>44</v>
      </c>
      <c r="F246" s="158" t="s">
        <v>219</v>
      </c>
      <c r="H246" s="159">
        <v>8</v>
      </c>
      <c r="I246" s="160"/>
      <c r="L246" s="156"/>
      <c r="M246" s="161"/>
      <c r="T246" s="162"/>
      <c r="AT246" s="157" t="s">
        <v>202</v>
      </c>
      <c r="AU246" s="157" t="s">
        <v>93</v>
      </c>
      <c r="AV246" s="13" t="s">
        <v>93</v>
      </c>
      <c r="AW246" s="13" t="s">
        <v>42</v>
      </c>
      <c r="AX246" s="13" t="s">
        <v>90</v>
      </c>
      <c r="AY246" s="157" t="s">
        <v>192</v>
      </c>
    </row>
    <row r="247" spans="2:65" s="1" customFormat="1" ht="24.2" customHeight="1">
      <c r="B247" s="33"/>
      <c r="C247" s="132" t="s">
        <v>315</v>
      </c>
      <c r="D247" s="132" t="s">
        <v>194</v>
      </c>
      <c r="E247" s="133" t="s">
        <v>1321</v>
      </c>
      <c r="F247" s="134" t="s">
        <v>1322</v>
      </c>
      <c r="G247" s="135" t="s">
        <v>747</v>
      </c>
      <c r="H247" s="136">
        <v>74</v>
      </c>
      <c r="I247" s="137"/>
      <c r="J247" s="138">
        <f>ROUND(I247*H247,2)</f>
        <v>0</v>
      </c>
      <c r="K247" s="134" t="s">
        <v>198</v>
      </c>
      <c r="L247" s="33"/>
      <c r="M247" s="139" t="s">
        <v>44</v>
      </c>
      <c r="N247" s="140" t="s">
        <v>53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90</v>
      </c>
      <c r="AT247" s="143" t="s">
        <v>194</v>
      </c>
      <c r="AU247" s="143" t="s">
        <v>93</v>
      </c>
      <c r="AY247" s="17" t="s">
        <v>192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90</v>
      </c>
      <c r="BK247" s="144">
        <f>ROUND(I247*H247,2)</f>
        <v>0</v>
      </c>
      <c r="BL247" s="17" t="s">
        <v>90</v>
      </c>
      <c r="BM247" s="143" t="s">
        <v>3298</v>
      </c>
    </row>
    <row r="248" spans="2:65" s="1" customFormat="1" ht="11.25">
      <c r="B248" s="33"/>
      <c r="D248" s="145" t="s">
        <v>200</v>
      </c>
      <c r="F248" s="146" t="s">
        <v>1324</v>
      </c>
      <c r="I248" s="147"/>
      <c r="L248" s="33"/>
      <c r="M248" s="148"/>
      <c r="T248" s="54"/>
      <c r="AT248" s="17" t="s">
        <v>200</v>
      </c>
      <c r="AU248" s="17" t="s">
        <v>93</v>
      </c>
    </row>
    <row r="249" spans="2:65" s="12" customFormat="1" ht="11.25">
      <c r="B249" s="149"/>
      <c r="D249" s="150" t="s">
        <v>202</v>
      </c>
      <c r="E249" s="151" t="s">
        <v>44</v>
      </c>
      <c r="F249" s="152" t="s">
        <v>3193</v>
      </c>
      <c r="H249" s="151" t="s">
        <v>44</v>
      </c>
      <c r="I249" s="153"/>
      <c r="L249" s="149"/>
      <c r="M249" s="154"/>
      <c r="T249" s="155"/>
      <c r="AT249" s="151" t="s">
        <v>202</v>
      </c>
      <c r="AU249" s="151" t="s">
        <v>93</v>
      </c>
      <c r="AV249" s="12" t="s">
        <v>90</v>
      </c>
      <c r="AW249" s="12" t="s">
        <v>42</v>
      </c>
      <c r="AX249" s="12" t="s">
        <v>82</v>
      </c>
      <c r="AY249" s="151" t="s">
        <v>192</v>
      </c>
    </row>
    <row r="250" spans="2:65" s="12" customFormat="1" ht="11.25">
      <c r="B250" s="149"/>
      <c r="D250" s="150" t="s">
        <v>202</v>
      </c>
      <c r="E250" s="151" t="s">
        <v>44</v>
      </c>
      <c r="F250" s="152" t="s">
        <v>3299</v>
      </c>
      <c r="H250" s="151" t="s">
        <v>44</v>
      </c>
      <c r="I250" s="153"/>
      <c r="L250" s="149"/>
      <c r="M250" s="154"/>
      <c r="T250" s="155"/>
      <c r="AT250" s="151" t="s">
        <v>202</v>
      </c>
      <c r="AU250" s="151" t="s">
        <v>93</v>
      </c>
      <c r="AV250" s="12" t="s">
        <v>90</v>
      </c>
      <c r="AW250" s="12" t="s">
        <v>42</v>
      </c>
      <c r="AX250" s="12" t="s">
        <v>82</v>
      </c>
      <c r="AY250" s="151" t="s">
        <v>192</v>
      </c>
    </row>
    <row r="251" spans="2:65" s="13" customFormat="1" ht="11.25">
      <c r="B251" s="156"/>
      <c r="D251" s="150" t="s">
        <v>202</v>
      </c>
      <c r="E251" s="157" t="s">
        <v>44</v>
      </c>
      <c r="F251" s="158" t="s">
        <v>1282</v>
      </c>
      <c r="H251" s="159">
        <v>16</v>
      </c>
      <c r="I251" s="160"/>
      <c r="L251" s="156"/>
      <c r="M251" s="161"/>
      <c r="T251" s="162"/>
      <c r="AT251" s="157" t="s">
        <v>202</v>
      </c>
      <c r="AU251" s="157" t="s">
        <v>93</v>
      </c>
      <c r="AV251" s="13" t="s">
        <v>93</v>
      </c>
      <c r="AW251" s="13" t="s">
        <v>42</v>
      </c>
      <c r="AX251" s="13" t="s">
        <v>82</v>
      </c>
      <c r="AY251" s="157" t="s">
        <v>192</v>
      </c>
    </row>
    <row r="252" spans="2:65" s="12" customFormat="1" ht="11.25">
      <c r="B252" s="149"/>
      <c r="D252" s="150" t="s">
        <v>202</v>
      </c>
      <c r="E252" s="151" t="s">
        <v>44</v>
      </c>
      <c r="F252" s="152" t="s">
        <v>3300</v>
      </c>
      <c r="H252" s="151" t="s">
        <v>44</v>
      </c>
      <c r="I252" s="153"/>
      <c r="L252" s="149"/>
      <c r="M252" s="154"/>
      <c r="T252" s="155"/>
      <c r="AT252" s="151" t="s">
        <v>202</v>
      </c>
      <c r="AU252" s="151" t="s">
        <v>93</v>
      </c>
      <c r="AV252" s="12" t="s">
        <v>90</v>
      </c>
      <c r="AW252" s="12" t="s">
        <v>42</v>
      </c>
      <c r="AX252" s="12" t="s">
        <v>82</v>
      </c>
      <c r="AY252" s="151" t="s">
        <v>192</v>
      </c>
    </row>
    <row r="253" spans="2:65" s="13" customFormat="1" ht="11.25">
      <c r="B253" s="156"/>
      <c r="D253" s="150" t="s">
        <v>202</v>
      </c>
      <c r="E253" s="157" t="s">
        <v>44</v>
      </c>
      <c r="F253" s="158" t="s">
        <v>766</v>
      </c>
      <c r="H253" s="159">
        <v>2</v>
      </c>
      <c r="I253" s="160"/>
      <c r="L253" s="156"/>
      <c r="M253" s="161"/>
      <c r="T253" s="162"/>
      <c r="AT253" s="157" t="s">
        <v>202</v>
      </c>
      <c r="AU253" s="157" t="s">
        <v>93</v>
      </c>
      <c r="AV253" s="13" t="s">
        <v>93</v>
      </c>
      <c r="AW253" s="13" t="s">
        <v>42</v>
      </c>
      <c r="AX253" s="13" t="s">
        <v>82</v>
      </c>
      <c r="AY253" s="157" t="s">
        <v>192</v>
      </c>
    </row>
    <row r="254" spans="2:65" s="12" customFormat="1" ht="22.5">
      <c r="B254" s="149"/>
      <c r="D254" s="150" t="s">
        <v>202</v>
      </c>
      <c r="E254" s="151" t="s">
        <v>44</v>
      </c>
      <c r="F254" s="152" t="s">
        <v>3301</v>
      </c>
      <c r="H254" s="151" t="s">
        <v>44</v>
      </c>
      <c r="I254" s="153"/>
      <c r="L254" s="149"/>
      <c r="M254" s="154"/>
      <c r="T254" s="155"/>
      <c r="AT254" s="151" t="s">
        <v>202</v>
      </c>
      <c r="AU254" s="151" t="s">
        <v>93</v>
      </c>
      <c r="AV254" s="12" t="s">
        <v>90</v>
      </c>
      <c r="AW254" s="12" t="s">
        <v>42</v>
      </c>
      <c r="AX254" s="12" t="s">
        <v>82</v>
      </c>
      <c r="AY254" s="151" t="s">
        <v>192</v>
      </c>
    </row>
    <row r="255" spans="2:65" s="13" customFormat="1" ht="11.25">
      <c r="B255" s="156"/>
      <c r="D255" s="150" t="s">
        <v>202</v>
      </c>
      <c r="E255" s="157" t="s">
        <v>44</v>
      </c>
      <c r="F255" s="158" t="s">
        <v>3293</v>
      </c>
      <c r="H255" s="159">
        <v>8</v>
      </c>
      <c r="I255" s="160"/>
      <c r="L255" s="156"/>
      <c r="M255" s="161"/>
      <c r="T255" s="162"/>
      <c r="AT255" s="157" t="s">
        <v>202</v>
      </c>
      <c r="AU255" s="157" t="s">
        <v>93</v>
      </c>
      <c r="AV255" s="13" t="s">
        <v>93</v>
      </c>
      <c r="AW255" s="13" t="s">
        <v>42</v>
      </c>
      <c r="AX255" s="13" t="s">
        <v>82</v>
      </c>
      <c r="AY255" s="157" t="s">
        <v>192</v>
      </c>
    </row>
    <row r="256" spans="2:65" s="12" customFormat="1" ht="22.5">
      <c r="B256" s="149"/>
      <c r="D256" s="150" t="s">
        <v>202</v>
      </c>
      <c r="E256" s="151" t="s">
        <v>44</v>
      </c>
      <c r="F256" s="152" t="s">
        <v>3302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3" customFormat="1" ht="11.25">
      <c r="B257" s="156"/>
      <c r="D257" s="150" t="s">
        <v>202</v>
      </c>
      <c r="E257" s="157" t="s">
        <v>44</v>
      </c>
      <c r="F257" s="158" t="s">
        <v>3293</v>
      </c>
      <c r="H257" s="159">
        <v>8</v>
      </c>
      <c r="I257" s="160"/>
      <c r="L257" s="156"/>
      <c r="M257" s="161"/>
      <c r="T257" s="162"/>
      <c r="AT257" s="157" t="s">
        <v>202</v>
      </c>
      <c r="AU257" s="157" t="s">
        <v>93</v>
      </c>
      <c r="AV257" s="13" t="s">
        <v>93</v>
      </c>
      <c r="AW257" s="13" t="s">
        <v>42</v>
      </c>
      <c r="AX257" s="13" t="s">
        <v>82</v>
      </c>
      <c r="AY257" s="157" t="s">
        <v>192</v>
      </c>
    </row>
    <row r="258" spans="2:65" s="12" customFormat="1" ht="22.5">
      <c r="B258" s="149"/>
      <c r="D258" s="150" t="s">
        <v>202</v>
      </c>
      <c r="E258" s="151" t="s">
        <v>44</v>
      </c>
      <c r="F258" s="152" t="s">
        <v>3303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3293</v>
      </c>
      <c r="H259" s="159">
        <v>8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82</v>
      </c>
      <c r="AY259" s="157" t="s">
        <v>192</v>
      </c>
    </row>
    <row r="260" spans="2:65" s="12" customFormat="1" ht="22.5">
      <c r="B260" s="149"/>
      <c r="D260" s="150" t="s">
        <v>202</v>
      </c>
      <c r="E260" s="151" t="s">
        <v>44</v>
      </c>
      <c r="F260" s="152" t="s">
        <v>3304</v>
      </c>
      <c r="H260" s="151" t="s">
        <v>44</v>
      </c>
      <c r="I260" s="153"/>
      <c r="L260" s="149"/>
      <c r="M260" s="154"/>
      <c r="T260" s="155"/>
      <c r="AT260" s="151" t="s">
        <v>202</v>
      </c>
      <c r="AU260" s="151" t="s">
        <v>93</v>
      </c>
      <c r="AV260" s="12" t="s">
        <v>90</v>
      </c>
      <c r="AW260" s="12" t="s">
        <v>42</v>
      </c>
      <c r="AX260" s="12" t="s">
        <v>82</v>
      </c>
      <c r="AY260" s="151" t="s">
        <v>192</v>
      </c>
    </row>
    <row r="261" spans="2:65" s="13" customFormat="1" ht="11.25">
      <c r="B261" s="156"/>
      <c r="D261" s="150" t="s">
        <v>202</v>
      </c>
      <c r="E261" s="157" t="s">
        <v>44</v>
      </c>
      <c r="F261" s="158" t="s">
        <v>3293</v>
      </c>
      <c r="H261" s="159">
        <v>8</v>
      </c>
      <c r="I261" s="160"/>
      <c r="L261" s="156"/>
      <c r="M261" s="161"/>
      <c r="T261" s="162"/>
      <c r="AT261" s="157" t="s">
        <v>202</v>
      </c>
      <c r="AU261" s="157" t="s">
        <v>93</v>
      </c>
      <c r="AV261" s="13" t="s">
        <v>93</v>
      </c>
      <c r="AW261" s="13" t="s">
        <v>42</v>
      </c>
      <c r="AX261" s="13" t="s">
        <v>82</v>
      </c>
      <c r="AY261" s="157" t="s">
        <v>192</v>
      </c>
    </row>
    <row r="262" spans="2:65" s="12" customFormat="1" ht="22.5">
      <c r="B262" s="149"/>
      <c r="D262" s="150" t="s">
        <v>202</v>
      </c>
      <c r="E262" s="151" t="s">
        <v>44</v>
      </c>
      <c r="F262" s="152" t="s">
        <v>3305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93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65" s="13" customFormat="1" ht="11.25">
      <c r="B263" s="156"/>
      <c r="D263" s="150" t="s">
        <v>202</v>
      </c>
      <c r="E263" s="157" t="s">
        <v>44</v>
      </c>
      <c r="F263" s="158" t="s">
        <v>3293</v>
      </c>
      <c r="H263" s="159">
        <v>8</v>
      </c>
      <c r="I263" s="160"/>
      <c r="L263" s="156"/>
      <c r="M263" s="161"/>
      <c r="T263" s="162"/>
      <c r="AT263" s="157" t="s">
        <v>202</v>
      </c>
      <c r="AU263" s="157" t="s">
        <v>93</v>
      </c>
      <c r="AV263" s="13" t="s">
        <v>93</v>
      </c>
      <c r="AW263" s="13" t="s">
        <v>42</v>
      </c>
      <c r="AX263" s="13" t="s">
        <v>82</v>
      </c>
      <c r="AY263" s="157" t="s">
        <v>192</v>
      </c>
    </row>
    <row r="264" spans="2:65" s="12" customFormat="1" ht="22.5">
      <c r="B264" s="149"/>
      <c r="D264" s="150" t="s">
        <v>202</v>
      </c>
      <c r="E264" s="151" t="s">
        <v>44</v>
      </c>
      <c r="F264" s="152" t="s">
        <v>3306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3" customFormat="1" ht="11.25">
      <c r="B265" s="156"/>
      <c r="D265" s="150" t="s">
        <v>202</v>
      </c>
      <c r="E265" s="157" t="s">
        <v>44</v>
      </c>
      <c r="F265" s="158" t="s">
        <v>3293</v>
      </c>
      <c r="H265" s="159">
        <v>8</v>
      </c>
      <c r="I265" s="160"/>
      <c r="L265" s="156"/>
      <c r="M265" s="161"/>
      <c r="T265" s="162"/>
      <c r="AT265" s="157" t="s">
        <v>202</v>
      </c>
      <c r="AU265" s="157" t="s">
        <v>93</v>
      </c>
      <c r="AV265" s="13" t="s">
        <v>93</v>
      </c>
      <c r="AW265" s="13" t="s">
        <v>42</v>
      </c>
      <c r="AX265" s="13" t="s">
        <v>82</v>
      </c>
      <c r="AY265" s="157" t="s">
        <v>192</v>
      </c>
    </row>
    <row r="266" spans="2:65" s="12" customFormat="1" ht="11.25">
      <c r="B266" s="149"/>
      <c r="D266" s="150" t="s">
        <v>202</v>
      </c>
      <c r="E266" s="151" t="s">
        <v>44</v>
      </c>
      <c r="F266" s="152" t="s">
        <v>3307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3" customFormat="1" ht="11.25">
      <c r="B267" s="156"/>
      <c r="D267" s="150" t="s">
        <v>202</v>
      </c>
      <c r="E267" s="157" t="s">
        <v>44</v>
      </c>
      <c r="F267" s="158" t="s">
        <v>199</v>
      </c>
      <c r="H267" s="159">
        <v>4</v>
      </c>
      <c r="I267" s="160"/>
      <c r="L267" s="156"/>
      <c r="M267" s="161"/>
      <c r="T267" s="162"/>
      <c r="AT267" s="157" t="s">
        <v>202</v>
      </c>
      <c r="AU267" s="157" t="s">
        <v>93</v>
      </c>
      <c r="AV267" s="13" t="s">
        <v>93</v>
      </c>
      <c r="AW267" s="13" t="s">
        <v>42</v>
      </c>
      <c r="AX267" s="13" t="s">
        <v>82</v>
      </c>
      <c r="AY267" s="157" t="s">
        <v>192</v>
      </c>
    </row>
    <row r="268" spans="2:65" s="12" customFormat="1" ht="22.5">
      <c r="B268" s="149"/>
      <c r="D268" s="150" t="s">
        <v>202</v>
      </c>
      <c r="E268" s="151" t="s">
        <v>44</v>
      </c>
      <c r="F268" s="152" t="s">
        <v>3308</v>
      </c>
      <c r="H268" s="151" t="s">
        <v>44</v>
      </c>
      <c r="I268" s="153"/>
      <c r="L268" s="149"/>
      <c r="M268" s="154"/>
      <c r="T268" s="155"/>
      <c r="AT268" s="151" t="s">
        <v>202</v>
      </c>
      <c r="AU268" s="151" t="s">
        <v>93</v>
      </c>
      <c r="AV268" s="12" t="s">
        <v>90</v>
      </c>
      <c r="AW268" s="12" t="s">
        <v>42</v>
      </c>
      <c r="AX268" s="12" t="s">
        <v>82</v>
      </c>
      <c r="AY268" s="151" t="s">
        <v>192</v>
      </c>
    </row>
    <row r="269" spans="2:65" s="13" customFormat="1" ht="11.25">
      <c r="B269" s="156"/>
      <c r="D269" s="150" t="s">
        <v>202</v>
      </c>
      <c r="E269" s="157" t="s">
        <v>44</v>
      </c>
      <c r="F269" s="158" t="s">
        <v>199</v>
      </c>
      <c r="H269" s="159">
        <v>4</v>
      </c>
      <c r="I269" s="160"/>
      <c r="L269" s="156"/>
      <c r="M269" s="161"/>
      <c r="T269" s="162"/>
      <c r="AT269" s="157" t="s">
        <v>202</v>
      </c>
      <c r="AU269" s="157" t="s">
        <v>93</v>
      </c>
      <c r="AV269" s="13" t="s">
        <v>93</v>
      </c>
      <c r="AW269" s="13" t="s">
        <v>42</v>
      </c>
      <c r="AX269" s="13" t="s">
        <v>82</v>
      </c>
      <c r="AY269" s="157" t="s">
        <v>192</v>
      </c>
    </row>
    <row r="270" spans="2:65" s="14" customFormat="1" ht="11.25">
      <c r="B270" s="163"/>
      <c r="D270" s="150" t="s">
        <v>202</v>
      </c>
      <c r="E270" s="164" t="s">
        <v>44</v>
      </c>
      <c r="F270" s="165" t="s">
        <v>205</v>
      </c>
      <c r="H270" s="166">
        <v>74</v>
      </c>
      <c r="I270" s="167"/>
      <c r="L270" s="163"/>
      <c r="M270" s="168"/>
      <c r="T270" s="169"/>
      <c r="AT270" s="164" t="s">
        <v>202</v>
      </c>
      <c r="AU270" s="164" t="s">
        <v>93</v>
      </c>
      <c r="AV270" s="14" t="s">
        <v>199</v>
      </c>
      <c r="AW270" s="14" t="s">
        <v>42</v>
      </c>
      <c r="AX270" s="14" t="s">
        <v>90</v>
      </c>
      <c r="AY270" s="164" t="s">
        <v>192</v>
      </c>
    </row>
    <row r="271" spans="2:65" s="1" customFormat="1" ht="21.75" customHeight="1">
      <c r="B271" s="33"/>
      <c r="C271" s="170" t="s">
        <v>324</v>
      </c>
      <c r="D271" s="170" t="s">
        <v>245</v>
      </c>
      <c r="E271" s="171" t="s">
        <v>3309</v>
      </c>
      <c r="F271" s="172" t="s">
        <v>3310</v>
      </c>
      <c r="G271" s="173" t="s">
        <v>747</v>
      </c>
      <c r="H271" s="174">
        <v>9</v>
      </c>
      <c r="I271" s="175"/>
      <c r="J271" s="176">
        <f>ROUND(I271*H271,2)</f>
        <v>0</v>
      </c>
      <c r="K271" s="172" t="s">
        <v>198</v>
      </c>
      <c r="L271" s="177"/>
      <c r="M271" s="178" t="s">
        <v>44</v>
      </c>
      <c r="N271" s="179" t="s">
        <v>53</v>
      </c>
      <c r="P271" s="141">
        <f>O271*H271</f>
        <v>0</v>
      </c>
      <c r="Q271" s="141">
        <v>1.6000000000000001E-4</v>
      </c>
      <c r="R271" s="141">
        <f>Q271*H271</f>
        <v>1.4400000000000001E-3</v>
      </c>
      <c r="S271" s="141">
        <v>0</v>
      </c>
      <c r="T271" s="142">
        <f>S271*H271</f>
        <v>0</v>
      </c>
      <c r="AR271" s="143" t="s">
        <v>93</v>
      </c>
      <c r="AT271" s="143" t="s">
        <v>245</v>
      </c>
      <c r="AU271" s="143" t="s">
        <v>93</v>
      </c>
      <c r="AY271" s="17" t="s">
        <v>192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90</v>
      </c>
      <c r="BK271" s="144">
        <f>ROUND(I271*H271,2)</f>
        <v>0</v>
      </c>
      <c r="BL271" s="17" t="s">
        <v>90</v>
      </c>
      <c r="BM271" s="143" t="s">
        <v>3311</v>
      </c>
    </row>
    <row r="272" spans="2:65" s="12" customFormat="1" ht="11.25">
      <c r="B272" s="149"/>
      <c r="D272" s="150" t="s">
        <v>202</v>
      </c>
      <c r="E272" s="151" t="s">
        <v>44</v>
      </c>
      <c r="F272" s="152" t="s">
        <v>3193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65" s="12" customFormat="1" ht="11.25">
      <c r="B273" s="149"/>
      <c r="D273" s="150" t="s">
        <v>202</v>
      </c>
      <c r="E273" s="151" t="s">
        <v>44</v>
      </c>
      <c r="F273" s="152" t="s">
        <v>3299</v>
      </c>
      <c r="H273" s="151" t="s">
        <v>44</v>
      </c>
      <c r="I273" s="153"/>
      <c r="L273" s="149"/>
      <c r="M273" s="154"/>
      <c r="T273" s="155"/>
      <c r="AT273" s="151" t="s">
        <v>202</v>
      </c>
      <c r="AU273" s="151" t="s">
        <v>93</v>
      </c>
      <c r="AV273" s="12" t="s">
        <v>90</v>
      </c>
      <c r="AW273" s="12" t="s">
        <v>42</v>
      </c>
      <c r="AX273" s="12" t="s">
        <v>82</v>
      </c>
      <c r="AY273" s="151" t="s">
        <v>192</v>
      </c>
    </row>
    <row r="274" spans="2:65" s="13" customFormat="1" ht="11.25">
      <c r="B274" s="156"/>
      <c r="D274" s="150" t="s">
        <v>202</v>
      </c>
      <c r="E274" s="157" t="s">
        <v>44</v>
      </c>
      <c r="F274" s="158" t="s">
        <v>219</v>
      </c>
      <c r="H274" s="159">
        <v>8</v>
      </c>
      <c r="I274" s="160"/>
      <c r="L274" s="156"/>
      <c r="M274" s="161"/>
      <c r="T274" s="162"/>
      <c r="AT274" s="157" t="s">
        <v>202</v>
      </c>
      <c r="AU274" s="157" t="s">
        <v>93</v>
      </c>
      <c r="AV274" s="13" t="s">
        <v>93</v>
      </c>
      <c r="AW274" s="13" t="s">
        <v>42</v>
      </c>
      <c r="AX274" s="13" t="s">
        <v>82</v>
      </c>
      <c r="AY274" s="157" t="s">
        <v>192</v>
      </c>
    </row>
    <row r="275" spans="2:65" s="12" customFormat="1" ht="11.25">
      <c r="B275" s="149"/>
      <c r="D275" s="150" t="s">
        <v>202</v>
      </c>
      <c r="E275" s="151" t="s">
        <v>44</v>
      </c>
      <c r="F275" s="152" t="s">
        <v>3300</v>
      </c>
      <c r="H275" s="151" t="s">
        <v>44</v>
      </c>
      <c r="I275" s="153"/>
      <c r="L275" s="149"/>
      <c r="M275" s="154"/>
      <c r="T275" s="155"/>
      <c r="AT275" s="151" t="s">
        <v>202</v>
      </c>
      <c r="AU275" s="151" t="s">
        <v>93</v>
      </c>
      <c r="AV275" s="12" t="s">
        <v>90</v>
      </c>
      <c r="AW275" s="12" t="s">
        <v>42</v>
      </c>
      <c r="AX275" s="12" t="s">
        <v>82</v>
      </c>
      <c r="AY275" s="151" t="s">
        <v>192</v>
      </c>
    </row>
    <row r="276" spans="2:65" s="13" customFormat="1" ht="11.25">
      <c r="B276" s="156"/>
      <c r="D276" s="150" t="s">
        <v>202</v>
      </c>
      <c r="E276" s="157" t="s">
        <v>44</v>
      </c>
      <c r="F276" s="158" t="s">
        <v>90</v>
      </c>
      <c r="H276" s="159">
        <v>1</v>
      </c>
      <c r="I276" s="160"/>
      <c r="L276" s="156"/>
      <c r="M276" s="161"/>
      <c r="T276" s="162"/>
      <c r="AT276" s="157" t="s">
        <v>202</v>
      </c>
      <c r="AU276" s="157" t="s">
        <v>93</v>
      </c>
      <c r="AV276" s="13" t="s">
        <v>93</v>
      </c>
      <c r="AW276" s="13" t="s">
        <v>42</v>
      </c>
      <c r="AX276" s="13" t="s">
        <v>82</v>
      </c>
      <c r="AY276" s="157" t="s">
        <v>192</v>
      </c>
    </row>
    <row r="277" spans="2:65" s="14" customFormat="1" ht="11.25">
      <c r="B277" s="163"/>
      <c r="D277" s="150" t="s">
        <v>202</v>
      </c>
      <c r="E277" s="164" t="s">
        <v>44</v>
      </c>
      <c r="F277" s="165" t="s">
        <v>205</v>
      </c>
      <c r="H277" s="166">
        <v>9</v>
      </c>
      <c r="I277" s="167"/>
      <c r="L277" s="163"/>
      <c r="M277" s="168"/>
      <c r="T277" s="169"/>
      <c r="AT277" s="164" t="s">
        <v>202</v>
      </c>
      <c r="AU277" s="164" t="s">
        <v>93</v>
      </c>
      <c r="AV277" s="14" t="s">
        <v>199</v>
      </c>
      <c r="AW277" s="14" t="s">
        <v>42</v>
      </c>
      <c r="AX277" s="14" t="s">
        <v>90</v>
      </c>
      <c r="AY277" s="164" t="s">
        <v>192</v>
      </c>
    </row>
    <row r="278" spans="2:65" s="1" customFormat="1" ht="24.2" customHeight="1">
      <c r="B278" s="33"/>
      <c r="C278" s="170" t="s">
        <v>7</v>
      </c>
      <c r="D278" s="170" t="s">
        <v>245</v>
      </c>
      <c r="E278" s="171" t="s">
        <v>2164</v>
      </c>
      <c r="F278" s="172" t="s">
        <v>3312</v>
      </c>
      <c r="G278" s="173" t="s">
        <v>747</v>
      </c>
      <c r="H278" s="174">
        <v>9</v>
      </c>
      <c r="I278" s="175"/>
      <c r="J278" s="176">
        <f>ROUND(I278*H278,2)</f>
        <v>0</v>
      </c>
      <c r="K278" s="172" t="s">
        <v>259</v>
      </c>
      <c r="L278" s="177"/>
      <c r="M278" s="178" t="s">
        <v>44</v>
      </c>
      <c r="N278" s="179" t="s">
        <v>53</v>
      </c>
      <c r="P278" s="141">
        <f>O278*H278</f>
        <v>0</v>
      </c>
      <c r="Q278" s="141">
        <v>1.1E-4</v>
      </c>
      <c r="R278" s="141">
        <f>Q278*H278</f>
        <v>9.8999999999999999E-4</v>
      </c>
      <c r="S278" s="141">
        <v>0</v>
      </c>
      <c r="T278" s="142">
        <f>S278*H278</f>
        <v>0</v>
      </c>
      <c r="AR278" s="143" t="s">
        <v>93</v>
      </c>
      <c r="AT278" s="143" t="s">
        <v>245</v>
      </c>
      <c r="AU278" s="143" t="s">
        <v>93</v>
      </c>
      <c r="AY278" s="17" t="s">
        <v>192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7" t="s">
        <v>90</v>
      </c>
      <c r="BK278" s="144">
        <f>ROUND(I278*H278,2)</f>
        <v>0</v>
      </c>
      <c r="BL278" s="17" t="s">
        <v>90</v>
      </c>
      <c r="BM278" s="143" t="s">
        <v>3313</v>
      </c>
    </row>
    <row r="279" spans="2:65" s="12" customFormat="1" ht="11.25">
      <c r="B279" s="149"/>
      <c r="D279" s="150" t="s">
        <v>202</v>
      </c>
      <c r="E279" s="151" t="s">
        <v>44</v>
      </c>
      <c r="F279" s="152" t="s">
        <v>3193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65" s="12" customFormat="1" ht="11.25">
      <c r="B280" s="149"/>
      <c r="D280" s="150" t="s">
        <v>202</v>
      </c>
      <c r="E280" s="151" t="s">
        <v>44</v>
      </c>
      <c r="F280" s="152" t="s">
        <v>3299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93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65" s="13" customFormat="1" ht="11.25">
      <c r="B281" s="156"/>
      <c r="D281" s="150" t="s">
        <v>202</v>
      </c>
      <c r="E281" s="157" t="s">
        <v>44</v>
      </c>
      <c r="F281" s="158" t="s">
        <v>219</v>
      </c>
      <c r="H281" s="159">
        <v>8</v>
      </c>
      <c r="I281" s="160"/>
      <c r="L281" s="156"/>
      <c r="M281" s="161"/>
      <c r="T281" s="162"/>
      <c r="AT281" s="157" t="s">
        <v>202</v>
      </c>
      <c r="AU281" s="157" t="s">
        <v>93</v>
      </c>
      <c r="AV281" s="13" t="s">
        <v>93</v>
      </c>
      <c r="AW281" s="13" t="s">
        <v>42</v>
      </c>
      <c r="AX281" s="13" t="s">
        <v>82</v>
      </c>
      <c r="AY281" s="157" t="s">
        <v>192</v>
      </c>
    </row>
    <row r="282" spans="2:65" s="12" customFormat="1" ht="11.25">
      <c r="B282" s="149"/>
      <c r="D282" s="150" t="s">
        <v>202</v>
      </c>
      <c r="E282" s="151" t="s">
        <v>44</v>
      </c>
      <c r="F282" s="152" t="s">
        <v>3300</v>
      </c>
      <c r="H282" s="151" t="s">
        <v>44</v>
      </c>
      <c r="I282" s="153"/>
      <c r="L282" s="149"/>
      <c r="M282" s="154"/>
      <c r="T282" s="155"/>
      <c r="AT282" s="151" t="s">
        <v>202</v>
      </c>
      <c r="AU282" s="151" t="s">
        <v>93</v>
      </c>
      <c r="AV282" s="12" t="s">
        <v>90</v>
      </c>
      <c r="AW282" s="12" t="s">
        <v>42</v>
      </c>
      <c r="AX282" s="12" t="s">
        <v>82</v>
      </c>
      <c r="AY282" s="151" t="s">
        <v>192</v>
      </c>
    </row>
    <row r="283" spans="2:65" s="13" customFormat="1" ht="11.25">
      <c r="B283" s="156"/>
      <c r="D283" s="150" t="s">
        <v>202</v>
      </c>
      <c r="E283" s="157" t="s">
        <v>44</v>
      </c>
      <c r="F283" s="158" t="s">
        <v>90</v>
      </c>
      <c r="H283" s="159">
        <v>1</v>
      </c>
      <c r="I283" s="160"/>
      <c r="L283" s="156"/>
      <c r="M283" s="161"/>
      <c r="T283" s="162"/>
      <c r="AT283" s="157" t="s">
        <v>202</v>
      </c>
      <c r="AU283" s="157" t="s">
        <v>93</v>
      </c>
      <c r="AV283" s="13" t="s">
        <v>93</v>
      </c>
      <c r="AW283" s="13" t="s">
        <v>42</v>
      </c>
      <c r="AX283" s="13" t="s">
        <v>82</v>
      </c>
      <c r="AY283" s="157" t="s">
        <v>192</v>
      </c>
    </row>
    <row r="284" spans="2:65" s="14" customFormat="1" ht="11.25">
      <c r="B284" s="163"/>
      <c r="D284" s="150" t="s">
        <v>202</v>
      </c>
      <c r="E284" s="164" t="s">
        <v>44</v>
      </c>
      <c r="F284" s="165" t="s">
        <v>205</v>
      </c>
      <c r="H284" s="166">
        <v>9</v>
      </c>
      <c r="I284" s="167"/>
      <c r="L284" s="163"/>
      <c r="M284" s="168"/>
      <c r="T284" s="169"/>
      <c r="AT284" s="164" t="s">
        <v>202</v>
      </c>
      <c r="AU284" s="164" t="s">
        <v>93</v>
      </c>
      <c r="AV284" s="14" t="s">
        <v>199</v>
      </c>
      <c r="AW284" s="14" t="s">
        <v>42</v>
      </c>
      <c r="AX284" s="14" t="s">
        <v>90</v>
      </c>
      <c r="AY284" s="164" t="s">
        <v>192</v>
      </c>
    </row>
    <row r="285" spans="2:65" s="1" customFormat="1" ht="37.9" customHeight="1">
      <c r="B285" s="33"/>
      <c r="C285" s="170" t="s">
        <v>266</v>
      </c>
      <c r="D285" s="170" t="s">
        <v>245</v>
      </c>
      <c r="E285" s="171" t="s">
        <v>3314</v>
      </c>
      <c r="F285" s="172" t="s">
        <v>3315</v>
      </c>
      <c r="G285" s="173" t="s">
        <v>747</v>
      </c>
      <c r="H285" s="174">
        <v>56</v>
      </c>
      <c r="I285" s="175"/>
      <c r="J285" s="176">
        <f>ROUND(I285*H285,2)</f>
        <v>0</v>
      </c>
      <c r="K285" s="172" t="s">
        <v>198</v>
      </c>
      <c r="L285" s="177"/>
      <c r="M285" s="178" t="s">
        <v>44</v>
      </c>
      <c r="N285" s="179" t="s">
        <v>53</v>
      </c>
      <c r="P285" s="141">
        <f>O285*H285</f>
        <v>0</v>
      </c>
      <c r="Q285" s="141">
        <v>1E-4</v>
      </c>
      <c r="R285" s="141">
        <f>Q285*H285</f>
        <v>5.5999999999999999E-3</v>
      </c>
      <c r="S285" s="141">
        <v>0</v>
      </c>
      <c r="T285" s="142">
        <f>S285*H285</f>
        <v>0</v>
      </c>
      <c r="AR285" s="143" t="s">
        <v>93</v>
      </c>
      <c r="AT285" s="143" t="s">
        <v>245</v>
      </c>
      <c r="AU285" s="143" t="s">
        <v>93</v>
      </c>
      <c r="AY285" s="17" t="s">
        <v>192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90</v>
      </c>
      <c r="BK285" s="144">
        <f>ROUND(I285*H285,2)</f>
        <v>0</v>
      </c>
      <c r="BL285" s="17" t="s">
        <v>90</v>
      </c>
      <c r="BM285" s="143" t="s">
        <v>3316</v>
      </c>
    </row>
    <row r="286" spans="2:65" s="12" customFormat="1" ht="11.25">
      <c r="B286" s="149"/>
      <c r="D286" s="150" t="s">
        <v>202</v>
      </c>
      <c r="E286" s="151" t="s">
        <v>44</v>
      </c>
      <c r="F286" s="152" t="s">
        <v>3079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2" customFormat="1" ht="11.25">
      <c r="B287" s="149"/>
      <c r="D287" s="150" t="s">
        <v>202</v>
      </c>
      <c r="E287" s="151" t="s">
        <v>44</v>
      </c>
      <c r="F287" s="152" t="s">
        <v>3193</v>
      </c>
      <c r="H287" s="151" t="s">
        <v>44</v>
      </c>
      <c r="I287" s="153"/>
      <c r="L287" s="149"/>
      <c r="M287" s="154"/>
      <c r="T287" s="155"/>
      <c r="AT287" s="151" t="s">
        <v>202</v>
      </c>
      <c r="AU287" s="151" t="s">
        <v>93</v>
      </c>
      <c r="AV287" s="12" t="s">
        <v>90</v>
      </c>
      <c r="AW287" s="12" t="s">
        <v>42</v>
      </c>
      <c r="AX287" s="12" t="s">
        <v>82</v>
      </c>
      <c r="AY287" s="151" t="s">
        <v>192</v>
      </c>
    </row>
    <row r="288" spans="2:65" s="12" customFormat="1" ht="22.5">
      <c r="B288" s="149"/>
      <c r="D288" s="150" t="s">
        <v>202</v>
      </c>
      <c r="E288" s="151" t="s">
        <v>44</v>
      </c>
      <c r="F288" s="152" t="s">
        <v>3317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51" s="13" customFormat="1" ht="11.25">
      <c r="B289" s="156"/>
      <c r="D289" s="150" t="s">
        <v>202</v>
      </c>
      <c r="E289" s="157" t="s">
        <v>44</v>
      </c>
      <c r="F289" s="158" t="s">
        <v>3293</v>
      </c>
      <c r="H289" s="159">
        <v>8</v>
      </c>
      <c r="I289" s="160"/>
      <c r="L289" s="156"/>
      <c r="M289" s="161"/>
      <c r="T289" s="162"/>
      <c r="AT289" s="157" t="s">
        <v>202</v>
      </c>
      <c r="AU289" s="157" t="s">
        <v>93</v>
      </c>
      <c r="AV289" s="13" t="s">
        <v>93</v>
      </c>
      <c r="AW289" s="13" t="s">
        <v>42</v>
      </c>
      <c r="AX289" s="13" t="s">
        <v>82</v>
      </c>
      <c r="AY289" s="157" t="s">
        <v>192</v>
      </c>
    </row>
    <row r="290" spans="2:51" s="12" customFormat="1" ht="22.5">
      <c r="B290" s="149"/>
      <c r="D290" s="150" t="s">
        <v>202</v>
      </c>
      <c r="E290" s="151" t="s">
        <v>44</v>
      </c>
      <c r="F290" s="152" t="s">
        <v>3318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51" s="13" customFormat="1" ht="11.25">
      <c r="B291" s="156"/>
      <c r="D291" s="150" t="s">
        <v>202</v>
      </c>
      <c r="E291" s="157" t="s">
        <v>44</v>
      </c>
      <c r="F291" s="158" t="s">
        <v>3293</v>
      </c>
      <c r="H291" s="159">
        <v>8</v>
      </c>
      <c r="I291" s="160"/>
      <c r="L291" s="156"/>
      <c r="M291" s="161"/>
      <c r="T291" s="162"/>
      <c r="AT291" s="157" t="s">
        <v>202</v>
      </c>
      <c r="AU291" s="157" t="s">
        <v>93</v>
      </c>
      <c r="AV291" s="13" t="s">
        <v>93</v>
      </c>
      <c r="AW291" s="13" t="s">
        <v>42</v>
      </c>
      <c r="AX291" s="13" t="s">
        <v>82</v>
      </c>
      <c r="AY291" s="157" t="s">
        <v>192</v>
      </c>
    </row>
    <row r="292" spans="2:51" s="12" customFormat="1" ht="22.5">
      <c r="B292" s="149"/>
      <c r="D292" s="150" t="s">
        <v>202</v>
      </c>
      <c r="E292" s="151" t="s">
        <v>44</v>
      </c>
      <c r="F292" s="152" t="s">
        <v>3319</v>
      </c>
      <c r="H292" s="151" t="s">
        <v>44</v>
      </c>
      <c r="I292" s="153"/>
      <c r="L292" s="149"/>
      <c r="M292" s="154"/>
      <c r="T292" s="155"/>
      <c r="AT292" s="151" t="s">
        <v>202</v>
      </c>
      <c r="AU292" s="151" t="s">
        <v>93</v>
      </c>
      <c r="AV292" s="12" t="s">
        <v>90</v>
      </c>
      <c r="AW292" s="12" t="s">
        <v>42</v>
      </c>
      <c r="AX292" s="12" t="s">
        <v>82</v>
      </c>
      <c r="AY292" s="151" t="s">
        <v>192</v>
      </c>
    </row>
    <row r="293" spans="2:51" s="13" customFormat="1" ht="11.25">
      <c r="B293" s="156"/>
      <c r="D293" s="150" t="s">
        <v>202</v>
      </c>
      <c r="E293" s="157" t="s">
        <v>44</v>
      </c>
      <c r="F293" s="158" t="s">
        <v>3293</v>
      </c>
      <c r="H293" s="159">
        <v>8</v>
      </c>
      <c r="I293" s="160"/>
      <c r="L293" s="156"/>
      <c r="M293" s="161"/>
      <c r="T293" s="162"/>
      <c r="AT293" s="157" t="s">
        <v>202</v>
      </c>
      <c r="AU293" s="157" t="s">
        <v>93</v>
      </c>
      <c r="AV293" s="13" t="s">
        <v>93</v>
      </c>
      <c r="AW293" s="13" t="s">
        <v>42</v>
      </c>
      <c r="AX293" s="13" t="s">
        <v>82</v>
      </c>
      <c r="AY293" s="157" t="s">
        <v>192</v>
      </c>
    </row>
    <row r="294" spans="2:51" s="12" customFormat="1" ht="22.5">
      <c r="B294" s="149"/>
      <c r="D294" s="150" t="s">
        <v>202</v>
      </c>
      <c r="E294" s="151" t="s">
        <v>44</v>
      </c>
      <c r="F294" s="152" t="s">
        <v>3320</v>
      </c>
      <c r="H294" s="151" t="s">
        <v>44</v>
      </c>
      <c r="I294" s="153"/>
      <c r="L294" s="149"/>
      <c r="M294" s="154"/>
      <c r="T294" s="155"/>
      <c r="AT294" s="151" t="s">
        <v>202</v>
      </c>
      <c r="AU294" s="151" t="s">
        <v>93</v>
      </c>
      <c r="AV294" s="12" t="s">
        <v>90</v>
      </c>
      <c r="AW294" s="12" t="s">
        <v>42</v>
      </c>
      <c r="AX294" s="12" t="s">
        <v>82</v>
      </c>
      <c r="AY294" s="151" t="s">
        <v>192</v>
      </c>
    </row>
    <row r="295" spans="2:51" s="13" customFormat="1" ht="11.25">
      <c r="B295" s="156"/>
      <c r="D295" s="150" t="s">
        <v>202</v>
      </c>
      <c r="E295" s="157" t="s">
        <v>44</v>
      </c>
      <c r="F295" s="158" t="s">
        <v>3293</v>
      </c>
      <c r="H295" s="159">
        <v>8</v>
      </c>
      <c r="I295" s="160"/>
      <c r="L295" s="156"/>
      <c r="M295" s="161"/>
      <c r="T295" s="162"/>
      <c r="AT295" s="157" t="s">
        <v>202</v>
      </c>
      <c r="AU295" s="157" t="s">
        <v>93</v>
      </c>
      <c r="AV295" s="13" t="s">
        <v>93</v>
      </c>
      <c r="AW295" s="13" t="s">
        <v>42</v>
      </c>
      <c r="AX295" s="13" t="s">
        <v>82</v>
      </c>
      <c r="AY295" s="157" t="s">
        <v>192</v>
      </c>
    </row>
    <row r="296" spans="2:51" s="12" customFormat="1" ht="22.5">
      <c r="B296" s="149"/>
      <c r="D296" s="150" t="s">
        <v>202</v>
      </c>
      <c r="E296" s="151" t="s">
        <v>44</v>
      </c>
      <c r="F296" s="152" t="s">
        <v>3321</v>
      </c>
      <c r="H296" s="151" t="s">
        <v>44</v>
      </c>
      <c r="I296" s="153"/>
      <c r="L296" s="149"/>
      <c r="M296" s="154"/>
      <c r="T296" s="155"/>
      <c r="AT296" s="151" t="s">
        <v>202</v>
      </c>
      <c r="AU296" s="151" t="s">
        <v>93</v>
      </c>
      <c r="AV296" s="12" t="s">
        <v>90</v>
      </c>
      <c r="AW296" s="12" t="s">
        <v>42</v>
      </c>
      <c r="AX296" s="12" t="s">
        <v>82</v>
      </c>
      <c r="AY296" s="151" t="s">
        <v>192</v>
      </c>
    </row>
    <row r="297" spans="2:51" s="13" customFormat="1" ht="11.25">
      <c r="B297" s="156"/>
      <c r="D297" s="150" t="s">
        <v>202</v>
      </c>
      <c r="E297" s="157" t="s">
        <v>44</v>
      </c>
      <c r="F297" s="158" t="s">
        <v>3293</v>
      </c>
      <c r="H297" s="159">
        <v>8</v>
      </c>
      <c r="I297" s="160"/>
      <c r="L297" s="156"/>
      <c r="M297" s="161"/>
      <c r="T297" s="162"/>
      <c r="AT297" s="157" t="s">
        <v>202</v>
      </c>
      <c r="AU297" s="157" t="s">
        <v>93</v>
      </c>
      <c r="AV297" s="13" t="s">
        <v>93</v>
      </c>
      <c r="AW297" s="13" t="s">
        <v>42</v>
      </c>
      <c r="AX297" s="13" t="s">
        <v>82</v>
      </c>
      <c r="AY297" s="157" t="s">
        <v>192</v>
      </c>
    </row>
    <row r="298" spans="2:51" s="12" customFormat="1" ht="22.5">
      <c r="B298" s="149"/>
      <c r="D298" s="150" t="s">
        <v>202</v>
      </c>
      <c r="E298" s="151" t="s">
        <v>44</v>
      </c>
      <c r="F298" s="152" t="s">
        <v>3322</v>
      </c>
      <c r="H298" s="151" t="s">
        <v>44</v>
      </c>
      <c r="I298" s="153"/>
      <c r="L298" s="149"/>
      <c r="M298" s="154"/>
      <c r="T298" s="155"/>
      <c r="AT298" s="151" t="s">
        <v>202</v>
      </c>
      <c r="AU298" s="151" t="s">
        <v>93</v>
      </c>
      <c r="AV298" s="12" t="s">
        <v>90</v>
      </c>
      <c r="AW298" s="12" t="s">
        <v>42</v>
      </c>
      <c r="AX298" s="12" t="s">
        <v>82</v>
      </c>
      <c r="AY298" s="151" t="s">
        <v>192</v>
      </c>
    </row>
    <row r="299" spans="2:51" s="13" customFormat="1" ht="11.25">
      <c r="B299" s="156"/>
      <c r="D299" s="150" t="s">
        <v>202</v>
      </c>
      <c r="E299" s="157" t="s">
        <v>44</v>
      </c>
      <c r="F299" s="158" t="s">
        <v>3293</v>
      </c>
      <c r="H299" s="159">
        <v>8</v>
      </c>
      <c r="I299" s="160"/>
      <c r="L299" s="156"/>
      <c r="M299" s="161"/>
      <c r="T299" s="162"/>
      <c r="AT299" s="157" t="s">
        <v>202</v>
      </c>
      <c r="AU299" s="157" t="s">
        <v>93</v>
      </c>
      <c r="AV299" s="13" t="s">
        <v>93</v>
      </c>
      <c r="AW299" s="13" t="s">
        <v>42</v>
      </c>
      <c r="AX299" s="13" t="s">
        <v>82</v>
      </c>
      <c r="AY299" s="157" t="s">
        <v>192</v>
      </c>
    </row>
    <row r="300" spans="2:51" s="12" customFormat="1" ht="11.25">
      <c r="B300" s="149"/>
      <c r="D300" s="150" t="s">
        <v>202</v>
      </c>
      <c r="E300" s="151" t="s">
        <v>44</v>
      </c>
      <c r="F300" s="152" t="s">
        <v>3323</v>
      </c>
      <c r="H300" s="151" t="s">
        <v>44</v>
      </c>
      <c r="I300" s="153"/>
      <c r="L300" s="149"/>
      <c r="M300" s="154"/>
      <c r="T300" s="155"/>
      <c r="AT300" s="151" t="s">
        <v>202</v>
      </c>
      <c r="AU300" s="151" t="s">
        <v>93</v>
      </c>
      <c r="AV300" s="12" t="s">
        <v>90</v>
      </c>
      <c r="AW300" s="12" t="s">
        <v>42</v>
      </c>
      <c r="AX300" s="12" t="s">
        <v>82</v>
      </c>
      <c r="AY300" s="151" t="s">
        <v>192</v>
      </c>
    </row>
    <row r="301" spans="2:51" s="13" customFormat="1" ht="11.25">
      <c r="B301" s="156"/>
      <c r="D301" s="150" t="s">
        <v>202</v>
      </c>
      <c r="E301" s="157" t="s">
        <v>44</v>
      </c>
      <c r="F301" s="158" t="s">
        <v>199</v>
      </c>
      <c r="H301" s="159">
        <v>4</v>
      </c>
      <c r="I301" s="160"/>
      <c r="L301" s="156"/>
      <c r="M301" s="161"/>
      <c r="T301" s="162"/>
      <c r="AT301" s="157" t="s">
        <v>202</v>
      </c>
      <c r="AU301" s="157" t="s">
        <v>93</v>
      </c>
      <c r="AV301" s="13" t="s">
        <v>93</v>
      </c>
      <c r="AW301" s="13" t="s">
        <v>42</v>
      </c>
      <c r="AX301" s="13" t="s">
        <v>82</v>
      </c>
      <c r="AY301" s="157" t="s">
        <v>192</v>
      </c>
    </row>
    <row r="302" spans="2:51" s="12" customFormat="1" ht="22.5">
      <c r="B302" s="149"/>
      <c r="D302" s="150" t="s">
        <v>202</v>
      </c>
      <c r="E302" s="151" t="s">
        <v>44</v>
      </c>
      <c r="F302" s="152" t="s">
        <v>3324</v>
      </c>
      <c r="H302" s="151" t="s">
        <v>44</v>
      </c>
      <c r="I302" s="153"/>
      <c r="L302" s="149"/>
      <c r="M302" s="154"/>
      <c r="T302" s="155"/>
      <c r="AT302" s="151" t="s">
        <v>202</v>
      </c>
      <c r="AU302" s="151" t="s">
        <v>93</v>
      </c>
      <c r="AV302" s="12" t="s">
        <v>90</v>
      </c>
      <c r="AW302" s="12" t="s">
        <v>42</v>
      </c>
      <c r="AX302" s="12" t="s">
        <v>82</v>
      </c>
      <c r="AY302" s="151" t="s">
        <v>192</v>
      </c>
    </row>
    <row r="303" spans="2:51" s="13" customFormat="1" ht="11.25">
      <c r="B303" s="156"/>
      <c r="D303" s="150" t="s">
        <v>202</v>
      </c>
      <c r="E303" s="157" t="s">
        <v>44</v>
      </c>
      <c r="F303" s="158" t="s">
        <v>199</v>
      </c>
      <c r="H303" s="159">
        <v>4</v>
      </c>
      <c r="I303" s="160"/>
      <c r="L303" s="156"/>
      <c r="M303" s="161"/>
      <c r="T303" s="162"/>
      <c r="AT303" s="157" t="s">
        <v>202</v>
      </c>
      <c r="AU303" s="157" t="s">
        <v>93</v>
      </c>
      <c r="AV303" s="13" t="s">
        <v>93</v>
      </c>
      <c r="AW303" s="13" t="s">
        <v>42</v>
      </c>
      <c r="AX303" s="13" t="s">
        <v>82</v>
      </c>
      <c r="AY303" s="157" t="s">
        <v>192</v>
      </c>
    </row>
    <row r="304" spans="2:51" s="14" customFormat="1" ht="11.25">
      <c r="B304" s="163"/>
      <c r="D304" s="150" t="s">
        <v>202</v>
      </c>
      <c r="E304" s="164" t="s">
        <v>44</v>
      </c>
      <c r="F304" s="165" t="s">
        <v>205</v>
      </c>
      <c r="H304" s="166">
        <v>56</v>
      </c>
      <c r="I304" s="167"/>
      <c r="L304" s="163"/>
      <c r="M304" s="168"/>
      <c r="T304" s="169"/>
      <c r="AT304" s="164" t="s">
        <v>202</v>
      </c>
      <c r="AU304" s="164" t="s">
        <v>93</v>
      </c>
      <c r="AV304" s="14" t="s">
        <v>199</v>
      </c>
      <c r="AW304" s="14" t="s">
        <v>42</v>
      </c>
      <c r="AX304" s="14" t="s">
        <v>90</v>
      </c>
      <c r="AY304" s="164" t="s">
        <v>192</v>
      </c>
    </row>
    <row r="305" spans="2:65" s="1" customFormat="1" ht="33" customHeight="1">
      <c r="B305" s="33"/>
      <c r="C305" s="170" t="s">
        <v>345</v>
      </c>
      <c r="D305" s="170" t="s">
        <v>245</v>
      </c>
      <c r="E305" s="171" t="s">
        <v>3325</v>
      </c>
      <c r="F305" s="172" t="s">
        <v>3326</v>
      </c>
      <c r="G305" s="173" t="s">
        <v>747</v>
      </c>
      <c r="H305" s="174">
        <v>12</v>
      </c>
      <c r="I305" s="175"/>
      <c r="J305" s="176">
        <f>ROUND(I305*H305,2)</f>
        <v>0</v>
      </c>
      <c r="K305" s="172" t="s">
        <v>198</v>
      </c>
      <c r="L305" s="177"/>
      <c r="M305" s="178" t="s">
        <v>44</v>
      </c>
      <c r="N305" s="179" t="s">
        <v>53</v>
      </c>
      <c r="P305" s="141">
        <f>O305*H305</f>
        <v>0</v>
      </c>
      <c r="Q305" s="141">
        <v>1E-4</v>
      </c>
      <c r="R305" s="141">
        <f>Q305*H305</f>
        <v>1.2000000000000001E-3</v>
      </c>
      <c r="S305" s="141">
        <v>0</v>
      </c>
      <c r="T305" s="142">
        <f>S305*H305</f>
        <v>0</v>
      </c>
      <c r="AR305" s="143" t="s">
        <v>93</v>
      </c>
      <c r="AT305" s="143" t="s">
        <v>245</v>
      </c>
      <c r="AU305" s="143" t="s">
        <v>93</v>
      </c>
      <c r="AY305" s="17" t="s">
        <v>192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90</v>
      </c>
      <c r="BK305" s="144">
        <f>ROUND(I305*H305,2)</f>
        <v>0</v>
      </c>
      <c r="BL305" s="17" t="s">
        <v>90</v>
      </c>
      <c r="BM305" s="143" t="s">
        <v>3327</v>
      </c>
    </row>
    <row r="306" spans="2:65" s="12" customFormat="1" ht="11.25">
      <c r="B306" s="149"/>
      <c r="D306" s="150" t="s">
        <v>202</v>
      </c>
      <c r="E306" s="151" t="s">
        <v>44</v>
      </c>
      <c r="F306" s="152" t="s">
        <v>3079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65" s="12" customFormat="1" ht="11.25">
      <c r="B307" s="149"/>
      <c r="D307" s="150" t="s">
        <v>202</v>
      </c>
      <c r="E307" s="151" t="s">
        <v>44</v>
      </c>
      <c r="F307" s="152" t="s">
        <v>3193</v>
      </c>
      <c r="H307" s="151" t="s">
        <v>44</v>
      </c>
      <c r="I307" s="153"/>
      <c r="L307" s="149"/>
      <c r="M307" s="154"/>
      <c r="T307" s="155"/>
      <c r="AT307" s="151" t="s">
        <v>202</v>
      </c>
      <c r="AU307" s="151" t="s">
        <v>93</v>
      </c>
      <c r="AV307" s="12" t="s">
        <v>90</v>
      </c>
      <c r="AW307" s="12" t="s">
        <v>42</v>
      </c>
      <c r="AX307" s="12" t="s">
        <v>82</v>
      </c>
      <c r="AY307" s="151" t="s">
        <v>192</v>
      </c>
    </row>
    <row r="308" spans="2:65" s="12" customFormat="1" ht="22.5">
      <c r="B308" s="149"/>
      <c r="D308" s="150" t="s">
        <v>202</v>
      </c>
      <c r="E308" s="151" t="s">
        <v>44</v>
      </c>
      <c r="F308" s="152" t="s">
        <v>3328</v>
      </c>
      <c r="H308" s="151" t="s">
        <v>44</v>
      </c>
      <c r="I308" s="153"/>
      <c r="L308" s="149"/>
      <c r="M308" s="154"/>
      <c r="T308" s="155"/>
      <c r="AT308" s="151" t="s">
        <v>202</v>
      </c>
      <c r="AU308" s="151" t="s">
        <v>93</v>
      </c>
      <c r="AV308" s="12" t="s">
        <v>90</v>
      </c>
      <c r="AW308" s="12" t="s">
        <v>42</v>
      </c>
      <c r="AX308" s="12" t="s">
        <v>82</v>
      </c>
      <c r="AY308" s="151" t="s">
        <v>192</v>
      </c>
    </row>
    <row r="309" spans="2:65" s="13" customFormat="1" ht="11.25">
      <c r="B309" s="156"/>
      <c r="D309" s="150" t="s">
        <v>202</v>
      </c>
      <c r="E309" s="157" t="s">
        <v>44</v>
      </c>
      <c r="F309" s="158" t="s">
        <v>1602</v>
      </c>
      <c r="H309" s="159">
        <v>2</v>
      </c>
      <c r="I309" s="160"/>
      <c r="L309" s="156"/>
      <c r="M309" s="161"/>
      <c r="T309" s="162"/>
      <c r="AT309" s="157" t="s">
        <v>202</v>
      </c>
      <c r="AU309" s="157" t="s">
        <v>93</v>
      </c>
      <c r="AV309" s="13" t="s">
        <v>93</v>
      </c>
      <c r="AW309" s="13" t="s">
        <v>42</v>
      </c>
      <c r="AX309" s="13" t="s">
        <v>82</v>
      </c>
      <c r="AY309" s="157" t="s">
        <v>192</v>
      </c>
    </row>
    <row r="310" spans="2:65" s="12" customFormat="1" ht="22.5">
      <c r="B310" s="149"/>
      <c r="D310" s="150" t="s">
        <v>202</v>
      </c>
      <c r="E310" s="151" t="s">
        <v>44</v>
      </c>
      <c r="F310" s="152" t="s">
        <v>3329</v>
      </c>
      <c r="H310" s="151" t="s">
        <v>44</v>
      </c>
      <c r="I310" s="153"/>
      <c r="L310" s="149"/>
      <c r="M310" s="154"/>
      <c r="T310" s="155"/>
      <c r="AT310" s="151" t="s">
        <v>202</v>
      </c>
      <c r="AU310" s="151" t="s">
        <v>93</v>
      </c>
      <c r="AV310" s="12" t="s">
        <v>90</v>
      </c>
      <c r="AW310" s="12" t="s">
        <v>42</v>
      </c>
      <c r="AX310" s="12" t="s">
        <v>82</v>
      </c>
      <c r="AY310" s="151" t="s">
        <v>192</v>
      </c>
    </row>
    <row r="311" spans="2:65" s="13" customFormat="1" ht="11.25">
      <c r="B311" s="156"/>
      <c r="D311" s="150" t="s">
        <v>202</v>
      </c>
      <c r="E311" s="157" t="s">
        <v>44</v>
      </c>
      <c r="F311" s="158" t="s">
        <v>1602</v>
      </c>
      <c r="H311" s="159">
        <v>2</v>
      </c>
      <c r="I311" s="160"/>
      <c r="L311" s="156"/>
      <c r="M311" s="161"/>
      <c r="T311" s="162"/>
      <c r="AT311" s="157" t="s">
        <v>202</v>
      </c>
      <c r="AU311" s="157" t="s">
        <v>93</v>
      </c>
      <c r="AV311" s="13" t="s">
        <v>93</v>
      </c>
      <c r="AW311" s="13" t="s">
        <v>42</v>
      </c>
      <c r="AX311" s="13" t="s">
        <v>82</v>
      </c>
      <c r="AY311" s="157" t="s">
        <v>192</v>
      </c>
    </row>
    <row r="312" spans="2:65" s="12" customFormat="1" ht="22.5">
      <c r="B312" s="149"/>
      <c r="D312" s="150" t="s">
        <v>202</v>
      </c>
      <c r="E312" s="151" t="s">
        <v>44</v>
      </c>
      <c r="F312" s="152" t="s">
        <v>3330</v>
      </c>
      <c r="H312" s="151" t="s">
        <v>44</v>
      </c>
      <c r="I312" s="153"/>
      <c r="L312" s="149"/>
      <c r="M312" s="154"/>
      <c r="T312" s="155"/>
      <c r="AT312" s="151" t="s">
        <v>202</v>
      </c>
      <c r="AU312" s="151" t="s">
        <v>93</v>
      </c>
      <c r="AV312" s="12" t="s">
        <v>90</v>
      </c>
      <c r="AW312" s="12" t="s">
        <v>42</v>
      </c>
      <c r="AX312" s="12" t="s">
        <v>82</v>
      </c>
      <c r="AY312" s="151" t="s">
        <v>192</v>
      </c>
    </row>
    <row r="313" spans="2:65" s="13" customFormat="1" ht="11.25">
      <c r="B313" s="156"/>
      <c r="D313" s="150" t="s">
        <v>202</v>
      </c>
      <c r="E313" s="157" t="s">
        <v>44</v>
      </c>
      <c r="F313" s="158" t="s">
        <v>1602</v>
      </c>
      <c r="H313" s="159">
        <v>2</v>
      </c>
      <c r="I313" s="160"/>
      <c r="L313" s="156"/>
      <c r="M313" s="161"/>
      <c r="T313" s="162"/>
      <c r="AT313" s="157" t="s">
        <v>202</v>
      </c>
      <c r="AU313" s="157" t="s">
        <v>93</v>
      </c>
      <c r="AV313" s="13" t="s">
        <v>93</v>
      </c>
      <c r="AW313" s="13" t="s">
        <v>42</v>
      </c>
      <c r="AX313" s="13" t="s">
        <v>82</v>
      </c>
      <c r="AY313" s="157" t="s">
        <v>192</v>
      </c>
    </row>
    <row r="314" spans="2:65" s="12" customFormat="1" ht="22.5">
      <c r="B314" s="149"/>
      <c r="D314" s="150" t="s">
        <v>202</v>
      </c>
      <c r="E314" s="151" t="s">
        <v>44</v>
      </c>
      <c r="F314" s="152" t="s">
        <v>3331</v>
      </c>
      <c r="H314" s="151" t="s">
        <v>44</v>
      </c>
      <c r="I314" s="153"/>
      <c r="L314" s="149"/>
      <c r="M314" s="154"/>
      <c r="T314" s="155"/>
      <c r="AT314" s="151" t="s">
        <v>202</v>
      </c>
      <c r="AU314" s="151" t="s">
        <v>93</v>
      </c>
      <c r="AV314" s="12" t="s">
        <v>90</v>
      </c>
      <c r="AW314" s="12" t="s">
        <v>42</v>
      </c>
      <c r="AX314" s="12" t="s">
        <v>82</v>
      </c>
      <c r="AY314" s="151" t="s">
        <v>192</v>
      </c>
    </row>
    <row r="315" spans="2:65" s="13" customFormat="1" ht="11.25">
      <c r="B315" s="156"/>
      <c r="D315" s="150" t="s">
        <v>202</v>
      </c>
      <c r="E315" s="157" t="s">
        <v>44</v>
      </c>
      <c r="F315" s="158" t="s">
        <v>1602</v>
      </c>
      <c r="H315" s="159">
        <v>2</v>
      </c>
      <c r="I315" s="160"/>
      <c r="L315" s="156"/>
      <c r="M315" s="161"/>
      <c r="T315" s="162"/>
      <c r="AT315" s="157" t="s">
        <v>202</v>
      </c>
      <c r="AU315" s="157" t="s">
        <v>93</v>
      </c>
      <c r="AV315" s="13" t="s">
        <v>93</v>
      </c>
      <c r="AW315" s="13" t="s">
        <v>42</v>
      </c>
      <c r="AX315" s="13" t="s">
        <v>82</v>
      </c>
      <c r="AY315" s="157" t="s">
        <v>192</v>
      </c>
    </row>
    <row r="316" spans="2:65" s="12" customFormat="1" ht="22.5">
      <c r="B316" s="149"/>
      <c r="D316" s="150" t="s">
        <v>202</v>
      </c>
      <c r="E316" s="151" t="s">
        <v>44</v>
      </c>
      <c r="F316" s="152" t="s">
        <v>3332</v>
      </c>
      <c r="H316" s="151" t="s">
        <v>44</v>
      </c>
      <c r="I316" s="153"/>
      <c r="L316" s="149"/>
      <c r="M316" s="154"/>
      <c r="T316" s="155"/>
      <c r="AT316" s="151" t="s">
        <v>202</v>
      </c>
      <c r="AU316" s="151" t="s">
        <v>93</v>
      </c>
      <c r="AV316" s="12" t="s">
        <v>90</v>
      </c>
      <c r="AW316" s="12" t="s">
        <v>42</v>
      </c>
      <c r="AX316" s="12" t="s">
        <v>82</v>
      </c>
      <c r="AY316" s="151" t="s">
        <v>192</v>
      </c>
    </row>
    <row r="317" spans="2:65" s="13" customFormat="1" ht="11.25">
      <c r="B317" s="156"/>
      <c r="D317" s="150" t="s">
        <v>202</v>
      </c>
      <c r="E317" s="157" t="s">
        <v>44</v>
      </c>
      <c r="F317" s="158" t="s">
        <v>1602</v>
      </c>
      <c r="H317" s="159">
        <v>2</v>
      </c>
      <c r="I317" s="160"/>
      <c r="L317" s="156"/>
      <c r="M317" s="161"/>
      <c r="T317" s="162"/>
      <c r="AT317" s="157" t="s">
        <v>202</v>
      </c>
      <c r="AU317" s="157" t="s">
        <v>93</v>
      </c>
      <c r="AV317" s="13" t="s">
        <v>93</v>
      </c>
      <c r="AW317" s="13" t="s">
        <v>42</v>
      </c>
      <c r="AX317" s="13" t="s">
        <v>82</v>
      </c>
      <c r="AY317" s="157" t="s">
        <v>192</v>
      </c>
    </row>
    <row r="318" spans="2:65" s="12" customFormat="1" ht="22.5">
      <c r="B318" s="149"/>
      <c r="D318" s="150" t="s">
        <v>202</v>
      </c>
      <c r="E318" s="151" t="s">
        <v>44</v>
      </c>
      <c r="F318" s="152" t="s">
        <v>3333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65" s="13" customFormat="1" ht="11.25">
      <c r="B319" s="156"/>
      <c r="D319" s="150" t="s">
        <v>202</v>
      </c>
      <c r="E319" s="157" t="s">
        <v>44</v>
      </c>
      <c r="F319" s="158" t="s">
        <v>1602</v>
      </c>
      <c r="H319" s="159">
        <v>2</v>
      </c>
      <c r="I319" s="160"/>
      <c r="L319" s="156"/>
      <c r="M319" s="161"/>
      <c r="T319" s="162"/>
      <c r="AT319" s="157" t="s">
        <v>202</v>
      </c>
      <c r="AU319" s="157" t="s">
        <v>93</v>
      </c>
      <c r="AV319" s="13" t="s">
        <v>93</v>
      </c>
      <c r="AW319" s="13" t="s">
        <v>42</v>
      </c>
      <c r="AX319" s="13" t="s">
        <v>82</v>
      </c>
      <c r="AY319" s="157" t="s">
        <v>192</v>
      </c>
    </row>
    <row r="320" spans="2:65" s="14" customFormat="1" ht="11.25">
      <c r="B320" s="163"/>
      <c r="D320" s="150" t="s">
        <v>202</v>
      </c>
      <c r="E320" s="164" t="s">
        <v>44</v>
      </c>
      <c r="F320" s="165" t="s">
        <v>205</v>
      </c>
      <c r="H320" s="166">
        <v>12</v>
      </c>
      <c r="I320" s="167"/>
      <c r="L320" s="163"/>
      <c r="M320" s="168"/>
      <c r="T320" s="169"/>
      <c r="AT320" s="164" t="s">
        <v>202</v>
      </c>
      <c r="AU320" s="164" t="s">
        <v>93</v>
      </c>
      <c r="AV320" s="14" t="s">
        <v>199</v>
      </c>
      <c r="AW320" s="14" t="s">
        <v>42</v>
      </c>
      <c r="AX320" s="14" t="s">
        <v>90</v>
      </c>
      <c r="AY320" s="164" t="s">
        <v>192</v>
      </c>
    </row>
    <row r="321" spans="2:65" s="1" customFormat="1" ht="24.2" customHeight="1">
      <c r="B321" s="33"/>
      <c r="C321" s="132" t="s">
        <v>350</v>
      </c>
      <c r="D321" s="132" t="s">
        <v>194</v>
      </c>
      <c r="E321" s="133" t="s">
        <v>3334</v>
      </c>
      <c r="F321" s="134" t="s">
        <v>3335</v>
      </c>
      <c r="G321" s="135" t="s">
        <v>747</v>
      </c>
      <c r="H321" s="136">
        <v>6</v>
      </c>
      <c r="I321" s="137"/>
      <c r="J321" s="138">
        <f>ROUND(I321*H321,2)</f>
        <v>0</v>
      </c>
      <c r="K321" s="134" t="s">
        <v>198</v>
      </c>
      <c r="L321" s="33"/>
      <c r="M321" s="139" t="s">
        <v>44</v>
      </c>
      <c r="N321" s="140" t="s">
        <v>53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90</v>
      </c>
      <c r="AT321" s="143" t="s">
        <v>194</v>
      </c>
      <c r="AU321" s="143" t="s">
        <v>93</v>
      </c>
      <c r="AY321" s="17" t="s">
        <v>192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90</v>
      </c>
      <c r="BK321" s="144">
        <f>ROUND(I321*H321,2)</f>
        <v>0</v>
      </c>
      <c r="BL321" s="17" t="s">
        <v>90</v>
      </c>
      <c r="BM321" s="143" t="s">
        <v>3336</v>
      </c>
    </row>
    <row r="322" spans="2:65" s="1" customFormat="1" ht="11.25">
      <c r="B322" s="33"/>
      <c r="D322" s="145" t="s">
        <v>200</v>
      </c>
      <c r="F322" s="146" t="s">
        <v>3337</v>
      </c>
      <c r="I322" s="147"/>
      <c r="L322" s="33"/>
      <c r="M322" s="148"/>
      <c r="T322" s="54"/>
      <c r="AT322" s="17" t="s">
        <v>200</v>
      </c>
      <c r="AU322" s="17" t="s">
        <v>93</v>
      </c>
    </row>
    <row r="323" spans="2:65" s="12" customFormat="1" ht="11.25">
      <c r="B323" s="149"/>
      <c r="D323" s="150" t="s">
        <v>202</v>
      </c>
      <c r="E323" s="151" t="s">
        <v>44</v>
      </c>
      <c r="F323" s="152" t="s">
        <v>3079</v>
      </c>
      <c r="H323" s="151" t="s">
        <v>44</v>
      </c>
      <c r="I323" s="153"/>
      <c r="L323" s="149"/>
      <c r="M323" s="154"/>
      <c r="T323" s="155"/>
      <c r="AT323" s="151" t="s">
        <v>202</v>
      </c>
      <c r="AU323" s="151" t="s">
        <v>93</v>
      </c>
      <c r="AV323" s="12" t="s">
        <v>90</v>
      </c>
      <c r="AW323" s="12" t="s">
        <v>42</v>
      </c>
      <c r="AX323" s="12" t="s">
        <v>82</v>
      </c>
      <c r="AY323" s="151" t="s">
        <v>192</v>
      </c>
    </row>
    <row r="324" spans="2:65" s="12" customFormat="1" ht="11.25">
      <c r="B324" s="149"/>
      <c r="D324" s="150" t="s">
        <v>202</v>
      </c>
      <c r="E324" s="151" t="s">
        <v>44</v>
      </c>
      <c r="F324" s="152" t="s">
        <v>3193</v>
      </c>
      <c r="H324" s="151" t="s">
        <v>44</v>
      </c>
      <c r="I324" s="153"/>
      <c r="L324" s="149"/>
      <c r="M324" s="154"/>
      <c r="T324" s="155"/>
      <c r="AT324" s="151" t="s">
        <v>202</v>
      </c>
      <c r="AU324" s="151" t="s">
        <v>93</v>
      </c>
      <c r="AV324" s="12" t="s">
        <v>90</v>
      </c>
      <c r="AW324" s="12" t="s">
        <v>42</v>
      </c>
      <c r="AX324" s="12" t="s">
        <v>82</v>
      </c>
      <c r="AY324" s="151" t="s">
        <v>192</v>
      </c>
    </row>
    <row r="325" spans="2:65" s="12" customFormat="1" ht="11.25">
      <c r="B325" s="149"/>
      <c r="D325" s="150" t="s">
        <v>202</v>
      </c>
      <c r="E325" s="151" t="s">
        <v>44</v>
      </c>
      <c r="F325" s="152" t="s">
        <v>3338</v>
      </c>
      <c r="H325" s="151" t="s">
        <v>44</v>
      </c>
      <c r="I325" s="153"/>
      <c r="L325" s="149"/>
      <c r="M325" s="154"/>
      <c r="T325" s="155"/>
      <c r="AT325" s="151" t="s">
        <v>202</v>
      </c>
      <c r="AU325" s="151" t="s">
        <v>93</v>
      </c>
      <c r="AV325" s="12" t="s">
        <v>90</v>
      </c>
      <c r="AW325" s="12" t="s">
        <v>42</v>
      </c>
      <c r="AX325" s="12" t="s">
        <v>82</v>
      </c>
      <c r="AY325" s="151" t="s">
        <v>192</v>
      </c>
    </row>
    <row r="326" spans="2:65" s="13" customFormat="1" ht="11.25">
      <c r="B326" s="156"/>
      <c r="D326" s="150" t="s">
        <v>202</v>
      </c>
      <c r="E326" s="157" t="s">
        <v>44</v>
      </c>
      <c r="F326" s="158" t="s">
        <v>90</v>
      </c>
      <c r="H326" s="159">
        <v>1</v>
      </c>
      <c r="I326" s="160"/>
      <c r="L326" s="156"/>
      <c r="M326" s="161"/>
      <c r="T326" s="162"/>
      <c r="AT326" s="157" t="s">
        <v>202</v>
      </c>
      <c r="AU326" s="157" t="s">
        <v>93</v>
      </c>
      <c r="AV326" s="13" t="s">
        <v>93</v>
      </c>
      <c r="AW326" s="13" t="s">
        <v>42</v>
      </c>
      <c r="AX326" s="13" t="s">
        <v>82</v>
      </c>
      <c r="AY326" s="157" t="s">
        <v>192</v>
      </c>
    </row>
    <row r="327" spans="2:65" s="12" customFormat="1" ht="11.25">
      <c r="B327" s="149"/>
      <c r="D327" s="150" t="s">
        <v>202</v>
      </c>
      <c r="E327" s="151" t="s">
        <v>44</v>
      </c>
      <c r="F327" s="152" t="s">
        <v>3339</v>
      </c>
      <c r="H327" s="151" t="s">
        <v>44</v>
      </c>
      <c r="I327" s="153"/>
      <c r="L327" s="149"/>
      <c r="M327" s="154"/>
      <c r="T327" s="155"/>
      <c r="AT327" s="151" t="s">
        <v>202</v>
      </c>
      <c r="AU327" s="151" t="s">
        <v>93</v>
      </c>
      <c r="AV327" s="12" t="s">
        <v>90</v>
      </c>
      <c r="AW327" s="12" t="s">
        <v>42</v>
      </c>
      <c r="AX327" s="12" t="s">
        <v>82</v>
      </c>
      <c r="AY327" s="151" t="s">
        <v>192</v>
      </c>
    </row>
    <row r="328" spans="2:65" s="13" customFormat="1" ht="11.25">
      <c r="B328" s="156"/>
      <c r="D328" s="150" t="s">
        <v>202</v>
      </c>
      <c r="E328" s="157" t="s">
        <v>44</v>
      </c>
      <c r="F328" s="158" t="s">
        <v>90</v>
      </c>
      <c r="H328" s="159">
        <v>1</v>
      </c>
      <c r="I328" s="160"/>
      <c r="L328" s="156"/>
      <c r="M328" s="161"/>
      <c r="T328" s="162"/>
      <c r="AT328" s="157" t="s">
        <v>202</v>
      </c>
      <c r="AU328" s="157" t="s">
        <v>93</v>
      </c>
      <c r="AV328" s="13" t="s">
        <v>93</v>
      </c>
      <c r="AW328" s="13" t="s">
        <v>42</v>
      </c>
      <c r="AX328" s="13" t="s">
        <v>82</v>
      </c>
      <c r="AY328" s="157" t="s">
        <v>192</v>
      </c>
    </row>
    <row r="329" spans="2:65" s="12" customFormat="1" ht="11.25">
      <c r="B329" s="149"/>
      <c r="D329" s="150" t="s">
        <v>202</v>
      </c>
      <c r="E329" s="151" t="s">
        <v>44</v>
      </c>
      <c r="F329" s="152" t="s">
        <v>3340</v>
      </c>
      <c r="H329" s="151" t="s">
        <v>44</v>
      </c>
      <c r="I329" s="153"/>
      <c r="L329" s="149"/>
      <c r="M329" s="154"/>
      <c r="T329" s="155"/>
      <c r="AT329" s="151" t="s">
        <v>202</v>
      </c>
      <c r="AU329" s="151" t="s">
        <v>93</v>
      </c>
      <c r="AV329" s="12" t="s">
        <v>90</v>
      </c>
      <c r="AW329" s="12" t="s">
        <v>42</v>
      </c>
      <c r="AX329" s="12" t="s">
        <v>82</v>
      </c>
      <c r="AY329" s="151" t="s">
        <v>192</v>
      </c>
    </row>
    <row r="330" spans="2:65" s="13" customFormat="1" ht="11.25">
      <c r="B330" s="156"/>
      <c r="D330" s="150" t="s">
        <v>202</v>
      </c>
      <c r="E330" s="157" t="s">
        <v>44</v>
      </c>
      <c r="F330" s="158" t="s">
        <v>90</v>
      </c>
      <c r="H330" s="159">
        <v>1</v>
      </c>
      <c r="I330" s="160"/>
      <c r="L330" s="156"/>
      <c r="M330" s="161"/>
      <c r="T330" s="162"/>
      <c r="AT330" s="157" t="s">
        <v>202</v>
      </c>
      <c r="AU330" s="157" t="s">
        <v>93</v>
      </c>
      <c r="AV330" s="13" t="s">
        <v>93</v>
      </c>
      <c r="AW330" s="13" t="s">
        <v>42</v>
      </c>
      <c r="AX330" s="13" t="s">
        <v>82</v>
      </c>
      <c r="AY330" s="157" t="s">
        <v>192</v>
      </c>
    </row>
    <row r="331" spans="2:65" s="12" customFormat="1" ht="11.25">
      <c r="B331" s="149"/>
      <c r="D331" s="150" t="s">
        <v>202</v>
      </c>
      <c r="E331" s="151" t="s">
        <v>44</v>
      </c>
      <c r="F331" s="152" t="s">
        <v>3341</v>
      </c>
      <c r="H331" s="151" t="s">
        <v>44</v>
      </c>
      <c r="I331" s="153"/>
      <c r="L331" s="149"/>
      <c r="M331" s="154"/>
      <c r="T331" s="155"/>
      <c r="AT331" s="151" t="s">
        <v>202</v>
      </c>
      <c r="AU331" s="151" t="s">
        <v>93</v>
      </c>
      <c r="AV331" s="12" t="s">
        <v>90</v>
      </c>
      <c r="AW331" s="12" t="s">
        <v>42</v>
      </c>
      <c r="AX331" s="12" t="s">
        <v>82</v>
      </c>
      <c r="AY331" s="151" t="s">
        <v>192</v>
      </c>
    </row>
    <row r="332" spans="2:65" s="13" customFormat="1" ht="11.25">
      <c r="B332" s="156"/>
      <c r="D332" s="150" t="s">
        <v>202</v>
      </c>
      <c r="E332" s="157" t="s">
        <v>44</v>
      </c>
      <c r="F332" s="158" t="s">
        <v>90</v>
      </c>
      <c r="H332" s="159">
        <v>1</v>
      </c>
      <c r="I332" s="160"/>
      <c r="L332" s="156"/>
      <c r="M332" s="161"/>
      <c r="T332" s="162"/>
      <c r="AT332" s="157" t="s">
        <v>202</v>
      </c>
      <c r="AU332" s="157" t="s">
        <v>93</v>
      </c>
      <c r="AV332" s="13" t="s">
        <v>93</v>
      </c>
      <c r="AW332" s="13" t="s">
        <v>42</v>
      </c>
      <c r="AX332" s="13" t="s">
        <v>82</v>
      </c>
      <c r="AY332" s="157" t="s">
        <v>192</v>
      </c>
    </row>
    <row r="333" spans="2:65" s="12" customFormat="1" ht="11.25">
      <c r="B333" s="149"/>
      <c r="D333" s="150" t="s">
        <v>202</v>
      </c>
      <c r="E333" s="151" t="s">
        <v>44</v>
      </c>
      <c r="F333" s="152" t="s">
        <v>3342</v>
      </c>
      <c r="H333" s="151" t="s">
        <v>44</v>
      </c>
      <c r="I333" s="153"/>
      <c r="L333" s="149"/>
      <c r="M333" s="154"/>
      <c r="T333" s="155"/>
      <c r="AT333" s="151" t="s">
        <v>202</v>
      </c>
      <c r="AU333" s="151" t="s">
        <v>93</v>
      </c>
      <c r="AV333" s="12" t="s">
        <v>90</v>
      </c>
      <c r="AW333" s="12" t="s">
        <v>42</v>
      </c>
      <c r="AX333" s="12" t="s">
        <v>82</v>
      </c>
      <c r="AY333" s="151" t="s">
        <v>192</v>
      </c>
    </row>
    <row r="334" spans="2:65" s="13" customFormat="1" ht="11.25">
      <c r="B334" s="156"/>
      <c r="D334" s="150" t="s">
        <v>202</v>
      </c>
      <c r="E334" s="157" t="s">
        <v>44</v>
      </c>
      <c r="F334" s="158" t="s">
        <v>90</v>
      </c>
      <c r="H334" s="159">
        <v>1</v>
      </c>
      <c r="I334" s="160"/>
      <c r="L334" s="156"/>
      <c r="M334" s="161"/>
      <c r="T334" s="162"/>
      <c r="AT334" s="157" t="s">
        <v>202</v>
      </c>
      <c r="AU334" s="157" t="s">
        <v>93</v>
      </c>
      <c r="AV334" s="13" t="s">
        <v>93</v>
      </c>
      <c r="AW334" s="13" t="s">
        <v>42</v>
      </c>
      <c r="AX334" s="13" t="s">
        <v>82</v>
      </c>
      <c r="AY334" s="157" t="s">
        <v>192</v>
      </c>
    </row>
    <row r="335" spans="2:65" s="12" customFormat="1" ht="11.25">
      <c r="B335" s="149"/>
      <c r="D335" s="150" t="s">
        <v>202</v>
      </c>
      <c r="E335" s="151" t="s">
        <v>44</v>
      </c>
      <c r="F335" s="152" t="s">
        <v>3343</v>
      </c>
      <c r="H335" s="151" t="s">
        <v>44</v>
      </c>
      <c r="I335" s="153"/>
      <c r="L335" s="149"/>
      <c r="M335" s="154"/>
      <c r="T335" s="155"/>
      <c r="AT335" s="151" t="s">
        <v>202</v>
      </c>
      <c r="AU335" s="151" t="s">
        <v>93</v>
      </c>
      <c r="AV335" s="12" t="s">
        <v>90</v>
      </c>
      <c r="AW335" s="12" t="s">
        <v>42</v>
      </c>
      <c r="AX335" s="12" t="s">
        <v>82</v>
      </c>
      <c r="AY335" s="151" t="s">
        <v>192</v>
      </c>
    </row>
    <row r="336" spans="2:65" s="13" customFormat="1" ht="11.25">
      <c r="B336" s="156"/>
      <c r="D336" s="150" t="s">
        <v>202</v>
      </c>
      <c r="E336" s="157" t="s">
        <v>44</v>
      </c>
      <c r="F336" s="158" t="s">
        <v>90</v>
      </c>
      <c r="H336" s="159">
        <v>1</v>
      </c>
      <c r="I336" s="160"/>
      <c r="L336" s="156"/>
      <c r="M336" s="161"/>
      <c r="T336" s="162"/>
      <c r="AT336" s="157" t="s">
        <v>202</v>
      </c>
      <c r="AU336" s="157" t="s">
        <v>93</v>
      </c>
      <c r="AV336" s="13" t="s">
        <v>93</v>
      </c>
      <c r="AW336" s="13" t="s">
        <v>42</v>
      </c>
      <c r="AX336" s="13" t="s">
        <v>82</v>
      </c>
      <c r="AY336" s="157" t="s">
        <v>192</v>
      </c>
    </row>
    <row r="337" spans="2:65" s="14" customFormat="1" ht="11.25">
      <c r="B337" s="163"/>
      <c r="D337" s="150" t="s">
        <v>202</v>
      </c>
      <c r="E337" s="164" t="s">
        <v>44</v>
      </c>
      <c r="F337" s="165" t="s">
        <v>205</v>
      </c>
      <c r="H337" s="166">
        <v>6</v>
      </c>
      <c r="I337" s="167"/>
      <c r="L337" s="163"/>
      <c r="M337" s="168"/>
      <c r="T337" s="169"/>
      <c r="AT337" s="164" t="s">
        <v>202</v>
      </c>
      <c r="AU337" s="164" t="s">
        <v>93</v>
      </c>
      <c r="AV337" s="14" t="s">
        <v>199</v>
      </c>
      <c r="AW337" s="14" t="s">
        <v>42</v>
      </c>
      <c r="AX337" s="14" t="s">
        <v>90</v>
      </c>
      <c r="AY337" s="164" t="s">
        <v>192</v>
      </c>
    </row>
    <row r="338" spans="2:65" s="1" customFormat="1" ht="24.2" customHeight="1">
      <c r="B338" s="33"/>
      <c r="C338" s="170" t="s">
        <v>357</v>
      </c>
      <c r="D338" s="170" t="s">
        <v>245</v>
      </c>
      <c r="E338" s="171" t="s">
        <v>3344</v>
      </c>
      <c r="F338" s="172" t="s">
        <v>3345</v>
      </c>
      <c r="G338" s="173" t="s">
        <v>747</v>
      </c>
      <c r="H338" s="174">
        <v>6</v>
      </c>
      <c r="I338" s="175"/>
      <c r="J338" s="176">
        <f>ROUND(I338*H338,2)</f>
        <v>0</v>
      </c>
      <c r="K338" s="172" t="s">
        <v>259</v>
      </c>
      <c r="L338" s="177"/>
      <c r="M338" s="178" t="s">
        <v>44</v>
      </c>
      <c r="N338" s="179" t="s">
        <v>53</v>
      </c>
      <c r="P338" s="141">
        <f>O338*H338</f>
        <v>0</v>
      </c>
      <c r="Q338" s="141">
        <v>0.02</v>
      </c>
      <c r="R338" s="141">
        <f>Q338*H338</f>
        <v>0.12</v>
      </c>
      <c r="S338" s="141">
        <v>0</v>
      </c>
      <c r="T338" s="142">
        <f>S338*H338</f>
        <v>0</v>
      </c>
      <c r="AR338" s="143" t="s">
        <v>93</v>
      </c>
      <c r="AT338" s="143" t="s">
        <v>245</v>
      </c>
      <c r="AU338" s="143" t="s">
        <v>93</v>
      </c>
      <c r="AY338" s="17" t="s">
        <v>192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90</v>
      </c>
      <c r="BK338" s="144">
        <f>ROUND(I338*H338,2)</f>
        <v>0</v>
      </c>
      <c r="BL338" s="17" t="s">
        <v>90</v>
      </c>
      <c r="BM338" s="143" t="s">
        <v>3346</v>
      </c>
    </row>
    <row r="339" spans="2:65" s="12" customFormat="1" ht="11.25">
      <c r="B339" s="149"/>
      <c r="D339" s="150" t="s">
        <v>202</v>
      </c>
      <c r="E339" s="151" t="s">
        <v>44</v>
      </c>
      <c r="F339" s="152" t="s">
        <v>3079</v>
      </c>
      <c r="H339" s="151" t="s">
        <v>44</v>
      </c>
      <c r="I339" s="153"/>
      <c r="L339" s="149"/>
      <c r="M339" s="154"/>
      <c r="T339" s="155"/>
      <c r="AT339" s="151" t="s">
        <v>202</v>
      </c>
      <c r="AU339" s="151" t="s">
        <v>93</v>
      </c>
      <c r="AV339" s="12" t="s">
        <v>90</v>
      </c>
      <c r="AW339" s="12" t="s">
        <v>42</v>
      </c>
      <c r="AX339" s="12" t="s">
        <v>82</v>
      </c>
      <c r="AY339" s="151" t="s">
        <v>192</v>
      </c>
    </row>
    <row r="340" spans="2:65" s="12" customFormat="1" ht="11.25">
      <c r="B340" s="149"/>
      <c r="D340" s="150" t="s">
        <v>202</v>
      </c>
      <c r="E340" s="151" t="s">
        <v>44</v>
      </c>
      <c r="F340" s="152" t="s">
        <v>3193</v>
      </c>
      <c r="H340" s="151" t="s">
        <v>44</v>
      </c>
      <c r="I340" s="153"/>
      <c r="L340" s="149"/>
      <c r="M340" s="154"/>
      <c r="T340" s="155"/>
      <c r="AT340" s="151" t="s">
        <v>202</v>
      </c>
      <c r="AU340" s="151" t="s">
        <v>93</v>
      </c>
      <c r="AV340" s="12" t="s">
        <v>90</v>
      </c>
      <c r="AW340" s="12" t="s">
        <v>42</v>
      </c>
      <c r="AX340" s="12" t="s">
        <v>82</v>
      </c>
      <c r="AY340" s="151" t="s">
        <v>192</v>
      </c>
    </row>
    <row r="341" spans="2:65" s="12" customFormat="1" ht="11.25">
      <c r="B341" s="149"/>
      <c r="D341" s="150" t="s">
        <v>202</v>
      </c>
      <c r="E341" s="151" t="s">
        <v>44</v>
      </c>
      <c r="F341" s="152" t="s">
        <v>3347</v>
      </c>
      <c r="H341" s="151" t="s">
        <v>44</v>
      </c>
      <c r="I341" s="153"/>
      <c r="L341" s="149"/>
      <c r="M341" s="154"/>
      <c r="T341" s="155"/>
      <c r="AT341" s="151" t="s">
        <v>202</v>
      </c>
      <c r="AU341" s="151" t="s">
        <v>93</v>
      </c>
      <c r="AV341" s="12" t="s">
        <v>90</v>
      </c>
      <c r="AW341" s="12" t="s">
        <v>42</v>
      </c>
      <c r="AX341" s="12" t="s">
        <v>82</v>
      </c>
      <c r="AY341" s="151" t="s">
        <v>192</v>
      </c>
    </row>
    <row r="342" spans="2:65" s="13" customFormat="1" ht="11.25">
      <c r="B342" s="156"/>
      <c r="D342" s="150" t="s">
        <v>202</v>
      </c>
      <c r="E342" s="157" t="s">
        <v>44</v>
      </c>
      <c r="F342" s="158" t="s">
        <v>90</v>
      </c>
      <c r="H342" s="159">
        <v>1</v>
      </c>
      <c r="I342" s="160"/>
      <c r="L342" s="156"/>
      <c r="M342" s="161"/>
      <c r="T342" s="162"/>
      <c r="AT342" s="157" t="s">
        <v>202</v>
      </c>
      <c r="AU342" s="157" t="s">
        <v>93</v>
      </c>
      <c r="AV342" s="13" t="s">
        <v>93</v>
      </c>
      <c r="AW342" s="13" t="s">
        <v>42</v>
      </c>
      <c r="AX342" s="13" t="s">
        <v>82</v>
      </c>
      <c r="AY342" s="157" t="s">
        <v>192</v>
      </c>
    </row>
    <row r="343" spans="2:65" s="12" customFormat="1" ht="11.25">
      <c r="B343" s="149"/>
      <c r="D343" s="150" t="s">
        <v>202</v>
      </c>
      <c r="E343" s="151" t="s">
        <v>44</v>
      </c>
      <c r="F343" s="152" t="s">
        <v>3348</v>
      </c>
      <c r="H343" s="151" t="s">
        <v>44</v>
      </c>
      <c r="I343" s="153"/>
      <c r="L343" s="149"/>
      <c r="M343" s="154"/>
      <c r="T343" s="155"/>
      <c r="AT343" s="151" t="s">
        <v>202</v>
      </c>
      <c r="AU343" s="151" t="s">
        <v>93</v>
      </c>
      <c r="AV343" s="12" t="s">
        <v>90</v>
      </c>
      <c r="AW343" s="12" t="s">
        <v>42</v>
      </c>
      <c r="AX343" s="12" t="s">
        <v>82</v>
      </c>
      <c r="AY343" s="151" t="s">
        <v>192</v>
      </c>
    </row>
    <row r="344" spans="2:65" s="13" customFormat="1" ht="11.25">
      <c r="B344" s="156"/>
      <c r="D344" s="150" t="s">
        <v>202</v>
      </c>
      <c r="E344" s="157" t="s">
        <v>44</v>
      </c>
      <c r="F344" s="158" t="s">
        <v>90</v>
      </c>
      <c r="H344" s="159">
        <v>1</v>
      </c>
      <c r="I344" s="160"/>
      <c r="L344" s="156"/>
      <c r="M344" s="161"/>
      <c r="T344" s="162"/>
      <c r="AT344" s="157" t="s">
        <v>202</v>
      </c>
      <c r="AU344" s="157" t="s">
        <v>93</v>
      </c>
      <c r="AV344" s="13" t="s">
        <v>93</v>
      </c>
      <c r="AW344" s="13" t="s">
        <v>42</v>
      </c>
      <c r="AX344" s="13" t="s">
        <v>82</v>
      </c>
      <c r="AY344" s="157" t="s">
        <v>192</v>
      </c>
    </row>
    <row r="345" spans="2:65" s="12" customFormat="1" ht="11.25">
      <c r="B345" s="149"/>
      <c r="D345" s="150" t="s">
        <v>202</v>
      </c>
      <c r="E345" s="151" t="s">
        <v>44</v>
      </c>
      <c r="F345" s="152" t="s">
        <v>3349</v>
      </c>
      <c r="H345" s="151" t="s">
        <v>44</v>
      </c>
      <c r="I345" s="153"/>
      <c r="L345" s="149"/>
      <c r="M345" s="154"/>
      <c r="T345" s="155"/>
      <c r="AT345" s="151" t="s">
        <v>202</v>
      </c>
      <c r="AU345" s="151" t="s">
        <v>93</v>
      </c>
      <c r="AV345" s="12" t="s">
        <v>90</v>
      </c>
      <c r="AW345" s="12" t="s">
        <v>42</v>
      </c>
      <c r="AX345" s="12" t="s">
        <v>82</v>
      </c>
      <c r="AY345" s="151" t="s">
        <v>192</v>
      </c>
    </row>
    <row r="346" spans="2:65" s="13" customFormat="1" ht="11.25">
      <c r="B346" s="156"/>
      <c r="D346" s="150" t="s">
        <v>202</v>
      </c>
      <c r="E346" s="157" t="s">
        <v>44</v>
      </c>
      <c r="F346" s="158" t="s">
        <v>90</v>
      </c>
      <c r="H346" s="159">
        <v>1</v>
      </c>
      <c r="I346" s="160"/>
      <c r="L346" s="156"/>
      <c r="M346" s="161"/>
      <c r="T346" s="162"/>
      <c r="AT346" s="157" t="s">
        <v>202</v>
      </c>
      <c r="AU346" s="157" t="s">
        <v>93</v>
      </c>
      <c r="AV346" s="13" t="s">
        <v>93</v>
      </c>
      <c r="AW346" s="13" t="s">
        <v>42</v>
      </c>
      <c r="AX346" s="13" t="s">
        <v>82</v>
      </c>
      <c r="AY346" s="157" t="s">
        <v>192</v>
      </c>
    </row>
    <row r="347" spans="2:65" s="12" customFormat="1" ht="11.25">
      <c r="B347" s="149"/>
      <c r="D347" s="150" t="s">
        <v>202</v>
      </c>
      <c r="E347" s="151" t="s">
        <v>44</v>
      </c>
      <c r="F347" s="152" t="s">
        <v>3350</v>
      </c>
      <c r="H347" s="151" t="s">
        <v>44</v>
      </c>
      <c r="I347" s="153"/>
      <c r="L347" s="149"/>
      <c r="M347" s="154"/>
      <c r="T347" s="155"/>
      <c r="AT347" s="151" t="s">
        <v>202</v>
      </c>
      <c r="AU347" s="151" t="s">
        <v>93</v>
      </c>
      <c r="AV347" s="12" t="s">
        <v>90</v>
      </c>
      <c r="AW347" s="12" t="s">
        <v>42</v>
      </c>
      <c r="AX347" s="12" t="s">
        <v>82</v>
      </c>
      <c r="AY347" s="151" t="s">
        <v>192</v>
      </c>
    </row>
    <row r="348" spans="2:65" s="13" customFormat="1" ht="11.25">
      <c r="B348" s="156"/>
      <c r="D348" s="150" t="s">
        <v>202</v>
      </c>
      <c r="E348" s="157" t="s">
        <v>44</v>
      </c>
      <c r="F348" s="158" t="s">
        <v>90</v>
      </c>
      <c r="H348" s="159">
        <v>1</v>
      </c>
      <c r="I348" s="160"/>
      <c r="L348" s="156"/>
      <c r="M348" s="161"/>
      <c r="T348" s="162"/>
      <c r="AT348" s="157" t="s">
        <v>202</v>
      </c>
      <c r="AU348" s="157" t="s">
        <v>93</v>
      </c>
      <c r="AV348" s="13" t="s">
        <v>93</v>
      </c>
      <c r="AW348" s="13" t="s">
        <v>42</v>
      </c>
      <c r="AX348" s="13" t="s">
        <v>82</v>
      </c>
      <c r="AY348" s="157" t="s">
        <v>192</v>
      </c>
    </row>
    <row r="349" spans="2:65" s="12" customFormat="1" ht="11.25">
      <c r="B349" s="149"/>
      <c r="D349" s="150" t="s">
        <v>202</v>
      </c>
      <c r="E349" s="151" t="s">
        <v>44</v>
      </c>
      <c r="F349" s="152" t="s">
        <v>3351</v>
      </c>
      <c r="H349" s="151" t="s">
        <v>44</v>
      </c>
      <c r="I349" s="153"/>
      <c r="L349" s="149"/>
      <c r="M349" s="154"/>
      <c r="T349" s="155"/>
      <c r="AT349" s="151" t="s">
        <v>202</v>
      </c>
      <c r="AU349" s="151" t="s">
        <v>93</v>
      </c>
      <c r="AV349" s="12" t="s">
        <v>90</v>
      </c>
      <c r="AW349" s="12" t="s">
        <v>42</v>
      </c>
      <c r="AX349" s="12" t="s">
        <v>82</v>
      </c>
      <c r="AY349" s="151" t="s">
        <v>192</v>
      </c>
    </row>
    <row r="350" spans="2:65" s="13" customFormat="1" ht="11.25">
      <c r="B350" s="156"/>
      <c r="D350" s="150" t="s">
        <v>202</v>
      </c>
      <c r="E350" s="157" t="s">
        <v>44</v>
      </c>
      <c r="F350" s="158" t="s">
        <v>90</v>
      </c>
      <c r="H350" s="159">
        <v>1</v>
      </c>
      <c r="I350" s="160"/>
      <c r="L350" s="156"/>
      <c r="M350" s="161"/>
      <c r="T350" s="162"/>
      <c r="AT350" s="157" t="s">
        <v>202</v>
      </c>
      <c r="AU350" s="157" t="s">
        <v>93</v>
      </c>
      <c r="AV350" s="13" t="s">
        <v>93</v>
      </c>
      <c r="AW350" s="13" t="s">
        <v>42</v>
      </c>
      <c r="AX350" s="13" t="s">
        <v>82</v>
      </c>
      <c r="AY350" s="157" t="s">
        <v>192</v>
      </c>
    </row>
    <row r="351" spans="2:65" s="12" customFormat="1" ht="11.25">
      <c r="B351" s="149"/>
      <c r="D351" s="150" t="s">
        <v>202</v>
      </c>
      <c r="E351" s="151" t="s">
        <v>44</v>
      </c>
      <c r="F351" s="152" t="s">
        <v>3352</v>
      </c>
      <c r="H351" s="151" t="s">
        <v>44</v>
      </c>
      <c r="I351" s="153"/>
      <c r="L351" s="149"/>
      <c r="M351" s="154"/>
      <c r="T351" s="155"/>
      <c r="AT351" s="151" t="s">
        <v>202</v>
      </c>
      <c r="AU351" s="151" t="s">
        <v>93</v>
      </c>
      <c r="AV351" s="12" t="s">
        <v>90</v>
      </c>
      <c r="AW351" s="12" t="s">
        <v>42</v>
      </c>
      <c r="AX351" s="12" t="s">
        <v>82</v>
      </c>
      <c r="AY351" s="151" t="s">
        <v>192</v>
      </c>
    </row>
    <row r="352" spans="2:65" s="13" customFormat="1" ht="11.25">
      <c r="B352" s="156"/>
      <c r="D352" s="150" t="s">
        <v>202</v>
      </c>
      <c r="E352" s="157" t="s">
        <v>44</v>
      </c>
      <c r="F352" s="158" t="s">
        <v>90</v>
      </c>
      <c r="H352" s="159">
        <v>1</v>
      </c>
      <c r="I352" s="160"/>
      <c r="L352" s="156"/>
      <c r="M352" s="161"/>
      <c r="T352" s="162"/>
      <c r="AT352" s="157" t="s">
        <v>202</v>
      </c>
      <c r="AU352" s="157" t="s">
        <v>93</v>
      </c>
      <c r="AV352" s="13" t="s">
        <v>93</v>
      </c>
      <c r="AW352" s="13" t="s">
        <v>42</v>
      </c>
      <c r="AX352" s="13" t="s">
        <v>82</v>
      </c>
      <c r="AY352" s="157" t="s">
        <v>192</v>
      </c>
    </row>
    <row r="353" spans="2:65" s="14" customFormat="1" ht="11.25">
      <c r="B353" s="163"/>
      <c r="D353" s="150" t="s">
        <v>202</v>
      </c>
      <c r="E353" s="164" t="s">
        <v>44</v>
      </c>
      <c r="F353" s="165" t="s">
        <v>205</v>
      </c>
      <c r="H353" s="166">
        <v>6</v>
      </c>
      <c r="I353" s="167"/>
      <c r="L353" s="163"/>
      <c r="M353" s="168"/>
      <c r="T353" s="169"/>
      <c r="AT353" s="164" t="s">
        <v>202</v>
      </c>
      <c r="AU353" s="164" t="s">
        <v>93</v>
      </c>
      <c r="AV353" s="14" t="s">
        <v>199</v>
      </c>
      <c r="AW353" s="14" t="s">
        <v>42</v>
      </c>
      <c r="AX353" s="14" t="s">
        <v>90</v>
      </c>
      <c r="AY353" s="164" t="s">
        <v>192</v>
      </c>
    </row>
    <row r="354" spans="2:65" s="1" customFormat="1" ht="16.5" customHeight="1">
      <c r="B354" s="33"/>
      <c r="C354" s="170" t="s">
        <v>276</v>
      </c>
      <c r="D354" s="170" t="s">
        <v>245</v>
      </c>
      <c r="E354" s="171" t="s">
        <v>3353</v>
      </c>
      <c r="F354" s="172" t="s">
        <v>3354</v>
      </c>
      <c r="G354" s="173" t="s">
        <v>747</v>
      </c>
      <c r="H354" s="174">
        <v>6</v>
      </c>
      <c r="I354" s="175"/>
      <c r="J354" s="176">
        <f>ROUND(I354*H354,2)</f>
        <v>0</v>
      </c>
      <c r="K354" s="172" t="s">
        <v>259</v>
      </c>
      <c r="L354" s="177"/>
      <c r="M354" s="178" t="s">
        <v>44</v>
      </c>
      <c r="N354" s="179" t="s">
        <v>53</v>
      </c>
      <c r="P354" s="141">
        <f>O354*H354</f>
        <v>0</v>
      </c>
      <c r="Q354" s="141">
        <v>0.15</v>
      </c>
      <c r="R354" s="141">
        <f>Q354*H354</f>
        <v>0.89999999999999991</v>
      </c>
      <c r="S354" s="141">
        <v>0</v>
      </c>
      <c r="T354" s="142">
        <f>S354*H354</f>
        <v>0</v>
      </c>
      <c r="AR354" s="143" t="s">
        <v>93</v>
      </c>
      <c r="AT354" s="143" t="s">
        <v>245</v>
      </c>
      <c r="AU354" s="143" t="s">
        <v>93</v>
      </c>
      <c r="AY354" s="17" t="s">
        <v>192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90</v>
      </c>
      <c r="BK354" s="144">
        <f>ROUND(I354*H354,2)</f>
        <v>0</v>
      </c>
      <c r="BL354" s="17" t="s">
        <v>90</v>
      </c>
      <c r="BM354" s="143" t="s">
        <v>3355</v>
      </c>
    </row>
    <row r="355" spans="2:65" s="12" customFormat="1" ht="11.25">
      <c r="B355" s="149"/>
      <c r="D355" s="150" t="s">
        <v>202</v>
      </c>
      <c r="E355" s="151" t="s">
        <v>44</v>
      </c>
      <c r="F355" s="152" t="s">
        <v>3079</v>
      </c>
      <c r="H355" s="151" t="s">
        <v>44</v>
      </c>
      <c r="I355" s="153"/>
      <c r="L355" s="149"/>
      <c r="M355" s="154"/>
      <c r="T355" s="155"/>
      <c r="AT355" s="151" t="s">
        <v>202</v>
      </c>
      <c r="AU355" s="151" t="s">
        <v>93</v>
      </c>
      <c r="AV355" s="12" t="s">
        <v>90</v>
      </c>
      <c r="AW355" s="12" t="s">
        <v>42</v>
      </c>
      <c r="AX355" s="12" t="s">
        <v>82</v>
      </c>
      <c r="AY355" s="151" t="s">
        <v>192</v>
      </c>
    </row>
    <row r="356" spans="2:65" s="12" customFormat="1" ht="11.25">
      <c r="B356" s="149"/>
      <c r="D356" s="150" t="s">
        <v>202</v>
      </c>
      <c r="E356" s="151" t="s">
        <v>44</v>
      </c>
      <c r="F356" s="152" t="s">
        <v>3193</v>
      </c>
      <c r="H356" s="151" t="s">
        <v>44</v>
      </c>
      <c r="I356" s="153"/>
      <c r="L356" s="149"/>
      <c r="M356" s="154"/>
      <c r="T356" s="155"/>
      <c r="AT356" s="151" t="s">
        <v>202</v>
      </c>
      <c r="AU356" s="151" t="s">
        <v>93</v>
      </c>
      <c r="AV356" s="12" t="s">
        <v>90</v>
      </c>
      <c r="AW356" s="12" t="s">
        <v>42</v>
      </c>
      <c r="AX356" s="12" t="s">
        <v>82</v>
      </c>
      <c r="AY356" s="151" t="s">
        <v>192</v>
      </c>
    </row>
    <row r="357" spans="2:65" s="12" customFormat="1" ht="11.25">
      <c r="B357" s="149"/>
      <c r="D357" s="150" t="s">
        <v>202</v>
      </c>
      <c r="E357" s="151" t="s">
        <v>44</v>
      </c>
      <c r="F357" s="152" t="s">
        <v>3347</v>
      </c>
      <c r="H357" s="151" t="s">
        <v>44</v>
      </c>
      <c r="I357" s="153"/>
      <c r="L357" s="149"/>
      <c r="M357" s="154"/>
      <c r="T357" s="155"/>
      <c r="AT357" s="151" t="s">
        <v>202</v>
      </c>
      <c r="AU357" s="151" t="s">
        <v>93</v>
      </c>
      <c r="AV357" s="12" t="s">
        <v>90</v>
      </c>
      <c r="AW357" s="12" t="s">
        <v>42</v>
      </c>
      <c r="AX357" s="12" t="s">
        <v>82</v>
      </c>
      <c r="AY357" s="151" t="s">
        <v>192</v>
      </c>
    </row>
    <row r="358" spans="2:65" s="13" customFormat="1" ht="11.25">
      <c r="B358" s="156"/>
      <c r="D358" s="150" t="s">
        <v>202</v>
      </c>
      <c r="E358" s="157" t="s">
        <v>44</v>
      </c>
      <c r="F358" s="158" t="s">
        <v>90</v>
      </c>
      <c r="H358" s="159">
        <v>1</v>
      </c>
      <c r="I358" s="160"/>
      <c r="L358" s="156"/>
      <c r="M358" s="161"/>
      <c r="T358" s="162"/>
      <c r="AT358" s="157" t="s">
        <v>202</v>
      </c>
      <c r="AU358" s="157" t="s">
        <v>93</v>
      </c>
      <c r="AV358" s="13" t="s">
        <v>93</v>
      </c>
      <c r="AW358" s="13" t="s">
        <v>42</v>
      </c>
      <c r="AX358" s="13" t="s">
        <v>82</v>
      </c>
      <c r="AY358" s="157" t="s">
        <v>192</v>
      </c>
    </row>
    <row r="359" spans="2:65" s="12" customFormat="1" ht="11.25">
      <c r="B359" s="149"/>
      <c r="D359" s="150" t="s">
        <v>202</v>
      </c>
      <c r="E359" s="151" t="s">
        <v>44</v>
      </c>
      <c r="F359" s="152" t="s">
        <v>3348</v>
      </c>
      <c r="H359" s="151" t="s">
        <v>44</v>
      </c>
      <c r="I359" s="153"/>
      <c r="L359" s="149"/>
      <c r="M359" s="154"/>
      <c r="T359" s="155"/>
      <c r="AT359" s="151" t="s">
        <v>202</v>
      </c>
      <c r="AU359" s="151" t="s">
        <v>93</v>
      </c>
      <c r="AV359" s="12" t="s">
        <v>90</v>
      </c>
      <c r="AW359" s="12" t="s">
        <v>42</v>
      </c>
      <c r="AX359" s="12" t="s">
        <v>82</v>
      </c>
      <c r="AY359" s="151" t="s">
        <v>192</v>
      </c>
    </row>
    <row r="360" spans="2:65" s="13" customFormat="1" ht="11.25">
      <c r="B360" s="156"/>
      <c r="D360" s="150" t="s">
        <v>202</v>
      </c>
      <c r="E360" s="157" t="s">
        <v>44</v>
      </c>
      <c r="F360" s="158" t="s">
        <v>90</v>
      </c>
      <c r="H360" s="159">
        <v>1</v>
      </c>
      <c r="I360" s="160"/>
      <c r="L360" s="156"/>
      <c r="M360" s="161"/>
      <c r="T360" s="162"/>
      <c r="AT360" s="157" t="s">
        <v>202</v>
      </c>
      <c r="AU360" s="157" t="s">
        <v>93</v>
      </c>
      <c r="AV360" s="13" t="s">
        <v>93</v>
      </c>
      <c r="AW360" s="13" t="s">
        <v>42</v>
      </c>
      <c r="AX360" s="13" t="s">
        <v>82</v>
      </c>
      <c r="AY360" s="157" t="s">
        <v>192</v>
      </c>
    </row>
    <row r="361" spans="2:65" s="12" customFormat="1" ht="11.25">
      <c r="B361" s="149"/>
      <c r="D361" s="150" t="s">
        <v>202</v>
      </c>
      <c r="E361" s="151" t="s">
        <v>44</v>
      </c>
      <c r="F361" s="152" t="s">
        <v>3349</v>
      </c>
      <c r="H361" s="151" t="s">
        <v>44</v>
      </c>
      <c r="I361" s="153"/>
      <c r="L361" s="149"/>
      <c r="M361" s="154"/>
      <c r="T361" s="155"/>
      <c r="AT361" s="151" t="s">
        <v>202</v>
      </c>
      <c r="AU361" s="151" t="s">
        <v>93</v>
      </c>
      <c r="AV361" s="12" t="s">
        <v>90</v>
      </c>
      <c r="AW361" s="12" t="s">
        <v>42</v>
      </c>
      <c r="AX361" s="12" t="s">
        <v>82</v>
      </c>
      <c r="AY361" s="151" t="s">
        <v>192</v>
      </c>
    </row>
    <row r="362" spans="2:65" s="13" customFormat="1" ht="11.25">
      <c r="B362" s="156"/>
      <c r="D362" s="150" t="s">
        <v>202</v>
      </c>
      <c r="E362" s="157" t="s">
        <v>44</v>
      </c>
      <c r="F362" s="158" t="s">
        <v>90</v>
      </c>
      <c r="H362" s="159">
        <v>1</v>
      </c>
      <c r="I362" s="160"/>
      <c r="L362" s="156"/>
      <c r="M362" s="161"/>
      <c r="T362" s="162"/>
      <c r="AT362" s="157" t="s">
        <v>202</v>
      </c>
      <c r="AU362" s="157" t="s">
        <v>93</v>
      </c>
      <c r="AV362" s="13" t="s">
        <v>93</v>
      </c>
      <c r="AW362" s="13" t="s">
        <v>42</v>
      </c>
      <c r="AX362" s="13" t="s">
        <v>82</v>
      </c>
      <c r="AY362" s="157" t="s">
        <v>192</v>
      </c>
    </row>
    <row r="363" spans="2:65" s="12" customFormat="1" ht="11.25">
      <c r="B363" s="149"/>
      <c r="D363" s="150" t="s">
        <v>202</v>
      </c>
      <c r="E363" s="151" t="s">
        <v>44</v>
      </c>
      <c r="F363" s="152" t="s">
        <v>3350</v>
      </c>
      <c r="H363" s="151" t="s">
        <v>44</v>
      </c>
      <c r="I363" s="153"/>
      <c r="L363" s="149"/>
      <c r="M363" s="154"/>
      <c r="T363" s="155"/>
      <c r="AT363" s="151" t="s">
        <v>202</v>
      </c>
      <c r="AU363" s="151" t="s">
        <v>93</v>
      </c>
      <c r="AV363" s="12" t="s">
        <v>90</v>
      </c>
      <c r="AW363" s="12" t="s">
        <v>42</v>
      </c>
      <c r="AX363" s="12" t="s">
        <v>82</v>
      </c>
      <c r="AY363" s="151" t="s">
        <v>192</v>
      </c>
    </row>
    <row r="364" spans="2:65" s="13" customFormat="1" ht="11.25">
      <c r="B364" s="156"/>
      <c r="D364" s="150" t="s">
        <v>202</v>
      </c>
      <c r="E364" s="157" t="s">
        <v>44</v>
      </c>
      <c r="F364" s="158" t="s">
        <v>90</v>
      </c>
      <c r="H364" s="159">
        <v>1</v>
      </c>
      <c r="I364" s="160"/>
      <c r="L364" s="156"/>
      <c r="M364" s="161"/>
      <c r="T364" s="162"/>
      <c r="AT364" s="157" t="s">
        <v>202</v>
      </c>
      <c r="AU364" s="157" t="s">
        <v>93</v>
      </c>
      <c r="AV364" s="13" t="s">
        <v>93</v>
      </c>
      <c r="AW364" s="13" t="s">
        <v>42</v>
      </c>
      <c r="AX364" s="13" t="s">
        <v>82</v>
      </c>
      <c r="AY364" s="157" t="s">
        <v>192</v>
      </c>
    </row>
    <row r="365" spans="2:65" s="12" customFormat="1" ht="11.25">
      <c r="B365" s="149"/>
      <c r="D365" s="150" t="s">
        <v>202</v>
      </c>
      <c r="E365" s="151" t="s">
        <v>44</v>
      </c>
      <c r="F365" s="152" t="s">
        <v>3351</v>
      </c>
      <c r="H365" s="151" t="s">
        <v>44</v>
      </c>
      <c r="I365" s="153"/>
      <c r="L365" s="149"/>
      <c r="M365" s="154"/>
      <c r="T365" s="155"/>
      <c r="AT365" s="151" t="s">
        <v>202</v>
      </c>
      <c r="AU365" s="151" t="s">
        <v>93</v>
      </c>
      <c r="AV365" s="12" t="s">
        <v>90</v>
      </c>
      <c r="AW365" s="12" t="s">
        <v>42</v>
      </c>
      <c r="AX365" s="12" t="s">
        <v>82</v>
      </c>
      <c r="AY365" s="151" t="s">
        <v>192</v>
      </c>
    </row>
    <row r="366" spans="2:65" s="13" customFormat="1" ht="11.25">
      <c r="B366" s="156"/>
      <c r="D366" s="150" t="s">
        <v>202</v>
      </c>
      <c r="E366" s="157" t="s">
        <v>44</v>
      </c>
      <c r="F366" s="158" t="s">
        <v>90</v>
      </c>
      <c r="H366" s="159">
        <v>1</v>
      </c>
      <c r="I366" s="160"/>
      <c r="L366" s="156"/>
      <c r="M366" s="161"/>
      <c r="T366" s="162"/>
      <c r="AT366" s="157" t="s">
        <v>202</v>
      </c>
      <c r="AU366" s="157" t="s">
        <v>93</v>
      </c>
      <c r="AV366" s="13" t="s">
        <v>93</v>
      </c>
      <c r="AW366" s="13" t="s">
        <v>42</v>
      </c>
      <c r="AX366" s="13" t="s">
        <v>82</v>
      </c>
      <c r="AY366" s="157" t="s">
        <v>192</v>
      </c>
    </row>
    <row r="367" spans="2:65" s="12" customFormat="1" ht="11.25">
      <c r="B367" s="149"/>
      <c r="D367" s="150" t="s">
        <v>202</v>
      </c>
      <c r="E367" s="151" t="s">
        <v>44</v>
      </c>
      <c r="F367" s="152" t="s">
        <v>3352</v>
      </c>
      <c r="H367" s="151" t="s">
        <v>44</v>
      </c>
      <c r="I367" s="153"/>
      <c r="L367" s="149"/>
      <c r="M367" s="154"/>
      <c r="T367" s="155"/>
      <c r="AT367" s="151" t="s">
        <v>202</v>
      </c>
      <c r="AU367" s="151" t="s">
        <v>93</v>
      </c>
      <c r="AV367" s="12" t="s">
        <v>90</v>
      </c>
      <c r="AW367" s="12" t="s">
        <v>42</v>
      </c>
      <c r="AX367" s="12" t="s">
        <v>82</v>
      </c>
      <c r="AY367" s="151" t="s">
        <v>192</v>
      </c>
    </row>
    <row r="368" spans="2:65" s="13" customFormat="1" ht="11.25">
      <c r="B368" s="156"/>
      <c r="D368" s="150" t="s">
        <v>202</v>
      </c>
      <c r="E368" s="157" t="s">
        <v>44</v>
      </c>
      <c r="F368" s="158" t="s">
        <v>90</v>
      </c>
      <c r="H368" s="159">
        <v>1</v>
      </c>
      <c r="I368" s="160"/>
      <c r="L368" s="156"/>
      <c r="M368" s="161"/>
      <c r="T368" s="162"/>
      <c r="AT368" s="157" t="s">
        <v>202</v>
      </c>
      <c r="AU368" s="157" t="s">
        <v>93</v>
      </c>
      <c r="AV368" s="13" t="s">
        <v>93</v>
      </c>
      <c r="AW368" s="13" t="s">
        <v>42</v>
      </c>
      <c r="AX368" s="13" t="s">
        <v>82</v>
      </c>
      <c r="AY368" s="157" t="s">
        <v>192</v>
      </c>
    </row>
    <row r="369" spans="2:65" s="14" customFormat="1" ht="11.25">
      <c r="B369" s="163"/>
      <c r="D369" s="150" t="s">
        <v>202</v>
      </c>
      <c r="E369" s="164" t="s">
        <v>44</v>
      </c>
      <c r="F369" s="165" t="s">
        <v>205</v>
      </c>
      <c r="H369" s="166">
        <v>6</v>
      </c>
      <c r="I369" s="167"/>
      <c r="L369" s="163"/>
      <c r="M369" s="168"/>
      <c r="T369" s="169"/>
      <c r="AT369" s="164" t="s">
        <v>202</v>
      </c>
      <c r="AU369" s="164" t="s">
        <v>93</v>
      </c>
      <c r="AV369" s="14" t="s">
        <v>199</v>
      </c>
      <c r="AW369" s="14" t="s">
        <v>42</v>
      </c>
      <c r="AX369" s="14" t="s">
        <v>90</v>
      </c>
      <c r="AY369" s="164" t="s">
        <v>192</v>
      </c>
    </row>
    <row r="370" spans="2:65" s="1" customFormat="1" ht="21.75" customHeight="1">
      <c r="B370" s="33"/>
      <c r="C370" s="132" t="s">
        <v>379</v>
      </c>
      <c r="D370" s="132" t="s">
        <v>194</v>
      </c>
      <c r="E370" s="133" t="s">
        <v>3356</v>
      </c>
      <c r="F370" s="134" t="s">
        <v>3357</v>
      </c>
      <c r="G370" s="135" t="s">
        <v>282</v>
      </c>
      <c r="H370" s="136">
        <v>3350</v>
      </c>
      <c r="I370" s="137"/>
      <c r="J370" s="138">
        <f>ROUND(I370*H370,2)</f>
        <v>0</v>
      </c>
      <c r="K370" s="134" t="s">
        <v>198</v>
      </c>
      <c r="L370" s="33"/>
      <c r="M370" s="139" t="s">
        <v>44</v>
      </c>
      <c r="N370" s="140" t="s">
        <v>53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90</v>
      </c>
      <c r="AT370" s="143" t="s">
        <v>194</v>
      </c>
      <c r="AU370" s="143" t="s">
        <v>93</v>
      </c>
      <c r="AY370" s="17" t="s">
        <v>192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90</v>
      </c>
      <c r="BK370" s="144">
        <f>ROUND(I370*H370,2)</f>
        <v>0</v>
      </c>
      <c r="BL370" s="17" t="s">
        <v>90</v>
      </c>
      <c r="BM370" s="143" t="s">
        <v>3358</v>
      </c>
    </row>
    <row r="371" spans="2:65" s="1" customFormat="1" ht="11.25">
      <c r="B371" s="33"/>
      <c r="D371" s="145" t="s">
        <v>200</v>
      </c>
      <c r="F371" s="146" t="s">
        <v>3359</v>
      </c>
      <c r="I371" s="147"/>
      <c r="L371" s="33"/>
      <c r="M371" s="148"/>
      <c r="T371" s="54"/>
      <c r="AT371" s="17" t="s">
        <v>200</v>
      </c>
      <c r="AU371" s="17" t="s">
        <v>93</v>
      </c>
    </row>
    <row r="372" spans="2:65" s="12" customFormat="1" ht="11.25">
      <c r="B372" s="149"/>
      <c r="D372" s="150" t="s">
        <v>202</v>
      </c>
      <c r="E372" s="151" t="s">
        <v>44</v>
      </c>
      <c r="F372" s="152" t="s">
        <v>3079</v>
      </c>
      <c r="H372" s="151" t="s">
        <v>44</v>
      </c>
      <c r="I372" s="153"/>
      <c r="L372" s="149"/>
      <c r="M372" s="154"/>
      <c r="T372" s="155"/>
      <c r="AT372" s="151" t="s">
        <v>202</v>
      </c>
      <c r="AU372" s="151" t="s">
        <v>93</v>
      </c>
      <c r="AV372" s="12" t="s">
        <v>90</v>
      </c>
      <c r="AW372" s="12" t="s">
        <v>42</v>
      </c>
      <c r="AX372" s="12" t="s">
        <v>82</v>
      </c>
      <c r="AY372" s="151" t="s">
        <v>192</v>
      </c>
    </row>
    <row r="373" spans="2:65" s="12" customFormat="1" ht="33.75">
      <c r="B373" s="149"/>
      <c r="D373" s="150" t="s">
        <v>202</v>
      </c>
      <c r="E373" s="151" t="s">
        <v>44</v>
      </c>
      <c r="F373" s="152" t="s">
        <v>3360</v>
      </c>
      <c r="H373" s="151" t="s">
        <v>44</v>
      </c>
      <c r="I373" s="153"/>
      <c r="L373" s="149"/>
      <c r="M373" s="154"/>
      <c r="T373" s="155"/>
      <c r="AT373" s="151" t="s">
        <v>202</v>
      </c>
      <c r="AU373" s="151" t="s">
        <v>93</v>
      </c>
      <c r="AV373" s="12" t="s">
        <v>90</v>
      </c>
      <c r="AW373" s="12" t="s">
        <v>42</v>
      </c>
      <c r="AX373" s="12" t="s">
        <v>82</v>
      </c>
      <c r="AY373" s="151" t="s">
        <v>192</v>
      </c>
    </row>
    <row r="374" spans="2:65" s="13" customFormat="1" ht="11.25">
      <c r="B374" s="156"/>
      <c r="D374" s="150" t="s">
        <v>202</v>
      </c>
      <c r="E374" s="157" t="s">
        <v>44</v>
      </c>
      <c r="F374" s="158" t="s">
        <v>3361</v>
      </c>
      <c r="H374" s="159">
        <v>75</v>
      </c>
      <c r="I374" s="160"/>
      <c r="L374" s="156"/>
      <c r="M374" s="161"/>
      <c r="T374" s="162"/>
      <c r="AT374" s="157" t="s">
        <v>202</v>
      </c>
      <c r="AU374" s="157" t="s">
        <v>93</v>
      </c>
      <c r="AV374" s="13" t="s">
        <v>93</v>
      </c>
      <c r="AW374" s="13" t="s">
        <v>42</v>
      </c>
      <c r="AX374" s="13" t="s">
        <v>82</v>
      </c>
      <c r="AY374" s="157" t="s">
        <v>192</v>
      </c>
    </row>
    <row r="375" spans="2:65" s="12" customFormat="1" ht="22.5">
      <c r="B375" s="149"/>
      <c r="D375" s="150" t="s">
        <v>202</v>
      </c>
      <c r="E375" s="151" t="s">
        <v>44</v>
      </c>
      <c r="F375" s="152" t="s">
        <v>3362</v>
      </c>
      <c r="H375" s="151" t="s">
        <v>44</v>
      </c>
      <c r="I375" s="153"/>
      <c r="L375" s="149"/>
      <c r="M375" s="154"/>
      <c r="T375" s="155"/>
      <c r="AT375" s="151" t="s">
        <v>202</v>
      </c>
      <c r="AU375" s="151" t="s">
        <v>93</v>
      </c>
      <c r="AV375" s="12" t="s">
        <v>90</v>
      </c>
      <c r="AW375" s="12" t="s">
        <v>42</v>
      </c>
      <c r="AX375" s="12" t="s">
        <v>82</v>
      </c>
      <c r="AY375" s="151" t="s">
        <v>192</v>
      </c>
    </row>
    <row r="376" spans="2:65" s="13" customFormat="1" ht="11.25">
      <c r="B376" s="156"/>
      <c r="D376" s="150" t="s">
        <v>202</v>
      </c>
      <c r="E376" s="157" t="s">
        <v>44</v>
      </c>
      <c r="F376" s="158" t="s">
        <v>3363</v>
      </c>
      <c r="H376" s="159">
        <v>350</v>
      </c>
      <c r="I376" s="160"/>
      <c r="L376" s="156"/>
      <c r="M376" s="161"/>
      <c r="T376" s="162"/>
      <c r="AT376" s="157" t="s">
        <v>202</v>
      </c>
      <c r="AU376" s="157" t="s">
        <v>93</v>
      </c>
      <c r="AV376" s="13" t="s">
        <v>93</v>
      </c>
      <c r="AW376" s="13" t="s">
        <v>42</v>
      </c>
      <c r="AX376" s="13" t="s">
        <v>82</v>
      </c>
      <c r="AY376" s="157" t="s">
        <v>192</v>
      </c>
    </row>
    <row r="377" spans="2:65" s="12" customFormat="1" ht="22.5">
      <c r="B377" s="149"/>
      <c r="D377" s="150" t="s">
        <v>202</v>
      </c>
      <c r="E377" s="151" t="s">
        <v>44</v>
      </c>
      <c r="F377" s="152" t="s">
        <v>3364</v>
      </c>
      <c r="H377" s="151" t="s">
        <v>44</v>
      </c>
      <c r="I377" s="153"/>
      <c r="L377" s="149"/>
      <c r="M377" s="154"/>
      <c r="T377" s="155"/>
      <c r="AT377" s="151" t="s">
        <v>202</v>
      </c>
      <c r="AU377" s="151" t="s">
        <v>93</v>
      </c>
      <c r="AV377" s="12" t="s">
        <v>90</v>
      </c>
      <c r="AW377" s="12" t="s">
        <v>42</v>
      </c>
      <c r="AX377" s="12" t="s">
        <v>82</v>
      </c>
      <c r="AY377" s="151" t="s">
        <v>192</v>
      </c>
    </row>
    <row r="378" spans="2:65" s="13" customFormat="1" ht="11.25">
      <c r="B378" s="156"/>
      <c r="D378" s="150" t="s">
        <v>202</v>
      </c>
      <c r="E378" s="157" t="s">
        <v>44</v>
      </c>
      <c r="F378" s="158" t="s">
        <v>3365</v>
      </c>
      <c r="H378" s="159">
        <v>700</v>
      </c>
      <c r="I378" s="160"/>
      <c r="L378" s="156"/>
      <c r="M378" s="161"/>
      <c r="T378" s="162"/>
      <c r="AT378" s="157" t="s">
        <v>202</v>
      </c>
      <c r="AU378" s="157" t="s">
        <v>93</v>
      </c>
      <c r="AV378" s="13" t="s">
        <v>93</v>
      </c>
      <c r="AW378" s="13" t="s">
        <v>42</v>
      </c>
      <c r="AX378" s="13" t="s">
        <v>82</v>
      </c>
      <c r="AY378" s="157" t="s">
        <v>192</v>
      </c>
    </row>
    <row r="379" spans="2:65" s="12" customFormat="1" ht="22.5">
      <c r="B379" s="149"/>
      <c r="D379" s="150" t="s">
        <v>202</v>
      </c>
      <c r="E379" s="151" t="s">
        <v>44</v>
      </c>
      <c r="F379" s="152" t="s">
        <v>3366</v>
      </c>
      <c r="H379" s="151" t="s">
        <v>44</v>
      </c>
      <c r="I379" s="153"/>
      <c r="L379" s="149"/>
      <c r="M379" s="154"/>
      <c r="T379" s="155"/>
      <c r="AT379" s="151" t="s">
        <v>202</v>
      </c>
      <c r="AU379" s="151" t="s">
        <v>93</v>
      </c>
      <c r="AV379" s="12" t="s">
        <v>90</v>
      </c>
      <c r="AW379" s="12" t="s">
        <v>42</v>
      </c>
      <c r="AX379" s="12" t="s">
        <v>82</v>
      </c>
      <c r="AY379" s="151" t="s">
        <v>192</v>
      </c>
    </row>
    <row r="380" spans="2:65" s="13" customFormat="1" ht="11.25">
      <c r="B380" s="156"/>
      <c r="D380" s="150" t="s">
        <v>202</v>
      </c>
      <c r="E380" s="157" t="s">
        <v>44</v>
      </c>
      <c r="F380" s="158" t="s">
        <v>3367</v>
      </c>
      <c r="H380" s="159">
        <v>675</v>
      </c>
      <c r="I380" s="160"/>
      <c r="L380" s="156"/>
      <c r="M380" s="161"/>
      <c r="T380" s="162"/>
      <c r="AT380" s="157" t="s">
        <v>202</v>
      </c>
      <c r="AU380" s="157" t="s">
        <v>93</v>
      </c>
      <c r="AV380" s="13" t="s">
        <v>93</v>
      </c>
      <c r="AW380" s="13" t="s">
        <v>42</v>
      </c>
      <c r="AX380" s="13" t="s">
        <v>82</v>
      </c>
      <c r="AY380" s="157" t="s">
        <v>192</v>
      </c>
    </row>
    <row r="381" spans="2:65" s="12" customFormat="1" ht="22.5">
      <c r="B381" s="149"/>
      <c r="D381" s="150" t="s">
        <v>202</v>
      </c>
      <c r="E381" s="151" t="s">
        <v>44</v>
      </c>
      <c r="F381" s="152" t="s">
        <v>3368</v>
      </c>
      <c r="H381" s="151" t="s">
        <v>44</v>
      </c>
      <c r="I381" s="153"/>
      <c r="L381" s="149"/>
      <c r="M381" s="154"/>
      <c r="T381" s="155"/>
      <c r="AT381" s="151" t="s">
        <v>202</v>
      </c>
      <c r="AU381" s="151" t="s">
        <v>93</v>
      </c>
      <c r="AV381" s="12" t="s">
        <v>90</v>
      </c>
      <c r="AW381" s="12" t="s">
        <v>42</v>
      </c>
      <c r="AX381" s="12" t="s">
        <v>82</v>
      </c>
      <c r="AY381" s="151" t="s">
        <v>192</v>
      </c>
    </row>
    <row r="382" spans="2:65" s="13" customFormat="1" ht="11.25">
      <c r="B382" s="156"/>
      <c r="D382" s="150" t="s">
        <v>202</v>
      </c>
      <c r="E382" s="157" t="s">
        <v>44</v>
      </c>
      <c r="F382" s="158" t="s">
        <v>3369</v>
      </c>
      <c r="H382" s="159">
        <v>600</v>
      </c>
      <c r="I382" s="160"/>
      <c r="L382" s="156"/>
      <c r="M382" s="161"/>
      <c r="T382" s="162"/>
      <c r="AT382" s="157" t="s">
        <v>202</v>
      </c>
      <c r="AU382" s="157" t="s">
        <v>93</v>
      </c>
      <c r="AV382" s="13" t="s">
        <v>93</v>
      </c>
      <c r="AW382" s="13" t="s">
        <v>42</v>
      </c>
      <c r="AX382" s="13" t="s">
        <v>82</v>
      </c>
      <c r="AY382" s="157" t="s">
        <v>192</v>
      </c>
    </row>
    <row r="383" spans="2:65" s="12" customFormat="1" ht="22.5">
      <c r="B383" s="149"/>
      <c r="D383" s="150" t="s">
        <v>202</v>
      </c>
      <c r="E383" s="151" t="s">
        <v>44</v>
      </c>
      <c r="F383" s="152" t="s">
        <v>3370</v>
      </c>
      <c r="H383" s="151" t="s">
        <v>44</v>
      </c>
      <c r="I383" s="153"/>
      <c r="L383" s="149"/>
      <c r="M383" s="154"/>
      <c r="T383" s="155"/>
      <c r="AT383" s="151" t="s">
        <v>202</v>
      </c>
      <c r="AU383" s="151" t="s">
        <v>93</v>
      </c>
      <c r="AV383" s="12" t="s">
        <v>90</v>
      </c>
      <c r="AW383" s="12" t="s">
        <v>42</v>
      </c>
      <c r="AX383" s="12" t="s">
        <v>82</v>
      </c>
      <c r="AY383" s="151" t="s">
        <v>192</v>
      </c>
    </row>
    <row r="384" spans="2:65" s="13" customFormat="1" ht="11.25">
      <c r="B384" s="156"/>
      <c r="D384" s="150" t="s">
        <v>202</v>
      </c>
      <c r="E384" s="157" t="s">
        <v>44</v>
      </c>
      <c r="F384" s="158" t="s">
        <v>3371</v>
      </c>
      <c r="H384" s="159">
        <v>900</v>
      </c>
      <c r="I384" s="160"/>
      <c r="L384" s="156"/>
      <c r="M384" s="161"/>
      <c r="T384" s="162"/>
      <c r="AT384" s="157" t="s">
        <v>202</v>
      </c>
      <c r="AU384" s="157" t="s">
        <v>93</v>
      </c>
      <c r="AV384" s="13" t="s">
        <v>93</v>
      </c>
      <c r="AW384" s="13" t="s">
        <v>42</v>
      </c>
      <c r="AX384" s="13" t="s">
        <v>82</v>
      </c>
      <c r="AY384" s="157" t="s">
        <v>192</v>
      </c>
    </row>
    <row r="385" spans="2:65" s="12" customFormat="1" ht="33.75">
      <c r="B385" s="149"/>
      <c r="D385" s="150" t="s">
        <v>202</v>
      </c>
      <c r="E385" s="151" t="s">
        <v>44</v>
      </c>
      <c r="F385" s="152" t="s">
        <v>3372</v>
      </c>
      <c r="H385" s="151" t="s">
        <v>44</v>
      </c>
      <c r="I385" s="153"/>
      <c r="L385" s="149"/>
      <c r="M385" s="154"/>
      <c r="T385" s="155"/>
      <c r="AT385" s="151" t="s">
        <v>202</v>
      </c>
      <c r="AU385" s="151" t="s">
        <v>93</v>
      </c>
      <c r="AV385" s="12" t="s">
        <v>90</v>
      </c>
      <c r="AW385" s="12" t="s">
        <v>42</v>
      </c>
      <c r="AX385" s="12" t="s">
        <v>82</v>
      </c>
      <c r="AY385" s="151" t="s">
        <v>192</v>
      </c>
    </row>
    <row r="386" spans="2:65" s="13" customFormat="1" ht="11.25">
      <c r="B386" s="156"/>
      <c r="D386" s="150" t="s">
        <v>202</v>
      </c>
      <c r="E386" s="157" t="s">
        <v>44</v>
      </c>
      <c r="F386" s="158" t="s">
        <v>3373</v>
      </c>
      <c r="H386" s="159">
        <v>50</v>
      </c>
      <c r="I386" s="160"/>
      <c r="L386" s="156"/>
      <c r="M386" s="161"/>
      <c r="T386" s="162"/>
      <c r="AT386" s="157" t="s">
        <v>202</v>
      </c>
      <c r="AU386" s="157" t="s">
        <v>93</v>
      </c>
      <c r="AV386" s="13" t="s">
        <v>93</v>
      </c>
      <c r="AW386" s="13" t="s">
        <v>42</v>
      </c>
      <c r="AX386" s="13" t="s">
        <v>82</v>
      </c>
      <c r="AY386" s="157" t="s">
        <v>192</v>
      </c>
    </row>
    <row r="387" spans="2:65" s="14" customFormat="1" ht="11.25">
      <c r="B387" s="163"/>
      <c r="D387" s="150" t="s">
        <v>202</v>
      </c>
      <c r="E387" s="164" t="s">
        <v>44</v>
      </c>
      <c r="F387" s="165" t="s">
        <v>205</v>
      </c>
      <c r="H387" s="166">
        <v>3350</v>
      </c>
      <c r="I387" s="167"/>
      <c r="L387" s="163"/>
      <c r="M387" s="168"/>
      <c r="T387" s="169"/>
      <c r="AT387" s="164" t="s">
        <v>202</v>
      </c>
      <c r="AU387" s="164" t="s">
        <v>93</v>
      </c>
      <c r="AV387" s="14" t="s">
        <v>199</v>
      </c>
      <c r="AW387" s="14" t="s">
        <v>42</v>
      </c>
      <c r="AX387" s="14" t="s">
        <v>90</v>
      </c>
      <c r="AY387" s="164" t="s">
        <v>192</v>
      </c>
    </row>
    <row r="388" spans="2:65" s="1" customFormat="1" ht="24.2" customHeight="1">
      <c r="B388" s="33"/>
      <c r="C388" s="170" t="s">
        <v>283</v>
      </c>
      <c r="D388" s="170" t="s">
        <v>245</v>
      </c>
      <c r="E388" s="171" t="s">
        <v>3374</v>
      </c>
      <c r="F388" s="172" t="s">
        <v>3375</v>
      </c>
      <c r="G388" s="173" t="s">
        <v>282</v>
      </c>
      <c r="H388" s="174">
        <v>3350</v>
      </c>
      <c r="I388" s="175"/>
      <c r="J388" s="176">
        <f>ROUND(I388*H388,2)</f>
        <v>0</v>
      </c>
      <c r="K388" s="172" t="s">
        <v>198</v>
      </c>
      <c r="L388" s="177"/>
      <c r="M388" s="178" t="s">
        <v>44</v>
      </c>
      <c r="N388" s="179" t="s">
        <v>53</v>
      </c>
      <c r="P388" s="141">
        <f>O388*H388</f>
        <v>0</v>
      </c>
      <c r="Q388" s="141">
        <v>1E-4</v>
      </c>
      <c r="R388" s="141">
        <f>Q388*H388</f>
        <v>0.33500000000000002</v>
      </c>
      <c r="S388" s="141">
        <v>0</v>
      </c>
      <c r="T388" s="142">
        <f>S388*H388</f>
        <v>0</v>
      </c>
      <c r="AR388" s="143" t="s">
        <v>93</v>
      </c>
      <c r="AT388" s="143" t="s">
        <v>245</v>
      </c>
      <c r="AU388" s="143" t="s">
        <v>93</v>
      </c>
      <c r="AY388" s="17" t="s">
        <v>192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90</v>
      </c>
      <c r="BK388" s="144">
        <f>ROUND(I388*H388,2)</f>
        <v>0</v>
      </c>
      <c r="BL388" s="17" t="s">
        <v>90</v>
      </c>
      <c r="BM388" s="143" t="s">
        <v>3376</v>
      </c>
    </row>
    <row r="389" spans="2:65" s="12" customFormat="1" ht="11.25">
      <c r="B389" s="149"/>
      <c r="D389" s="150" t="s">
        <v>202</v>
      </c>
      <c r="E389" s="151" t="s">
        <v>44</v>
      </c>
      <c r="F389" s="152" t="s">
        <v>3079</v>
      </c>
      <c r="H389" s="151" t="s">
        <v>44</v>
      </c>
      <c r="I389" s="153"/>
      <c r="L389" s="149"/>
      <c r="M389" s="154"/>
      <c r="T389" s="155"/>
      <c r="AT389" s="151" t="s">
        <v>202</v>
      </c>
      <c r="AU389" s="151" t="s">
        <v>93</v>
      </c>
      <c r="AV389" s="12" t="s">
        <v>90</v>
      </c>
      <c r="AW389" s="12" t="s">
        <v>42</v>
      </c>
      <c r="AX389" s="12" t="s">
        <v>82</v>
      </c>
      <c r="AY389" s="151" t="s">
        <v>192</v>
      </c>
    </row>
    <row r="390" spans="2:65" s="12" customFormat="1" ht="33.75">
      <c r="B390" s="149"/>
      <c r="D390" s="150" t="s">
        <v>202</v>
      </c>
      <c r="E390" s="151" t="s">
        <v>44</v>
      </c>
      <c r="F390" s="152" t="s">
        <v>3377</v>
      </c>
      <c r="H390" s="151" t="s">
        <v>44</v>
      </c>
      <c r="I390" s="153"/>
      <c r="L390" s="149"/>
      <c r="M390" s="154"/>
      <c r="T390" s="155"/>
      <c r="AT390" s="151" t="s">
        <v>202</v>
      </c>
      <c r="AU390" s="151" t="s">
        <v>93</v>
      </c>
      <c r="AV390" s="12" t="s">
        <v>90</v>
      </c>
      <c r="AW390" s="12" t="s">
        <v>42</v>
      </c>
      <c r="AX390" s="12" t="s">
        <v>82</v>
      </c>
      <c r="AY390" s="151" t="s">
        <v>192</v>
      </c>
    </row>
    <row r="391" spans="2:65" s="12" customFormat="1" ht="22.5">
      <c r="B391" s="149"/>
      <c r="D391" s="150" t="s">
        <v>202</v>
      </c>
      <c r="E391" s="151" t="s">
        <v>44</v>
      </c>
      <c r="F391" s="152" t="s">
        <v>3378</v>
      </c>
      <c r="H391" s="151" t="s">
        <v>44</v>
      </c>
      <c r="I391" s="153"/>
      <c r="L391" s="149"/>
      <c r="M391" s="154"/>
      <c r="T391" s="155"/>
      <c r="AT391" s="151" t="s">
        <v>202</v>
      </c>
      <c r="AU391" s="151" t="s">
        <v>93</v>
      </c>
      <c r="AV391" s="12" t="s">
        <v>90</v>
      </c>
      <c r="AW391" s="12" t="s">
        <v>42</v>
      </c>
      <c r="AX391" s="12" t="s">
        <v>82</v>
      </c>
      <c r="AY391" s="151" t="s">
        <v>192</v>
      </c>
    </row>
    <row r="392" spans="2:65" s="13" customFormat="1" ht="11.25">
      <c r="B392" s="156"/>
      <c r="D392" s="150" t="s">
        <v>202</v>
      </c>
      <c r="E392" s="157" t="s">
        <v>44</v>
      </c>
      <c r="F392" s="158" t="s">
        <v>3361</v>
      </c>
      <c r="H392" s="159">
        <v>75</v>
      </c>
      <c r="I392" s="160"/>
      <c r="L392" s="156"/>
      <c r="M392" s="161"/>
      <c r="T392" s="162"/>
      <c r="AT392" s="157" t="s">
        <v>202</v>
      </c>
      <c r="AU392" s="157" t="s">
        <v>93</v>
      </c>
      <c r="AV392" s="13" t="s">
        <v>93</v>
      </c>
      <c r="AW392" s="13" t="s">
        <v>42</v>
      </c>
      <c r="AX392" s="13" t="s">
        <v>82</v>
      </c>
      <c r="AY392" s="157" t="s">
        <v>192</v>
      </c>
    </row>
    <row r="393" spans="2:65" s="12" customFormat="1" ht="11.25">
      <c r="B393" s="149"/>
      <c r="D393" s="150" t="s">
        <v>202</v>
      </c>
      <c r="E393" s="151" t="s">
        <v>44</v>
      </c>
      <c r="F393" s="152" t="s">
        <v>3379</v>
      </c>
      <c r="H393" s="151" t="s">
        <v>44</v>
      </c>
      <c r="I393" s="153"/>
      <c r="L393" s="149"/>
      <c r="M393" s="154"/>
      <c r="T393" s="155"/>
      <c r="AT393" s="151" t="s">
        <v>202</v>
      </c>
      <c r="AU393" s="151" t="s">
        <v>93</v>
      </c>
      <c r="AV393" s="12" t="s">
        <v>90</v>
      </c>
      <c r="AW393" s="12" t="s">
        <v>42</v>
      </c>
      <c r="AX393" s="12" t="s">
        <v>82</v>
      </c>
      <c r="AY393" s="151" t="s">
        <v>192</v>
      </c>
    </row>
    <row r="394" spans="2:65" s="13" customFormat="1" ht="11.25">
      <c r="B394" s="156"/>
      <c r="D394" s="150" t="s">
        <v>202</v>
      </c>
      <c r="E394" s="157" t="s">
        <v>44</v>
      </c>
      <c r="F394" s="158" t="s">
        <v>3363</v>
      </c>
      <c r="H394" s="159">
        <v>350</v>
      </c>
      <c r="I394" s="160"/>
      <c r="L394" s="156"/>
      <c r="M394" s="161"/>
      <c r="T394" s="162"/>
      <c r="AT394" s="157" t="s">
        <v>202</v>
      </c>
      <c r="AU394" s="157" t="s">
        <v>93</v>
      </c>
      <c r="AV394" s="13" t="s">
        <v>93</v>
      </c>
      <c r="AW394" s="13" t="s">
        <v>42</v>
      </c>
      <c r="AX394" s="13" t="s">
        <v>82</v>
      </c>
      <c r="AY394" s="157" t="s">
        <v>192</v>
      </c>
    </row>
    <row r="395" spans="2:65" s="12" customFormat="1" ht="11.25">
      <c r="B395" s="149"/>
      <c r="D395" s="150" t="s">
        <v>202</v>
      </c>
      <c r="E395" s="151" t="s">
        <v>44</v>
      </c>
      <c r="F395" s="152" t="s">
        <v>3380</v>
      </c>
      <c r="H395" s="151" t="s">
        <v>44</v>
      </c>
      <c r="I395" s="153"/>
      <c r="L395" s="149"/>
      <c r="M395" s="154"/>
      <c r="T395" s="155"/>
      <c r="AT395" s="151" t="s">
        <v>202</v>
      </c>
      <c r="AU395" s="151" t="s">
        <v>93</v>
      </c>
      <c r="AV395" s="12" t="s">
        <v>90</v>
      </c>
      <c r="AW395" s="12" t="s">
        <v>42</v>
      </c>
      <c r="AX395" s="12" t="s">
        <v>82</v>
      </c>
      <c r="AY395" s="151" t="s">
        <v>192</v>
      </c>
    </row>
    <row r="396" spans="2:65" s="13" customFormat="1" ht="11.25">
      <c r="B396" s="156"/>
      <c r="D396" s="150" t="s">
        <v>202</v>
      </c>
      <c r="E396" s="157" t="s">
        <v>44</v>
      </c>
      <c r="F396" s="158" t="s">
        <v>3365</v>
      </c>
      <c r="H396" s="159">
        <v>700</v>
      </c>
      <c r="I396" s="160"/>
      <c r="L396" s="156"/>
      <c r="M396" s="161"/>
      <c r="T396" s="162"/>
      <c r="AT396" s="157" t="s">
        <v>202</v>
      </c>
      <c r="AU396" s="157" t="s">
        <v>93</v>
      </c>
      <c r="AV396" s="13" t="s">
        <v>93</v>
      </c>
      <c r="AW396" s="13" t="s">
        <v>42</v>
      </c>
      <c r="AX396" s="13" t="s">
        <v>82</v>
      </c>
      <c r="AY396" s="157" t="s">
        <v>192</v>
      </c>
    </row>
    <row r="397" spans="2:65" s="12" customFormat="1" ht="11.25">
      <c r="B397" s="149"/>
      <c r="D397" s="150" t="s">
        <v>202</v>
      </c>
      <c r="E397" s="151" t="s">
        <v>44</v>
      </c>
      <c r="F397" s="152" t="s">
        <v>3381</v>
      </c>
      <c r="H397" s="151" t="s">
        <v>44</v>
      </c>
      <c r="I397" s="153"/>
      <c r="L397" s="149"/>
      <c r="M397" s="154"/>
      <c r="T397" s="155"/>
      <c r="AT397" s="151" t="s">
        <v>202</v>
      </c>
      <c r="AU397" s="151" t="s">
        <v>93</v>
      </c>
      <c r="AV397" s="12" t="s">
        <v>90</v>
      </c>
      <c r="AW397" s="12" t="s">
        <v>42</v>
      </c>
      <c r="AX397" s="12" t="s">
        <v>82</v>
      </c>
      <c r="AY397" s="151" t="s">
        <v>192</v>
      </c>
    </row>
    <row r="398" spans="2:65" s="13" customFormat="1" ht="11.25">
      <c r="B398" s="156"/>
      <c r="D398" s="150" t="s">
        <v>202</v>
      </c>
      <c r="E398" s="157" t="s">
        <v>44</v>
      </c>
      <c r="F398" s="158" t="s">
        <v>3367</v>
      </c>
      <c r="H398" s="159">
        <v>675</v>
      </c>
      <c r="I398" s="160"/>
      <c r="L398" s="156"/>
      <c r="M398" s="161"/>
      <c r="T398" s="162"/>
      <c r="AT398" s="157" t="s">
        <v>202</v>
      </c>
      <c r="AU398" s="157" t="s">
        <v>93</v>
      </c>
      <c r="AV398" s="13" t="s">
        <v>93</v>
      </c>
      <c r="AW398" s="13" t="s">
        <v>42</v>
      </c>
      <c r="AX398" s="13" t="s">
        <v>82</v>
      </c>
      <c r="AY398" s="157" t="s">
        <v>192</v>
      </c>
    </row>
    <row r="399" spans="2:65" s="12" customFormat="1" ht="11.25">
      <c r="B399" s="149"/>
      <c r="D399" s="150" t="s">
        <v>202</v>
      </c>
      <c r="E399" s="151" t="s">
        <v>44</v>
      </c>
      <c r="F399" s="152" t="s">
        <v>3382</v>
      </c>
      <c r="H399" s="151" t="s">
        <v>44</v>
      </c>
      <c r="I399" s="153"/>
      <c r="L399" s="149"/>
      <c r="M399" s="154"/>
      <c r="T399" s="155"/>
      <c r="AT399" s="151" t="s">
        <v>202</v>
      </c>
      <c r="AU399" s="151" t="s">
        <v>93</v>
      </c>
      <c r="AV399" s="12" t="s">
        <v>90</v>
      </c>
      <c r="AW399" s="12" t="s">
        <v>42</v>
      </c>
      <c r="AX399" s="12" t="s">
        <v>82</v>
      </c>
      <c r="AY399" s="151" t="s">
        <v>192</v>
      </c>
    </row>
    <row r="400" spans="2:65" s="13" customFormat="1" ht="11.25">
      <c r="B400" s="156"/>
      <c r="D400" s="150" t="s">
        <v>202</v>
      </c>
      <c r="E400" s="157" t="s">
        <v>44</v>
      </c>
      <c r="F400" s="158" t="s">
        <v>3369</v>
      </c>
      <c r="H400" s="159">
        <v>600</v>
      </c>
      <c r="I400" s="160"/>
      <c r="L400" s="156"/>
      <c r="M400" s="161"/>
      <c r="T400" s="162"/>
      <c r="AT400" s="157" t="s">
        <v>202</v>
      </c>
      <c r="AU400" s="157" t="s">
        <v>93</v>
      </c>
      <c r="AV400" s="13" t="s">
        <v>93</v>
      </c>
      <c r="AW400" s="13" t="s">
        <v>42</v>
      </c>
      <c r="AX400" s="13" t="s">
        <v>82</v>
      </c>
      <c r="AY400" s="157" t="s">
        <v>192</v>
      </c>
    </row>
    <row r="401" spans="2:65" s="12" customFormat="1" ht="11.25">
      <c r="B401" s="149"/>
      <c r="D401" s="150" t="s">
        <v>202</v>
      </c>
      <c r="E401" s="151" t="s">
        <v>44</v>
      </c>
      <c r="F401" s="152" t="s">
        <v>3383</v>
      </c>
      <c r="H401" s="151" t="s">
        <v>44</v>
      </c>
      <c r="I401" s="153"/>
      <c r="L401" s="149"/>
      <c r="M401" s="154"/>
      <c r="T401" s="155"/>
      <c r="AT401" s="151" t="s">
        <v>202</v>
      </c>
      <c r="AU401" s="151" t="s">
        <v>93</v>
      </c>
      <c r="AV401" s="12" t="s">
        <v>90</v>
      </c>
      <c r="AW401" s="12" t="s">
        <v>42</v>
      </c>
      <c r="AX401" s="12" t="s">
        <v>82</v>
      </c>
      <c r="AY401" s="151" t="s">
        <v>192</v>
      </c>
    </row>
    <row r="402" spans="2:65" s="13" customFormat="1" ht="11.25">
      <c r="B402" s="156"/>
      <c r="D402" s="150" t="s">
        <v>202</v>
      </c>
      <c r="E402" s="157" t="s">
        <v>44</v>
      </c>
      <c r="F402" s="158" t="s">
        <v>3371</v>
      </c>
      <c r="H402" s="159">
        <v>900</v>
      </c>
      <c r="I402" s="160"/>
      <c r="L402" s="156"/>
      <c r="M402" s="161"/>
      <c r="T402" s="162"/>
      <c r="AT402" s="157" t="s">
        <v>202</v>
      </c>
      <c r="AU402" s="157" t="s">
        <v>93</v>
      </c>
      <c r="AV402" s="13" t="s">
        <v>93</v>
      </c>
      <c r="AW402" s="13" t="s">
        <v>42</v>
      </c>
      <c r="AX402" s="13" t="s">
        <v>82</v>
      </c>
      <c r="AY402" s="157" t="s">
        <v>192</v>
      </c>
    </row>
    <row r="403" spans="2:65" s="12" customFormat="1" ht="22.5">
      <c r="B403" s="149"/>
      <c r="D403" s="150" t="s">
        <v>202</v>
      </c>
      <c r="E403" s="151" t="s">
        <v>44</v>
      </c>
      <c r="F403" s="152" t="s">
        <v>3384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65" s="13" customFormat="1" ht="11.25">
      <c r="B404" s="156"/>
      <c r="D404" s="150" t="s">
        <v>202</v>
      </c>
      <c r="E404" s="157" t="s">
        <v>44</v>
      </c>
      <c r="F404" s="158" t="s">
        <v>3373</v>
      </c>
      <c r="H404" s="159">
        <v>50</v>
      </c>
      <c r="I404" s="160"/>
      <c r="L404" s="156"/>
      <c r="M404" s="161"/>
      <c r="T404" s="162"/>
      <c r="AT404" s="157" t="s">
        <v>202</v>
      </c>
      <c r="AU404" s="157" t="s">
        <v>93</v>
      </c>
      <c r="AV404" s="13" t="s">
        <v>93</v>
      </c>
      <c r="AW404" s="13" t="s">
        <v>42</v>
      </c>
      <c r="AX404" s="13" t="s">
        <v>82</v>
      </c>
      <c r="AY404" s="157" t="s">
        <v>192</v>
      </c>
    </row>
    <row r="405" spans="2:65" s="14" customFormat="1" ht="11.25">
      <c r="B405" s="163"/>
      <c r="D405" s="150" t="s">
        <v>202</v>
      </c>
      <c r="E405" s="164" t="s">
        <v>44</v>
      </c>
      <c r="F405" s="165" t="s">
        <v>205</v>
      </c>
      <c r="H405" s="166">
        <v>3350</v>
      </c>
      <c r="I405" s="167"/>
      <c r="L405" s="163"/>
      <c r="M405" s="168"/>
      <c r="T405" s="169"/>
      <c r="AT405" s="164" t="s">
        <v>202</v>
      </c>
      <c r="AU405" s="164" t="s">
        <v>93</v>
      </c>
      <c r="AV405" s="14" t="s">
        <v>199</v>
      </c>
      <c r="AW405" s="14" t="s">
        <v>42</v>
      </c>
      <c r="AX405" s="14" t="s">
        <v>90</v>
      </c>
      <c r="AY405" s="164" t="s">
        <v>192</v>
      </c>
    </row>
    <row r="406" spans="2:65" s="1" customFormat="1" ht="66.75" customHeight="1">
      <c r="B406" s="33"/>
      <c r="C406" s="132" t="s">
        <v>389</v>
      </c>
      <c r="D406" s="132" t="s">
        <v>194</v>
      </c>
      <c r="E406" s="133" t="s">
        <v>1425</v>
      </c>
      <c r="F406" s="134" t="s">
        <v>1426</v>
      </c>
      <c r="G406" s="135" t="s">
        <v>747</v>
      </c>
      <c r="H406" s="136">
        <v>4</v>
      </c>
      <c r="I406" s="137"/>
      <c r="J406" s="138">
        <f>ROUND(I406*H406,2)</f>
        <v>0</v>
      </c>
      <c r="K406" s="134" t="s">
        <v>198</v>
      </c>
      <c r="L406" s="33"/>
      <c r="M406" s="139" t="s">
        <v>44</v>
      </c>
      <c r="N406" s="140" t="s">
        <v>53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90</v>
      </c>
      <c r="AT406" s="143" t="s">
        <v>194</v>
      </c>
      <c r="AU406" s="143" t="s">
        <v>93</v>
      </c>
      <c r="AY406" s="17" t="s">
        <v>192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90</v>
      </c>
      <c r="BK406" s="144">
        <f>ROUND(I406*H406,2)</f>
        <v>0</v>
      </c>
      <c r="BL406" s="17" t="s">
        <v>90</v>
      </c>
      <c r="BM406" s="143" t="s">
        <v>3385</v>
      </c>
    </row>
    <row r="407" spans="2:65" s="1" customFormat="1" ht="11.25">
      <c r="B407" s="33"/>
      <c r="D407" s="145" t="s">
        <v>200</v>
      </c>
      <c r="F407" s="146" t="s">
        <v>1428</v>
      </c>
      <c r="I407" s="147"/>
      <c r="L407" s="33"/>
      <c r="M407" s="148"/>
      <c r="T407" s="54"/>
      <c r="AT407" s="17" t="s">
        <v>200</v>
      </c>
      <c r="AU407" s="17" t="s">
        <v>93</v>
      </c>
    </row>
    <row r="408" spans="2:65" s="12" customFormat="1" ht="11.25">
      <c r="B408" s="149"/>
      <c r="D408" s="150" t="s">
        <v>202</v>
      </c>
      <c r="E408" s="151" t="s">
        <v>44</v>
      </c>
      <c r="F408" s="152" t="s">
        <v>3193</v>
      </c>
      <c r="H408" s="151" t="s">
        <v>44</v>
      </c>
      <c r="I408" s="153"/>
      <c r="L408" s="149"/>
      <c r="M408" s="154"/>
      <c r="T408" s="155"/>
      <c r="AT408" s="151" t="s">
        <v>202</v>
      </c>
      <c r="AU408" s="151" t="s">
        <v>93</v>
      </c>
      <c r="AV408" s="12" t="s">
        <v>90</v>
      </c>
      <c r="AW408" s="12" t="s">
        <v>42</v>
      </c>
      <c r="AX408" s="12" t="s">
        <v>82</v>
      </c>
      <c r="AY408" s="151" t="s">
        <v>192</v>
      </c>
    </row>
    <row r="409" spans="2:65" s="12" customFormat="1" ht="11.25">
      <c r="B409" s="149"/>
      <c r="D409" s="150" t="s">
        <v>202</v>
      </c>
      <c r="E409" s="151" t="s">
        <v>44</v>
      </c>
      <c r="F409" s="152" t="s">
        <v>3386</v>
      </c>
      <c r="H409" s="151" t="s">
        <v>44</v>
      </c>
      <c r="I409" s="153"/>
      <c r="L409" s="149"/>
      <c r="M409" s="154"/>
      <c r="T409" s="155"/>
      <c r="AT409" s="151" t="s">
        <v>202</v>
      </c>
      <c r="AU409" s="151" t="s">
        <v>93</v>
      </c>
      <c r="AV409" s="12" t="s">
        <v>90</v>
      </c>
      <c r="AW409" s="12" t="s">
        <v>42</v>
      </c>
      <c r="AX409" s="12" t="s">
        <v>82</v>
      </c>
      <c r="AY409" s="151" t="s">
        <v>192</v>
      </c>
    </row>
    <row r="410" spans="2:65" s="13" customFormat="1" ht="11.25">
      <c r="B410" s="156"/>
      <c r="D410" s="150" t="s">
        <v>202</v>
      </c>
      <c r="E410" s="157" t="s">
        <v>44</v>
      </c>
      <c r="F410" s="158" t="s">
        <v>1627</v>
      </c>
      <c r="H410" s="159">
        <v>4</v>
      </c>
      <c r="I410" s="160"/>
      <c r="L410" s="156"/>
      <c r="M410" s="161"/>
      <c r="T410" s="162"/>
      <c r="AT410" s="157" t="s">
        <v>202</v>
      </c>
      <c r="AU410" s="157" t="s">
        <v>93</v>
      </c>
      <c r="AV410" s="13" t="s">
        <v>93</v>
      </c>
      <c r="AW410" s="13" t="s">
        <v>42</v>
      </c>
      <c r="AX410" s="13" t="s">
        <v>90</v>
      </c>
      <c r="AY410" s="157" t="s">
        <v>192</v>
      </c>
    </row>
    <row r="411" spans="2:65" s="1" customFormat="1" ht="16.5" customHeight="1">
      <c r="B411" s="33"/>
      <c r="C411" s="170" t="s">
        <v>402</v>
      </c>
      <c r="D411" s="170" t="s">
        <v>245</v>
      </c>
      <c r="E411" s="171" t="s">
        <v>1430</v>
      </c>
      <c r="F411" s="172" t="s">
        <v>1431</v>
      </c>
      <c r="G411" s="173" t="s">
        <v>282</v>
      </c>
      <c r="H411" s="174">
        <v>0.4</v>
      </c>
      <c r="I411" s="175"/>
      <c r="J411" s="176">
        <f>ROUND(I411*H411,2)</f>
        <v>0</v>
      </c>
      <c r="K411" s="172" t="s">
        <v>198</v>
      </c>
      <c r="L411" s="177"/>
      <c r="M411" s="178" t="s">
        <v>44</v>
      </c>
      <c r="N411" s="179" t="s">
        <v>53</v>
      </c>
      <c r="P411" s="141">
        <f>O411*H411</f>
        <v>0</v>
      </c>
      <c r="Q411" s="141">
        <v>1E-4</v>
      </c>
      <c r="R411" s="141">
        <f>Q411*H411</f>
        <v>4.0000000000000003E-5</v>
      </c>
      <c r="S411" s="141">
        <v>0</v>
      </c>
      <c r="T411" s="142">
        <f>S411*H411</f>
        <v>0</v>
      </c>
      <c r="AR411" s="143" t="s">
        <v>93</v>
      </c>
      <c r="AT411" s="143" t="s">
        <v>245</v>
      </c>
      <c r="AU411" s="143" t="s">
        <v>93</v>
      </c>
      <c r="AY411" s="17" t="s">
        <v>192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90</v>
      </c>
      <c r="BK411" s="144">
        <f>ROUND(I411*H411,2)</f>
        <v>0</v>
      </c>
      <c r="BL411" s="17" t="s">
        <v>90</v>
      </c>
      <c r="BM411" s="143" t="s">
        <v>3387</v>
      </c>
    </row>
    <row r="412" spans="2:65" s="12" customFormat="1" ht="11.25">
      <c r="B412" s="149"/>
      <c r="D412" s="150" t="s">
        <v>202</v>
      </c>
      <c r="E412" s="151" t="s">
        <v>44</v>
      </c>
      <c r="F412" s="152" t="s">
        <v>3193</v>
      </c>
      <c r="H412" s="151" t="s">
        <v>44</v>
      </c>
      <c r="I412" s="153"/>
      <c r="L412" s="149"/>
      <c r="M412" s="154"/>
      <c r="T412" s="155"/>
      <c r="AT412" s="151" t="s">
        <v>202</v>
      </c>
      <c r="AU412" s="151" t="s">
        <v>93</v>
      </c>
      <c r="AV412" s="12" t="s">
        <v>90</v>
      </c>
      <c r="AW412" s="12" t="s">
        <v>42</v>
      </c>
      <c r="AX412" s="12" t="s">
        <v>82</v>
      </c>
      <c r="AY412" s="151" t="s">
        <v>192</v>
      </c>
    </row>
    <row r="413" spans="2:65" s="12" customFormat="1" ht="11.25">
      <c r="B413" s="149"/>
      <c r="D413" s="150" t="s">
        <v>202</v>
      </c>
      <c r="E413" s="151" t="s">
        <v>44</v>
      </c>
      <c r="F413" s="152" t="s">
        <v>3386</v>
      </c>
      <c r="H413" s="151" t="s">
        <v>44</v>
      </c>
      <c r="I413" s="153"/>
      <c r="L413" s="149"/>
      <c r="M413" s="154"/>
      <c r="T413" s="155"/>
      <c r="AT413" s="151" t="s">
        <v>202</v>
      </c>
      <c r="AU413" s="151" t="s">
        <v>93</v>
      </c>
      <c r="AV413" s="12" t="s">
        <v>90</v>
      </c>
      <c r="AW413" s="12" t="s">
        <v>42</v>
      </c>
      <c r="AX413" s="12" t="s">
        <v>82</v>
      </c>
      <c r="AY413" s="151" t="s">
        <v>192</v>
      </c>
    </row>
    <row r="414" spans="2:65" s="13" customFormat="1" ht="11.25">
      <c r="B414" s="156"/>
      <c r="D414" s="150" t="s">
        <v>202</v>
      </c>
      <c r="E414" s="157" t="s">
        <v>44</v>
      </c>
      <c r="F414" s="158" t="s">
        <v>3388</v>
      </c>
      <c r="H414" s="159">
        <v>0.4</v>
      </c>
      <c r="I414" s="160"/>
      <c r="L414" s="156"/>
      <c r="M414" s="161"/>
      <c r="T414" s="162"/>
      <c r="AT414" s="157" t="s">
        <v>202</v>
      </c>
      <c r="AU414" s="157" t="s">
        <v>93</v>
      </c>
      <c r="AV414" s="13" t="s">
        <v>93</v>
      </c>
      <c r="AW414" s="13" t="s">
        <v>42</v>
      </c>
      <c r="AX414" s="13" t="s">
        <v>90</v>
      </c>
      <c r="AY414" s="157" t="s">
        <v>192</v>
      </c>
    </row>
    <row r="415" spans="2:65" s="11" customFormat="1" ht="22.9" customHeight="1">
      <c r="B415" s="120"/>
      <c r="D415" s="121" t="s">
        <v>81</v>
      </c>
      <c r="E415" s="130" t="s">
        <v>1918</v>
      </c>
      <c r="F415" s="130" t="s">
        <v>1919</v>
      </c>
      <c r="I415" s="123"/>
      <c r="J415" s="131">
        <f>BK415</f>
        <v>0</v>
      </c>
      <c r="L415" s="120"/>
      <c r="M415" s="125"/>
      <c r="P415" s="126">
        <f>SUM(P416:P607)</f>
        <v>0</v>
      </c>
      <c r="R415" s="126">
        <f>SUM(R416:R607)</f>
        <v>8.4862559999999991</v>
      </c>
      <c r="T415" s="127">
        <f>SUM(T416:T607)</f>
        <v>0</v>
      </c>
      <c r="AR415" s="121" t="s">
        <v>209</v>
      </c>
      <c r="AT415" s="128" t="s">
        <v>81</v>
      </c>
      <c r="AU415" s="128" t="s">
        <v>90</v>
      </c>
      <c r="AY415" s="121" t="s">
        <v>192</v>
      </c>
      <c r="BK415" s="129">
        <f>SUM(BK416:BK607)</f>
        <v>0</v>
      </c>
    </row>
    <row r="416" spans="2:65" s="1" customFormat="1" ht="24.2" customHeight="1">
      <c r="B416" s="33"/>
      <c r="C416" s="132" t="s">
        <v>409</v>
      </c>
      <c r="D416" s="132" t="s">
        <v>194</v>
      </c>
      <c r="E416" s="133" t="s">
        <v>1921</v>
      </c>
      <c r="F416" s="134" t="s">
        <v>1922</v>
      </c>
      <c r="G416" s="135" t="s">
        <v>1312</v>
      </c>
      <c r="H416" s="136">
        <v>0.22</v>
      </c>
      <c r="I416" s="137"/>
      <c r="J416" s="138">
        <f>ROUND(I416*H416,2)</f>
        <v>0</v>
      </c>
      <c r="K416" s="134" t="s">
        <v>198</v>
      </c>
      <c r="L416" s="33"/>
      <c r="M416" s="139" t="s">
        <v>44</v>
      </c>
      <c r="N416" s="140" t="s">
        <v>53</v>
      </c>
      <c r="P416" s="141">
        <f>O416*H416</f>
        <v>0</v>
      </c>
      <c r="Q416" s="141">
        <v>8.8000000000000005E-3</v>
      </c>
      <c r="R416" s="141">
        <f>Q416*H416</f>
        <v>1.9360000000000002E-3</v>
      </c>
      <c r="S416" s="141">
        <v>0</v>
      </c>
      <c r="T416" s="142">
        <f>S416*H416</f>
        <v>0</v>
      </c>
      <c r="AR416" s="143" t="s">
        <v>90</v>
      </c>
      <c r="AT416" s="143" t="s">
        <v>194</v>
      </c>
      <c r="AU416" s="143" t="s">
        <v>93</v>
      </c>
      <c r="AY416" s="17" t="s">
        <v>192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90</v>
      </c>
      <c r="BK416" s="144">
        <f>ROUND(I416*H416,2)</f>
        <v>0</v>
      </c>
      <c r="BL416" s="17" t="s">
        <v>90</v>
      </c>
      <c r="BM416" s="143" t="s">
        <v>3389</v>
      </c>
    </row>
    <row r="417" spans="2:65" s="1" customFormat="1" ht="11.25">
      <c r="B417" s="33"/>
      <c r="D417" s="145" t="s">
        <v>200</v>
      </c>
      <c r="F417" s="146" t="s">
        <v>1924</v>
      </c>
      <c r="I417" s="147"/>
      <c r="L417" s="33"/>
      <c r="M417" s="148"/>
      <c r="T417" s="54"/>
      <c r="AT417" s="17" t="s">
        <v>200</v>
      </c>
      <c r="AU417" s="17" t="s">
        <v>93</v>
      </c>
    </row>
    <row r="418" spans="2:65" s="12" customFormat="1" ht="11.25">
      <c r="B418" s="149"/>
      <c r="D418" s="150" t="s">
        <v>202</v>
      </c>
      <c r="E418" s="151" t="s">
        <v>44</v>
      </c>
      <c r="F418" s="152" t="s">
        <v>3079</v>
      </c>
      <c r="H418" s="151" t="s">
        <v>44</v>
      </c>
      <c r="I418" s="153"/>
      <c r="L418" s="149"/>
      <c r="M418" s="154"/>
      <c r="T418" s="155"/>
      <c r="AT418" s="151" t="s">
        <v>202</v>
      </c>
      <c r="AU418" s="151" t="s">
        <v>93</v>
      </c>
      <c r="AV418" s="12" t="s">
        <v>90</v>
      </c>
      <c r="AW418" s="12" t="s">
        <v>42</v>
      </c>
      <c r="AX418" s="12" t="s">
        <v>82</v>
      </c>
      <c r="AY418" s="151" t="s">
        <v>192</v>
      </c>
    </row>
    <row r="419" spans="2:65" s="12" customFormat="1" ht="11.25">
      <c r="B419" s="149"/>
      <c r="D419" s="150" t="s">
        <v>202</v>
      </c>
      <c r="E419" s="151" t="s">
        <v>44</v>
      </c>
      <c r="F419" s="152" t="s">
        <v>1925</v>
      </c>
      <c r="H419" s="151" t="s">
        <v>44</v>
      </c>
      <c r="I419" s="153"/>
      <c r="L419" s="149"/>
      <c r="M419" s="154"/>
      <c r="T419" s="155"/>
      <c r="AT419" s="151" t="s">
        <v>202</v>
      </c>
      <c r="AU419" s="151" t="s">
        <v>93</v>
      </c>
      <c r="AV419" s="12" t="s">
        <v>90</v>
      </c>
      <c r="AW419" s="12" t="s">
        <v>42</v>
      </c>
      <c r="AX419" s="12" t="s">
        <v>82</v>
      </c>
      <c r="AY419" s="151" t="s">
        <v>192</v>
      </c>
    </row>
    <row r="420" spans="2:65" s="13" customFormat="1" ht="11.25">
      <c r="B420" s="156"/>
      <c r="D420" s="150" t="s">
        <v>202</v>
      </c>
      <c r="E420" s="157" t="s">
        <v>44</v>
      </c>
      <c r="F420" s="158" t="s">
        <v>3390</v>
      </c>
      <c r="H420" s="159">
        <v>0.20499999999999999</v>
      </c>
      <c r="I420" s="160"/>
      <c r="L420" s="156"/>
      <c r="M420" s="161"/>
      <c r="T420" s="162"/>
      <c r="AT420" s="157" t="s">
        <v>202</v>
      </c>
      <c r="AU420" s="157" t="s">
        <v>93</v>
      </c>
      <c r="AV420" s="13" t="s">
        <v>93</v>
      </c>
      <c r="AW420" s="13" t="s">
        <v>42</v>
      </c>
      <c r="AX420" s="13" t="s">
        <v>82</v>
      </c>
      <c r="AY420" s="157" t="s">
        <v>192</v>
      </c>
    </row>
    <row r="421" spans="2:65" s="12" customFormat="1" ht="11.25">
      <c r="B421" s="149"/>
      <c r="D421" s="150" t="s">
        <v>202</v>
      </c>
      <c r="E421" s="151" t="s">
        <v>44</v>
      </c>
      <c r="F421" s="152" t="s">
        <v>1927</v>
      </c>
      <c r="H421" s="151" t="s">
        <v>44</v>
      </c>
      <c r="I421" s="153"/>
      <c r="L421" s="149"/>
      <c r="M421" s="154"/>
      <c r="T421" s="155"/>
      <c r="AT421" s="151" t="s">
        <v>202</v>
      </c>
      <c r="AU421" s="151" t="s">
        <v>93</v>
      </c>
      <c r="AV421" s="12" t="s">
        <v>90</v>
      </c>
      <c r="AW421" s="12" t="s">
        <v>42</v>
      </c>
      <c r="AX421" s="12" t="s">
        <v>82</v>
      </c>
      <c r="AY421" s="151" t="s">
        <v>192</v>
      </c>
    </row>
    <row r="422" spans="2:65" s="13" customFormat="1" ht="11.25">
      <c r="B422" s="156"/>
      <c r="D422" s="150" t="s">
        <v>202</v>
      </c>
      <c r="E422" s="157" t="s">
        <v>44</v>
      </c>
      <c r="F422" s="158" t="s">
        <v>3391</v>
      </c>
      <c r="H422" s="159">
        <v>1.4999999999999999E-2</v>
      </c>
      <c r="I422" s="160"/>
      <c r="L422" s="156"/>
      <c r="M422" s="161"/>
      <c r="T422" s="162"/>
      <c r="AT422" s="157" t="s">
        <v>202</v>
      </c>
      <c r="AU422" s="157" t="s">
        <v>93</v>
      </c>
      <c r="AV422" s="13" t="s">
        <v>93</v>
      </c>
      <c r="AW422" s="13" t="s">
        <v>42</v>
      </c>
      <c r="AX422" s="13" t="s">
        <v>82</v>
      </c>
      <c r="AY422" s="157" t="s">
        <v>192</v>
      </c>
    </row>
    <row r="423" spans="2:65" s="14" customFormat="1" ht="11.25">
      <c r="B423" s="163"/>
      <c r="D423" s="150" t="s">
        <v>202</v>
      </c>
      <c r="E423" s="164" t="s">
        <v>44</v>
      </c>
      <c r="F423" s="165" t="s">
        <v>205</v>
      </c>
      <c r="H423" s="166">
        <v>0.22</v>
      </c>
      <c r="I423" s="167"/>
      <c r="L423" s="163"/>
      <c r="M423" s="168"/>
      <c r="T423" s="169"/>
      <c r="AT423" s="164" t="s">
        <v>202</v>
      </c>
      <c r="AU423" s="164" t="s">
        <v>93</v>
      </c>
      <c r="AV423" s="14" t="s">
        <v>199</v>
      </c>
      <c r="AW423" s="14" t="s">
        <v>42</v>
      </c>
      <c r="AX423" s="14" t="s">
        <v>90</v>
      </c>
      <c r="AY423" s="164" t="s">
        <v>192</v>
      </c>
    </row>
    <row r="424" spans="2:65" s="1" customFormat="1" ht="21.75" customHeight="1">
      <c r="B424" s="33"/>
      <c r="C424" s="132" t="s">
        <v>294</v>
      </c>
      <c r="D424" s="132" t="s">
        <v>194</v>
      </c>
      <c r="E424" s="133" t="s">
        <v>1932</v>
      </c>
      <c r="F424" s="134" t="s">
        <v>1933</v>
      </c>
      <c r="G424" s="135" t="s">
        <v>1312</v>
      </c>
      <c r="H424" s="136">
        <v>0.22</v>
      </c>
      <c r="I424" s="137"/>
      <c r="J424" s="138">
        <f>ROUND(I424*H424,2)</f>
        <v>0</v>
      </c>
      <c r="K424" s="134" t="s">
        <v>198</v>
      </c>
      <c r="L424" s="33"/>
      <c r="M424" s="139" t="s">
        <v>44</v>
      </c>
      <c r="N424" s="140" t="s">
        <v>53</v>
      </c>
      <c r="P424" s="141">
        <f>O424*H424</f>
        <v>0</v>
      </c>
      <c r="Q424" s="141">
        <v>9.9000000000000008E-3</v>
      </c>
      <c r="R424" s="141">
        <f>Q424*H424</f>
        <v>2.1780000000000002E-3</v>
      </c>
      <c r="S424" s="141">
        <v>0</v>
      </c>
      <c r="T424" s="142">
        <f>S424*H424</f>
        <v>0</v>
      </c>
      <c r="AR424" s="143" t="s">
        <v>90</v>
      </c>
      <c r="AT424" s="143" t="s">
        <v>194</v>
      </c>
      <c r="AU424" s="143" t="s">
        <v>93</v>
      </c>
      <c r="AY424" s="17" t="s">
        <v>192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90</v>
      </c>
      <c r="BK424" s="144">
        <f>ROUND(I424*H424,2)</f>
        <v>0</v>
      </c>
      <c r="BL424" s="17" t="s">
        <v>90</v>
      </c>
      <c r="BM424" s="143" t="s">
        <v>3392</v>
      </c>
    </row>
    <row r="425" spans="2:65" s="1" customFormat="1" ht="11.25">
      <c r="B425" s="33"/>
      <c r="D425" s="145" t="s">
        <v>200</v>
      </c>
      <c r="F425" s="146" t="s">
        <v>1935</v>
      </c>
      <c r="I425" s="147"/>
      <c r="L425" s="33"/>
      <c r="M425" s="148"/>
      <c r="T425" s="54"/>
      <c r="AT425" s="17" t="s">
        <v>200</v>
      </c>
      <c r="AU425" s="17" t="s">
        <v>93</v>
      </c>
    </row>
    <row r="426" spans="2:65" s="12" customFormat="1" ht="11.25">
      <c r="B426" s="149"/>
      <c r="D426" s="150" t="s">
        <v>202</v>
      </c>
      <c r="E426" s="151" t="s">
        <v>44</v>
      </c>
      <c r="F426" s="152" t="s">
        <v>3079</v>
      </c>
      <c r="H426" s="151" t="s">
        <v>44</v>
      </c>
      <c r="I426" s="153"/>
      <c r="L426" s="149"/>
      <c r="M426" s="154"/>
      <c r="T426" s="155"/>
      <c r="AT426" s="151" t="s">
        <v>202</v>
      </c>
      <c r="AU426" s="151" t="s">
        <v>93</v>
      </c>
      <c r="AV426" s="12" t="s">
        <v>90</v>
      </c>
      <c r="AW426" s="12" t="s">
        <v>42</v>
      </c>
      <c r="AX426" s="12" t="s">
        <v>82</v>
      </c>
      <c r="AY426" s="151" t="s">
        <v>192</v>
      </c>
    </row>
    <row r="427" spans="2:65" s="12" customFormat="1" ht="11.25">
      <c r="B427" s="149"/>
      <c r="D427" s="150" t="s">
        <v>202</v>
      </c>
      <c r="E427" s="151" t="s">
        <v>44</v>
      </c>
      <c r="F427" s="152" t="s">
        <v>1925</v>
      </c>
      <c r="H427" s="151" t="s">
        <v>44</v>
      </c>
      <c r="I427" s="153"/>
      <c r="L427" s="149"/>
      <c r="M427" s="154"/>
      <c r="T427" s="155"/>
      <c r="AT427" s="151" t="s">
        <v>202</v>
      </c>
      <c r="AU427" s="151" t="s">
        <v>93</v>
      </c>
      <c r="AV427" s="12" t="s">
        <v>90</v>
      </c>
      <c r="AW427" s="12" t="s">
        <v>42</v>
      </c>
      <c r="AX427" s="12" t="s">
        <v>82</v>
      </c>
      <c r="AY427" s="151" t="s">
        <v>192</v>
      </c>
    </row>
    <row r="428" spans="2:65" s="13" customFormat="1" ht="11.25">
      <c r="B428" s="156"/>
      <c r="D428" s="150" t="s">
        <v>202</v>
      </c>
      <c r="E428" s="157" t="s">
        <v>44</v>
      </c>
      <c r="F428" s="158" t="s">
        <v>3390</v>
      </c>
      <c r="H428" s="159">
        <v>0.20499999999999999</v>
      </c>
      <c r="I428" s="160"/>
      <c r="L428" s="156"/>
      <c r="M428" s="161"/>
      <c r="T428" s="162"/>
      <c r="AT428" s="157" t="s">
        <v>202</v>
      </c>
      <c r="AU428" s="157" t="s">
        <v>93</v>
      </c>
      <c r="AV428" s="13" t="s">
        <v>93</v>
      </c>
      <c r="AW428" s="13" t="s">
        <v>42</v>
      </c>
      <c r="AX428" s="13" t="s">
        <v>82</v>
      </c>
      <c r="AY428" s="157" t="s">
        <v>192</v>
      </c>
    </row>
    <row r="429" spans="2:65" s="12" customFormat="1" ht="11.25">
      <c r="B429" s="149"/>
      <c r="D429" s="150" t="s">
        <v>202</v>
      </c>
      <c r="E429" s="151" t="s">
        <v>44</v>
      </c>
      <c r="F429" s="152" t="s">
        <v>1927</v>
      </c>
      <c r="H429" s="151" t="s">
        <v>44</v>
      </c>
      <c r="I429" s="153"/>
      <c r="L429" s="149"/>
      <c r="M429" s="154"/>
      <c r="T429" s="155"/>
      <c r="AT429" s="151" t="s">
        <v>202</v>
      </c>
      <c r="AU429" s="151" t="s">
        <v>93</v>
      </c>
      <c r="AV429" s="12" t="s">
        <v>90</v>
      </c>
      <c r="AW429" s="12" t="s">
        <v>42</v>
      </c>
      <c r="AX429" s="12" t="s">
        <v>82</v>
      </c>
      <c r="AY429" s="151" t="s">
        <v>192</v>
      </c>
    </row>
    <row r="430" spans="2:65" s="13" customFormat="1" ht="11.25">
      <c r="B430" s="156"/>
      <c r="D430" s="150" t="s">
        <v>202</v>
      </c>
      <c r="E430" s="157" t="s">
        <v>44</v>
      </c>
      <c r="F430" s="158" t="s">
        <v>3391</v>
      </c>
      <c r="H430" s="159">
        <v>1.4999999999999999E-2</v>
      </c>
      <c r="I430" s="160"/>
      <c r="L430" s="156"/>
      <c r="M430" s="161"/>
      <c r="T430" s="162"/>
      <c r="AT430" s="157" t="s">
        <v>202</v>
      </c>
      <c r="AU430" s="157" t="s">
        <v>93</v>
      </c>
      <c r="AV430" s="13" t="s">
        <v>93</v>
      </c>
      <c r="AW430" s="13" t="s">
        <v>42</v>
      </c>
      <c r="AX430" s="13" t="s">
        <v>82</v>
      </c>
      <c r="AY430" s="157" t="s">
        <v>192</v>
      </c>
    </row>
    <row r="431" spans="2:65" s="14" customFormat="1" ht="11.25">
      <c r="B431" s="163"/>
      <c r="D431" s="150" t="s">
        <v>202</v>
      </c>
      <c r="E431" s="164" t="s">
        <v>44</v>
      </c>
      <c r="F431" s="165" t="s">
        <v>205</v>
      </c>
      <c r="H431" s="166">
        <v>0.22</v>
      </c>
      <c r="I431" s="167"/>
      <c r="L431" s="163"/>
      <c r="M431" s="168"/>
      <c r="T431" s="169"/>
      <c r="AT431" s="164" t="s">
        <v>202</v>
      </c>
      <c r="AU431" s="164" t="s">
        <v>93</v>
      </c>
      <c r="AV431" s="14" t="s">
        <v>199</v>
      </c>
      <c r="AW431" s="14" t="s">
        <v>42</v>
      </c>
      <c r="AX431" s="14" t="s">
        <v>90</v>
      </c>
      <c r="AY431" s="164" t="s">
        <v>192</v>
      </c>
    </row>
    <row r="432" spans="2:65" s="1" customFormat="1" ht="49.15" customHeight="1">
      <c r="B432" s="33"/>
      <c r="C432" s="132" t="s">
        <v>686</v>
      </c>
      <c r="D432" s="132" t="s">
        <v>194</v>
      </c>
      <c r="E432" s="133" t="s">
        <v>1937</v>
      </c>
      <c r="F432" s="134" t="s">
        <v>1938</v>
      </c>
      <c r="G432" s="135" t="s">
        <v>197</v>
      </c>
      <c r="H432" s="136">
        <v>21.45</v>
      </c>
      <c r="I432" s="137"/>
      <c r="J432" s="138">
        <f>ROUND(I432*H432,2)</f>
        <v>0</v>
      </c>
      <c r="K432" s="134" t="s">
        <v>198</v>
      </c>
      <c r="L432" s="33"/>
      <c r="M432" s="139" t="s">
        <v>44</v>
      </c>
      <c r="N432" s="140" t="s">
        <v>53</v>
      </c>
      <c r="P432" s="141">
        <f>O432*H432</f>
        <v>0</v>
      </c>
      <c r="Q432" s="141">
        <v>0</v>
      </c>
      <c r="R432" s="141">
        <f>Q432*H432</f>
        <v>0</v>
      </c>
      <c r="S432" s="141">
        <v>0</v>
      </c>
      <c r="T432" s="142">
        <f>S432*H432</f>
        <v>0</v>
      </c>
      <c r="AR432" s="143" t="s">
        <v>90</v>
      </c>
      <c r="AT432" s="143" t="s">
        <v>194</v>
      </c>
      <c r="AU432" s="143" t="s">
        <v>93</v>
      </c>
      <c r="AY432" s="17" t="s">
        <v>192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7" t="s">
        <v>90</v>
      </c>
      <c r="BK432" s="144">
        <f>ROUND(I432*H432,2)</f>
        <v>0</v>
      </c>
      <c r="BL432" s="17" t="s">
        <v>90</v>
      </c>
      <c r="BM432" s="143" t="s">
        <v>3393</v>
      </c>
    </row>
    <row r="433" spans="2:65" s="1" customFormat="1" ht="11.25">
      <c r="B433" s="33"/>
      <c r="D433" s="145" t="s">
        <v>200</v>
      </c>
      <c r="F433" s="146" t="s">
        <v>1940</v>
      </c>
      <c r="I433" s="147"/>
      <c r="L433" s="33"/>
      <c r="M433" s="148"/>
      <c r="T433" s="54"/>
      <c r="AT433" s="17" t="s">
        <v>200</v>
      </c>
      <c r="AU433" s="17" t="s">
        <v>93</v>
      </c>
    </row>
    <row r="434" spans="2:65" s="12" customFormat="1" ht="11.25">
      <c r="B434" s="149"/>
      <c r="D434" s="150" t="s">
        <v>202</v>
      </c>
      <c r="E434" s="151" t="s">
        <v>44</v>
      </c>
      <c r="F434" s="152" t="s">
        <v>3079</v>
      </c>
      <c r="H434" s="151" t="s">
        <v>44</v>
      </c>
      <c r="I434" s="153"/>
      <c r="L434" s="149"/>
      <c r="M434" s="154"/>
      <c r="T434" s="155"/>
      <c r="AT434" s="151" t="s">
        <v>202</v>
      </c>
      <c r="AU434" s="151" t="s">
        <v>93</v>
      </c>
      <c r="AV434" s="12" t="s">
        <v>90</v>
      </c>
      <c r="AW434" s="12" t="s">
        <v>42</v>
      </c>
      <c r="AX434" s="12" t="s">
        <v>82</v>
      </c>
      <c r="AY434" s="151" t="s">
        <v>192</v>
      </c>
    </row>
    <row r="435" spans="2:65" s="12" customFormat="1" ht="11.25">
      <c r="B435" s="149"/>
      <c r="D435" s="150" t="s">
        <v>202</v>
      </c>
      <c r="E435" s="151" t="s">
        <v>44</v>
      </c>
      <c r="F435" s="152" t="s">
        <v>3193</v>
      </c>
      <c r="H435" s="151" t="s">
        <v>44</v>
      </c>
      <c r="I435" s="153"/>
      <c r="L435" s="149"/>
      <c r="M435" s="154"/>
      <c r="T435" s="155"/>
      <c r="AT435" s="151" t="s">
        <v>202</v>
      </c>
      <c r="AU435" s="151" t="s">
        <v>93</v>
      </c>
      <c r="AV435" s="12" t="s">
        <v>90</v>
      </c>
      <c r="AW435" s="12" t="s">
        <v>42</v>
      </c>
      <c r="AX435" s="12" t="s">
        <v>82</v>
      </c>
      <c r="AY435" s="151" t="s">
        <v>192</v>
      </c>
    </row>
    <row r="436" spans="2:65" s="12" customFormat="1" ht="11.25">
      <c r="B436" s="149"/>
      <c r="D436" s="150" t="s">
        <v>202</v>
      </c>
      <c r="E436" s="151" t="s">
        <v>44</v>
      </c>
      <c r="F436" s="152" t="s">
        <v>3394</v>
      </c>
      <c r="H436" s="151" t="s">
        <v>44</v>
      </c>
      <c r="I436" s="153"/>
      <c r="L436" s="149"/>
      <c r="M436" s="154"/>
      <c r="T436" s="155"/>
      <c r="AT436" s="151" t="s">
        <v>202</v>
      </c>
      <c r="AU436" s="151" t="s">
        <v>93</v>
      </c>
      <c r="AV436" s="12" t="s">
        <v>90</v>
      </c>
      <c r="AW436" s="12" t="s">
        <v>42</v>
      </c>
      <c r="AX436" s="12" t="s">
        <v>82</v>
      </c>
      <c r="AY436" s="151" t="s">
        <v>192</v>
      </c>
    </row>
    <row r="437" spans="2:65" s="13" customFormat="1" ht="11.25">
      <c r="B437" s="156"/>
      <c r="D437" s="150" t="s">
        <v>202</v>
      </c>
      <c r="E437" s="157" t="s">
        <v>44</v>
      </c>
      <c r="F437" s="158" t="s">
        <v>3395</v>
      </c>
      <c r="H437" s="159">
        <v>20.25</v>
      </c>
      <c r="I437" s="160"/>
      <c r="L437" s="156"/>
      <c r="M437" s="161"/>
      <c r="T437" s="162"/>
      <c r="AT437" s="157" t="s">
        <v>202</v>
      </c>
      <c r="AU437" s="157" t="s">
        <v>93</v>
      </c>
      <c r="AV437" s="13" t="s">
        <v>93</v>
      </c>
      <c r="AW437" s="13" t="s">
        <v>42</v>
      </c>
      <c r="AX437" s="13" t="s">
        <v>82</v>
      </c>
      <c r="AY437" s="157" t="s">
        <v>192</v>
      </c>
    </row>
    <row r="438" spans="2:65" s="12" customFormat="1" ht="22.5">
      <c r="B438" s="149"/>
      <c r="D438" s="150" t="s">
        <v>202</v>
      </c>
      <c r="E438" s="151" t="s">
        <v>44</v>
      </c>
      <c r="F438" s="152" t="s">
        <v>3396</v>
      </c>
      <c r="H438" s="151" t="s">
        <v>44</v>
      </c>
      <c r="I438" s="153"/>
      <c r="L438" s="149"/>
      <c r="M438" s="154"/>
      <c r="T438" s="155"/>
      <c r="AT438" s="151" t="s">
        <v>202</v>
      </c>
      <c r="AU438" s="151" t="s">
        <v>93</v>
      </c>
      <c r="AV438" s="12" t="s">
        <v>90</v>
      </c>
      <c r="AW438" s="12" t="s">
        <v>42</v>
      </c>
      <c r="AX438" s="12" t="s">
        <v>82</v>
      </c>
      <c r="AY438" s="151" t="s">
        <v>192</v>
      </c>
    </row>
    <row r="439" spans="2:65" s="13" customFormat="1" ht="11.25">
      <c r="B439" s="156"/>
      <c r="D439" s="150" t="s">
        <v>202</v>
      </c>
      <c r="E439" s="157" t="s">
        <v>44</v>
      </c>
      <c r="F439" s="158" t="s">
        <v>3397</v>
      </c>
      <c r="H439" s="159">
        <v>1.2</v>
      </c>
      <c r="I439" s="160"/>
      <c r="L439" s="156"/>
      <c r="M439" s="161"/>
      <c r="T439" s="162"/>
      <c r="AT439" s="157" t="s">
        <v>202</v>
      </c>
      <c r="AU439" s="157" t="s">
        <v>93</v>
      </c>
      <c r="AV439" s="13" t="s">
        <v>93</v>
      </c>
      <c r="AW439" s="13" t="s">
        <v>42</v>
      </c>
      <c r="AX439" s="13" t="s">
        <v>82</v>
      </c>
      <c r="AY439" s="157" t="s">
        <v>192</v>
      </c>
    </row>
    <row r="440" spans="2:65" s="14" customFormat="1" ht="11.25">
      <c r="B440" s="163"/>
      <c r="D440" s="150" t="s">
        <v>202</v>
      </c>
      <c r="E440" s="164" t="s">
        <v>44</v>
      </c>
      <c r="F440" s="165" t="s">
        <v>205</v>
      </c>
      <c r="H440" s="166">
        <v>21.45</v>
      </c>
      <c r="I440" s="167"/>
      <c r="L440" s="163"/>
      <c r="M440" s="168"/>
      <c r="T440" s="169"/>
      <c r="AT440" s="164" t="s">
        <v>202</v>
      </c>
      <c r="AU440" s="164" t="s">
        <v>93</v>
      </c>
      <c r="AV440" s="14" t="s">
        <v>199</v>
      </c>
      <c r="AW440" s="14" t="s">
        <v>42</v>
      </c>
      <c r="AX440" s="14" t="s">
        <v>90</v>
      </c>
      <c r="AY440" s="164" t="s">
        <v>192</v>
      </c>
    </row>
    <row r="441" spans="2:65" s="1" customFormat="1" ht="62.65" customHeight="1">
      <c r="B441" s="33"/>
      <c r="C441" s="132" t="s">
        <v>303</v>
      </c>
      <c r="D441" s="132" t="s">
        <v>194</v>
      </c>
      <c r="E441" s="133" t="s">
        <v>1954</v>
      </c>
      <c r="F441" s="134" t="s">
        <v>1955</v>
      </c>
      <c r="G441" s="135" t="s">
        <v>282</v>
      </c>
      <c r="H441" s="136">
        <v>205</v>
      </c>
      <c r="I441" s="137"/>
      <c r="J441" s="138">
        <f>ROUND(I441*H441,2)</f>
        <v>0</v>
      </c>
      <c r="K441" s="134" t="s">
        <v>198</v>
      </c>
      <c r="L441" s="33"/>
      <c r="M441" s="139" t="s">
        <v>44</v>
      </c>
      <c r="N441" s="140" t="s">
        <v>53</v>
      </c>
      <c r="P441" s="141">
        <f>O441*H441</f>
        <v>0</v>
      </c>
      <c r="Q441" s="141">
        <v>0</v>
      </c>
      <c r="R441" s="141">
        <f>Q441*H441</f>
        <v>0</v>
      </c>
      <c r="S441" s="141">
        <v>0</v>
      </c>
      <c r="T441" s="142">
        <f>S441*H441</f>
        <v>0</v>
      </c>
      <c r="AR441" s="143" t="s">
        <v>90</v>
      </c>
      <c r="AT441" s="143" t="s">
        <v>194</v>
      </c>
      <c r="AU441" s="143" t="s">
        <v>93</v>
      </c>
      <c r="AY441" s="17" t="s">
        <v>192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90</v>
      </c>
      <c r="BK441" s="144">
        <f>ROUND(I441*H441,2)</f>
        <v>0</v>
      </c>
      <c r="BL441" s="17" t="s">
        <v>90</v>
      </c>
      <c r="BM441" s="143" t="s">
        <v>3398</v>
      </c>
    </row>
    <row r="442" spans="2:65" s="1" customFormat="1" ht="11.25">
      <c r="B442" s="33"/>
      <c r="D442" s="145" t="s">
        <v>200</v>
      </c>
      <c r="F442" s="146" t="s">
        <v>1957</v>
      </c>
      <c r="I442" s="147"/>
      <c r="L442" s="33"/>
      <c r="M442" s="148"/>
      <c r="T442" s="54"/>
      <c r="AT442" s="17" t="s">
        <v>200</v>
      </c>
      <c r="AU442" s="17" t="s">
        <v>93</v>
      </c>
    </row>
    <row r="443" spans="2:65" s="12" customFormat="1" ht="11.25">
      <c r="B443" s="149"/>
      <c r="D443" s="150" t="s">
        <v>202</v>
      </c>
      <c r="E443" s="151" t="s">
        <v>44</v>
      </c>
      <c r="F443" s="152" t="s">
        <v>3079</v>
      </c>
      <c r="H443" s="151" t="s">
        <v>44</v>
      </c>
      <c r="I443" s="153"/>
      <c r="L443" s="149"/>
      <c r="M443" s="154"/>
      <c r="T443" s="155"/>
      <c r="AT443" s="151" t="s">
        <v>202</v>
      </c>
      <c r="AU443" s="151" t="s">
        <v>93</v>
      </c>
      <c r="AV443" s="12" t="s">
        <v>90</v>
      </c>
      <c r="AW443" s="12" t="s">
        <v>42</v>
      </c>
      <c r="AX443" s="12" t="s">
        <v>82</v>
      </c>
      <c r="AY443" s="151" t="s">
        <v>192</v>
      </c>
    </row>
    <row r="444" spans="2:65" s="12" customFormat="1" ht="11.25">
      <c r="B444" s="149"/>
      <c r="D444" s="150" t="s">
        <v>202</v>
      </c>
      <c r="E444" s="151" t="s">
        <v>44</v>
      </c>
      <c r="F444" s="152" t="s">
        <v>1925</v>
      </c>
      <c r="H444" s="151" t="s">
        <v>44</v>
      </c>
      <c r="I444" s="153"/>
      <c r="L444" s="149"/>
      <c r="M444" s="154"/>
      <c r="T444" s="155"/>
      <c r="AT444" s="151" t="s">
        <v>202</v>
      </c>
      <c r="AU444" s="151" t="s">
        <v>93</v>
      </c>
      <c r="AV444" s="12" t="s">
        <v>90</v>
      </c>
      <c r="AW444" s="12" t="s">
        <v>42</v>
      </c>
      <c r="AX444" s="12" t="s">
        <v>82</v>
      </c>
      <c r="AY444" s="151" t="s">
        <v>192</v>
      </c>
    </row>
    <row r="445" spans="2:65" s="13" customFormat="1" ht="11.25">
      <c r="B445" s="156"/>
      <c r="D445" s="150" t="s">
        <v>202</v>
      </c>
      <c r="E445" s="157" t="s">
        <v>44</v>
      </c>
      <c r="F445" s="158" t="s">
        <v>3399</v>
      </c>
      <c r="H445" s="159">
        <v>205</v>
      </c>
      <c r="I445" s="160"/>
      <c r="L445" s="156"/>
      <c r="M445" s="161"/>
      <c r="T445" s="162"/>
      <c r="AT445" s="157" t="s">
        <v>202</v>
      </c>
      <c r="AU445" s="157" t="s">
        <v>93</v>
      </c>
      <c r="AV445" s="13" t="s">
        <v>93</v>
      </c>
      <c r="AW445" s="13" t="s">
        <v>42</v>
      </c>
      <c r="AX445" s="13" t="s">
        <v>90</v>
      </c>
      <c r="AY445" s="157" t="s">
        <v>192</v>
      </c>
    </row>
    <row r="446" spans="2:65" s="1" customFormat="1" ht="62.65" customHeight="1">
      <c r="B446" s="33"/>
      <c r="C446" s="132" t="s">
        <v>694</v>
      </c>
      <c r="D446" s="132" t="s">
        <v>194</v>
      </c>
      <c r="E446" s="133" t="s">
        <v>1960</v>
      </c>
      <c r="F446" s="134" t="s">
        <v>1961</v>
      </c>
      <c r="G446" s="135" t="s">
        <v>282</v>
      </c>
      <c r="H446" s="136">
        <v>15</v>
      </c>
      <c r="I446" s="137"/>
      <c r="J446" s="138">
        <f>ROUND(I446*H446,2)</f>
        <v>0</v>
      </c>
      <c r="K446" s="134" t="s">
        <v>198</v>
      </c>
      <c r="L446" s="33"/>
      <c r="M446" s="139" t="s">
        <v>44</v>
      </c>
      <c r="N446" s="140" t="s">
        <v>53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90</v>
      </c>
      <c r="AT446" s="143" t="s">
        <v>194</v>
      </c>
      <c r="AU446" s="143" t="s">
        <v>93</v>
      </c>
      <c r="AY446" s="17" t="s">
        <v>192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90</v>
      </c>
      <c r="BK446" s="144">
        <f>ROUND(I446*H446,2)</f>
        <v>0</v>
      </c>
      <c r="BL446" s="17" t="s">
        <v>90</v>
      </c>
      <c r="BM446" s="143" t="s">
        <v>3400</v>
      </c>
    </row>
    <row r="447" spans="2:65" s="1" customFormat="1" ht="11.25">
      <c r="B447" s="33"/>
      <c r="D447" s="145" t="s">
        <v>200</v>
      </c>
      <c r="F447" s="146" t="s">
        <v>1963</v>
      </c>
      <c r="I447" s="147"/>
      <c r="L447" s="33"/>
      <c r="M447" s="148"/>
      <c r="T447" s="54"/>
      <c r="AT447" s="17" t="s">
        <v>200</v>
      </c>
      <c r="AU447" s="17" t="s">
        <v>93</v>
      </c>
    </row>
    <row r="448" spans="2:65" s="12" customFormat="1" ht="11.25">
      <c r="B448" s="149"/>
      <c r="D448" s="150" t="s">
        <v>202</v>
      </c>
      <c r="E448" s="151" t="s">
        <v>44</v>
      </c>
      <c r="F448" s="152" t="s">
        <v>3079</v>
      </c>
      <c r="H448" s="151" t="s">
        <v>44</v>
      </c>
      <c r="I448" s="153"/>
      <c r="L448" s="149"/>
      <c r="M448" s="154"/>
      <c r="T448" s="155"/>
      <c r="AT448" s="151" t="s">
        <v>202</v>
      </c>
      <c r="AU448" s="151" t="s">
        <v>93</v>
      </c>
      <c r="AV448" s="12" t="s">
        <v>90</v>
      </c>
      <c r="AW448" s="12" t="s">
        <v>42</v>
      </c>
      <c r="AX448" s="12" t="s">
        <v>82</v>
      </c>
      <c r="AY448" s="151" t="s">
        <v>192</v>
      </c>
    </row>
    <row r="449" spans="2:65" s="12" customFormat="1" ht="11.25">
      <c r="B449" s="149"/>
      <c r="D449" s="150" t="s">
        <v>202</v>
      </c>
      <c r="E449" s="151" t="s">
        <v>44</v>
      </c>
      <c r="F449" s="152" t="s">
        <v>1927</v>
      </c>
      <c r="H449" s="151" t="s">
        <v>44</v>
      </c>
      <c r="I449" s="153"/>
      <c r="L449" s="149"/>
      <c r="M449" s="154"/>
      <c r="T449" s="155"/>
      <c r="AT449" s="151" t="s">
        <v>202</v>
      </c>
      <c r="AU449" s="151" t="s">
        <v>93</v>
      </c>
      <c r="AV449" s="12" t="s">
        <v>90</v>
      </c>
      <c r="AW449" s="12" t="s">
        <v>42</v>
      </c>
      <c r="AX449" s="12" t="s">
        <v>82</v>
      </c>
      <c r="AY449" s="151" t="s">
        <v>192</v>
      </c>
    </row>
    <row r="450" spans="2:65" s="13" customFormat="1" ht="11.25">
      <c r="B450" s="156"/>
      <c r="D450" s="150" t="s">
        <v>202</v>
      </c>
      <c r="E450" s="157" t="s">
        <v>44</v>
      </c>
      <c r="F450" s="158" t="s">
        <v>291</v>
      </c>
      <c r="H450" s="159">
        <v>15</v>
      </c>
      <c r="I450" s="160"/>
      <c r="L450" s="156"/>
      <c r="M450" s="161"/>
      <c r="T450" s="162"/>
      <c r="AT450" s="157" t="s">
        <v>202</v>
      </c>
      <c r="AU450" s="157" t="s">
        <v>93</v>
      </c>
      <c r="AV450" s="13" t="s">
        <v>93</v>
      </c>
      <c r="AW450" s="13" t="s">
        <v>42</v>
      </c>
      <c r="AX450" s="13" t="s">
        <v>90</v>
      </c>
      <c r="AY450" s="157" t="s">
        <v>192</v>
      </c>
    </row>
    <row r="451" spans="2:65" s="1" customFormat="1" ht="24.2" customHeight="1">
      <c r="B451" s="33"/>
      <c r="C451" s="132" t="s">
        <v>307</v>
      </c>
      <c r="D451" s="132" t="s">
        <v>194</v>
      </c>
      <c r="E451" s="133" t="s">
        <v>1971</v>
      </c>
      <c r="F451" s="134" t="s">
        <v>1972</v>
      </c>
      <c r="G451" s="135" t="s">
        <v>225</v>
      </c>
      <c r="H451" s="136">
        <v>10.8</v>
      </c>
      <c r="I451" s="137"/>
      <c r="J451" s="138">
        <f>ROUND(I451*H451,2)</f>
        <v>0</v>
      </c>
      <c r="K451" s="134" t="s">
        <v>2111</v>
      </c>
      <c r="L451" s="33"/>
      <c r="M451" s="139" t="s">
        <v>44</v>
      </c>
      <c r="N451" s="140" t="s">
        <v>53</v>
      </c>
      <c r="P451" s="141">
        <f>O451*H451</f>
        <v>0</v>
      </c>
      <c r="Q451" s="141">
        <v>8.4000000000000003E-4</v>
      </c>
      <c r="R451" s="141">
        <f>Q451*H451</f>
        <v>9.0720000000000002E-3</v>
      </c>
      <c r="S451" s="141">
        <v>0</v>
      </c>
      <c r="T451" s="142">
        <f>S451*H451</f>
        <v>0</v>
      </c>
      <c r="AR451" s="143" t="s">
        <v>90</v>
      </c>
      <c r="AT451" s="143" t="s">
        <v>194</v>
      </c>
      <c r="AU451" s="143" t="s">
        <v>93</v>
      </c>
      <c r="AY451" s="17" t="s">
        <v>192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90</v>
      </c>
      <c r="BK451" s="144">
        <f>ROUND(I451*H451,2)</f>
        <v>0</v>
      </c>
      <c r="BL451" s="17" t="s">
        <v>90</v>
      </c>
      <c r="BM451" s="143" t="s">
        <v>3401</v>
      </c>
    </row>
    <row r="452" spans="2:65" s="1" customFormat="1" ht="11.25">
      <c r="B452" s="33"/>
      <c r="D452" s="145" t="s">
        <v>200</v>
      </c>
      <c r="F452" s="146" t="s">
        <v>3402</v>
      </c>
      <c r="I452" s="147"/>
      <c r="L452" s="33"/>
      <c r="M452" s="148"/>
      <c r="T452" s="54"/>
      <c r="AT452" s="17" t="s">
        <v>200</v>
      </c>
      <c r="AU452" s="17" t="s">
        <v>93</v>
      </c>
    </row>
    <row r="453" spans="2:65" s="12" customFormat="1" ht="11.25">
      <c r="B453" s="149"/>
      <c r="D453" s="150" t="s">
        <v>202</v>
      </c>
      <c r="E453" s="151" t="s">
        <v>44</v>
      </c>
      <c r="F453" s="152" t="s">
        <v>3079</v>
      </c>
      <c r="H453" s="151" t="s">
        <v>44</v>
      </c>
      <c r="I453" s="153"/>
      <c r="L453" s="149"/>
      <c r="M453" s="154"/>
      <c r="T453" s="155"/>
      <c r="AT453" s="151" t="s">
        <v>202</v>
      </c>
      <c r="AU453" s="151" t="s">
        <v>93</v>
      </c>
      <c r="AV453" s="12" t="s">
        <v>90</v>
      </c>
      <c r="AW453" s="12" t="s">
        <v>42</v>
      </c>
      <c r="AX453" s="12" t="s">
        <v>82</v>
      </c>
      <c r="AY453" s="151" t="s">
        <v>192</v>
      </c>
    </row>
    <row r="454" spans="2:65" s="12" customFormat="1" ht="11.25">
      <c r="B454" s="149"/>
      <c r="D454" s="150" t="s">
        <v>202</v>
      </c>
      <c r="E454" s="151" t="s">
        <v>44</v>
      </c>
      <c r="F454" s="152" t="s">
        <v>3403</v>
      </c>
      <c r="H454" s="151" t="s">
        <v>44</v>
      </c>
      <c r="I454" s="153"/>
      <c r="L454" s="149"/>
      <c r="M454" s="154"/>
      <c r="T454" s="155"/>
      <c r="AT454" s="151" t="s">
        <v>202</v>
      </c>
      <c r="AU454" s="151" t="s">
        <v>93</v>
      </c>
      <c r="AV454" s="12" t="s">
        <v>90</v>
      </c>
      <c r="AW454" s="12" t="s">
        <v>42</v>
      </c>
      <c r="AX454" s="12" t="s">
        <v>82</v>
      </c>
      <c r="AY454" s="151" t="s">
        <v>192</v>
      </c>
    </row>
    <row r="455" spans="2:65" s="13" customFormat="1" ht="11.25">
      <c r="B455" s="156"/>
      <c r="D455" s="150" t="s">
        <v>202</v>
      </c>
      <c r="E455" s="157" t="s">
        <v>44</v>
      </c>
      <c r="F455" s="158" t="s">
        <v>3404</v>
      </c>
      <c r="H455" s="159">
        <v>10.8</v>
      </c>
      <c r="I455" s="160"/>
      <c r="L455" s="156"/>
      <c r="M455" s="161"/>
      <c r="T455" s="162"/>
      <c r="AT455" s="157" t="s">
        <v>202</v>
      </c>
      <c r="AU455" s="157" t="s">
        <v>93</v>
      </c>
      <c r="AV455" s="13" t="s">
        <v>93</v>
      </c>
      <c r="AW455" s="13" t="s">
        <v>42</v>
      </c>
      <c r="AX455" s="13" t="s">
        <v>90</v>
      </c>
      <c r="AY455" s="157" t="s">
        <v>192</v>
      </c>
    </row>
    <row r="456" spans="2:65" s="1" customFormat="1" ht="24.2" customHeight="1">
      <c r="B456" s="33"/>
      <c r="C456" s="132" t="s">
        <v>703</v>
      </c>
      <c r="D456" s="132" t="s">
        <v>194</v>
      </c>
      <c r="E456" s="133" t="s">
        <v>1982</v>
      </c>
      <c r="F456" s="134" t="s">
        <v>1983</v>
      </c>
      <c r="G456" s="135" t="s">
        <v>225</v>
      </c>
      <c r="H456" s="136">
        <v>10.8</v>
      </c>
      <c r="I456" s="137"/>
      <c r="J456" s="138">
        <f>ROUND(I456*H456,2)</f>
        <v>0</v>
      </c>
      <c r="K456" s="134" t="s">
        <v>2111</v>
      </c>
      <c r="L456" s="33"/>
      <c r="M456" s="139" t="s">
        <v>44</v>
      </c>
      <c r="N456" s="140" t="s">
        <v>53</v>
      </c>
      <c r="P456" s="141">
        <f>O456*H456</f>
        <v>0</v>
      </c>
      <c r="Q456" s="141">
        <v>0</v>
      </c>
      <c r="R456" s="141">
        <f>Q456*H456</f>
        <v>0</v>
      </c>
      <c r="S456" s="141">
        <v>0</v>
      </c>
      <c r="T456" s="142">
        <f>S456*H456</f>
        <v>0</v>
      </c>
      <c r="AR456" s="143" t="s">
        <v>90</v>
      </c>
      <c r="AT456" s="143" t="s">
        <v>194</v>
      </c>
      <c r="AU456" s="143" t="s">
        <v>93</v>
      </c>
      <c r="AY456" s="17" t="s">
        <v>192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7" t="s">
        <v>90</v>
      </c>
      <c r="BK456" s="144">
        <f>ROUND(I456*H456,2)</f>
        <v>0</v>
      </c>
      <c r="BL456" s="17" t="s">
        <v>90</v>
      </c>
      <c r="BM456" s="143" t="s">
        <v>3405</v>
      </c>
    </row>
    <row r="457" spans="2:65" s="1" customFormat="1" ht="11.25">
      <c r="B457" s="33"/>
      <c r="D457" s="145" t="s">
        <v>200</v>
      </c>
      <c r="F457" s="146" t="s">
        <v>3406</v>
      </c>
      <c r="I457" s="147"/>
      <c r="L457" s="33"/>
      <c r="M457" s="148"/>
      <c r="T457" s="54"/>
      <c r="AT457" s="17" t="s">
        <v>200</v>
      </c>
      <c r="AU457" s="17" t="s">
        <v>93</v>
      </c>
    </row>
    <row r="458" spans="2:65" s="12" customFormat="1" ht="11.25">
      <c r="B458" s="149"/>
      <c r="D458" s="150" t="s">
        <v>202</v>
      </c>
      <c r="E458" s="151" t="s">
        <v>44</v>
      </c>
      <c r="F458" s="152" t="s">
        <v>3079</v>
      </c>
      <c r="H458" s="151" t="s">
        <v>44</v>
      </c>
      <c r="I458" s="153"/>
      <c r="L458" s="149"/>
      <c r="M458" s="154"/>
      <c r="T458" s="155"/>
      <c r="AT458" s="151" t="s">
        <v>202</v>
      </c>
      <c r="AU458" s="151" t="s">
        <v>93</v>
      </c>
      <c r="AV458" s="12" t="s">
        <v>90</v>
      </c>
      <c r="AW458" s="12" t="s">
        <v>42</v>
      </c>
      <c r="AX458" s="12" t="s">
        <v>82</v>
      </c>
      <c r="AY458" s="151" t="s">
        <v>192</v>
      </c>
    </row>
    <row r="459" spans="2:65" s="12" customFormat="1" ht="11.25">
      <c r="B459" s="149"/>
      <c r="D459" s="150" t="s">
        <v>202</v>
      </c>
      <c r="E459" s="151" t="s">
        <v>44</v>
      </c>
      <c r="F459" s="152" t="s">
        <v>3403</v>
      </c>
      <c r="H459" s="151" t="s">
        <v>44</v>
      </c>
      <c r="I459" s="153"/>
      <c r="L459" s="149"/>
      <c r="M459" s="154"/>
      <c r="T459" s="155"/>
      <c r="AT459" s="151" t="s">
        <v>202</v>
      </c>
      <c r="AU459" s="151" t="s">
        <v>93</v>
      </c>
      <c r="AV459" s="12" t="s">
        <v>90</v>
      </c>
      <c r="AW459" s="12" t="s">
        <v>42</v>
      </c>
      <c r="AX459" s="12" t="s">
        <v>82</v>
      </c>
      <c r="AY459" s="151" t="s">
        <v>192</v>
      </c>
    </row>
    <row r="460" spans="2:65" s="13" customFormat="1" ht="11.25">
      <c r="B460" s="156"/>
      <c r="D460" s="150" t="s">
        <v>202</v>
      </c>
      <c r="E460" s="157" t="s">
        <v>44</v>
      </c>
      <c r="F460" s="158" t="s">
        <v>3404</v>
      </c>
      <c r="H460" s="159">
        <v>10.8</v>
      </c>
      <c r="I460" s="160"/>
      <c r="L460" s="156"/>
      <c r="M460" s="161"/>
      <c r="T460" s="162"/>
      <c r="AT460" s="157" t="s">
        <v>202</v>
      </c>
      <c r="AU460" s="157" t="s">
        <v>93</v>
      </c>
      <c r="AV460" s="13" t="s">
        <v>93</v>
      </c>
      <c r="AW460" s="13" t="s">
        <v>42</v>
      </c>
      <c r="AX460" s="13" t="s">
        <v>90</v>
      </c>
      <c r="AY460" s="157" t="s">
        <v>192</v>
      </c>
    </row>
    <row r="461" spans="2:65" s="1" customFormat="1" ht="49.15" customHeight="1">
      <c r="B461" s="33"/>
      <c r="C461" s="132" t="s">
        <v>313</v>
      </c>
      <c r="D461" s="132" t="s">
        <v>194</v>
      </c>
      <c r="E461" s="133" t="s">
        <v>3407</v>
      </c>
      <c r="F461" s="134" t="s">
        <v>3408</v>
      </c>
      <c r="G461" s="135" t="s">
        <v>197</v>
      </c>
      <c r="H461" s="136">
        <v>7.0549999999999997</v>
      </c>
      <c r="I461" s="137"/>
      <c r="J461" s="138">
        <f>ROUND(I461*H461,2)</f>
        <v>0</v>
      </c>
      <c r="K461" s="134" t="s">
        <v>198</v>
      </c>
      <c r="L461" s="33"/>
      <c r="M461" s="139" t="s">
        <v>44</v>
      </c>
      <c r="N461" s="140" t="s">
        <v>53</v>
      </c>
      <c r="P461" s="141">
        <f>O461*H461</f>
        <v>0</v>
      </c>
      <c r="Q461" s="141">
        <v>0</v>
      </c>
      <c r="R461" s="141">
        <f>Q461*H461</f>
        <v>0</v>
      </c>
      <c r="S461" s="141">
        <v>0</v>
      </c>
      <c r="T461" s="142">
        <f>S461*H461</f>
        <v>0</v>
      </c>
      <c r="AR461" s="143" t="s">
        <v>90</v>
      </c>
      <c r="AT461" s="143" t="s">
        <v>194</v>
      </c>
      <c r="AU461" s="143" t="s">
        <v>93</v>
      </c>
      <c r="AY461" s="17" t="s">
        <v>192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90</v>
      </c>
      <c r="BK461" s="144">
        <f>ROUND(I461*H461,2)</f>
        <v>0</v>
      </c>
      <c r="BL461" s="17" t="s">
        <v>90</v>
      </c>
      <c r="BM461" s="143" t="s">
        <v>3409</v>
      </c>
    </row>
    <row r="462" spans="2:65" s="1" customFormat="1" ht="11.25">
      <c r="B462" s="33"/>
      <c r="D462" s="145" t="s">
        <v>200</v>
      </c>
      <c r="F462" s="146" t="s">
        <v>3410</v>
      </c>
      <c r="I462" s="147"/>
      <c r="L462" s="33"/>
      <c r="M462" s="148"/>
      <c r="T462" s="54"/>
      <c r="AT462" s="17" t="s">
        <v>200</v>
      </c>
      <c r="AU462" s="17" t="s">
        <v>93</v>
      </c>
    </row>
    <row r="463" spans="2:65" s="12" customFormat="1" ht="11.25">
      <c r="B463" s="149"/>
      <c r="D463" s="150" t="s">
        <v>202</v>
      </c>
      <c r="E463" s="151" t="s">
        <v>44</v>
      </c>
      <c r="F463" s="152" t="s">
        <v>3079</v>
      </c>
      <c r="H463" s="151" t="s">
        <v>44</v>
      </c>
      <c r="I463" s="153"/>
      <c r="L463" s="149"/>
      <c r="M463" s="154"/>
      <c r="T463" s="155"/>
      <c r="AT463" s="151" t="s">
        <v>202</v>
      </c>
      <c r="AU463" s="151" t="s">
        <v>93</v>
      </c>
      <c r="AV463" s="12" t="s">
        <v>90</v>
      </c>
      <c r="AW463" s="12" t="s">
        <v>42</v>
      </c>
      <c r="AX463" s="12" t="s">
        <v>82</v>
      </c>
      <c r="AY463" s="151" t="s">
        <v>192</v>
      </c>
    </row>
    <row r="464" spans="2:65" s="12" customFormat="1" ht="11.25">
      <c r="B464" s="149"/>
      <c r="D464" s="150" t="s">
        <v>202</v>
      </c>
      <c r="E464" s="151" t="s">
        <v>44</v>
      </c>
      <c r="F464" s="152" t="s">
        <v>3193</v>
      </c>
      <c r="H464" s="151" t="s">
        <v>44</v>
      </c>
      <c r="I464" s="153"/>
      <c r="L464" s="149"/>
      <c r="M464" s="154"/>
      <c r="T464" s="155"/>
      <c r="AT464" s="151" t="s">
        <v>202</v>
      </c>
      <c r="AU464" s="151" t="s">
        <v>93</v>
      </c>
      <c r="AV464" s="12" t="s">
        <v>90</v>
      </c>
      <c r="AW464" s="12" t="s">
        <v>42</v>
      </c>
      <c r="AX464" s="12" t="s">
        <v>82</v>
      </c>
      <c r="AY464" s="151" t="s">
        <v>192</v>
      </c>
    </row>
    <row r="465" spans="2:65" s="12" customFormat="1" ht="11.25">
      <c r="B465" s="149"/>
      <c r="D465" s="150" t="s">
        <v>202</v>
      </c>
      <c r="E465" s="151" t="s">
        <v>44</v>
      </c>
      <c r="F465" s="152" t="s">
        <v>3411</v>
      </c>
      <c r="H465" s="151" t="s">
        <v>44</v>
      </c>
      <c r="I465" s="153"/>
      <c r="L465" s="149"/>
      <c r="M465" s="154"/>
      <c r="T465" s="155"/>
      <c r="AT465" s="151" t="s">
        <v>202</v>
      </c>
      <c r="AU465" s="151" t="s">
        <v>93</v>
      </c>
      <c r="AV465" s="12" t="s">
        <v>90</v>
      </c>
      <c r="AW465" s="12" t="s">
        <v>42</v>
      </c>
      <c r="AX465" s="12" t="s">
        <v>82</v>
      </c>
      <c r="AY465" s="151" t="s">
        <v>192</v>
      </c>
    </row>
    <row r="466" spans="2:65" s="13" customFormat="1" ht="11.25">
      <c r="B466" s="156"/>
      <c r="D466" s="150" t="s">
        <v>202</v>
      </c>
      <c r="E466" s="157" t="s">
        <v>44</v>
      </c>
      <c r="F466" s="158" t="s">
        <v>3395</v>
      </c>
      <c r="H466" s="159">
        <v>20.25</v>
      </c>
      <c r="I466" s="160"/>
      <c r="L466" s="156"/>
      <c r="M466" s="161"/>
      <c r="T466" s="162"/>
      <c r="AT466" s="157" t="s">
        <v>202</v>
      </c>
      <c r="AU466" s="157" t="s">
        <v>93</v>
      </c>
      <c r="AV466" s="13" t="s">
        <v>93</v>
      </c>
      <c r="AW466" s="13" t="s">
        <v>42</v>
      </c>
      <c r="AX466" s="13" t="s">
        <v>82</v>
      </c>
      <c r="AY466" s="157" t="s">
        <v>192</v>
      </c>
    </row>
    <row r="467" spans="2:65" s="13" customFormat="1" ht="11.25">
      <c r="B467" s="156"/>
      <c r="D467" s="150" t="s">
        <v>202</v>
      </c>
      <c r="E467" s="157" t="s">
        <v>44</v>
      </c>
      <c r="F467" s="158" t="s">
        <v>3412</v>
      </c>
      <c r="H467" s="159">
        <v>-13.195</v>
      </c>
      <c r="I467" s="160"/>
      <c r="L467" s="156"/>
      <c r="M467" s="161"/>
      <c r="T467" s="162"/>
      <c r="AT467" s="157" t="s">
        <v>202</v>
      </c>
      <c r="AU467" s="157" t="s">
        <v>93</v>
      </c>
      <c r="AV467" s="13" t="s">
        <v>93</v>
      </c>
      <c r="AW467" s="13" t="s">
        <v>42</v>
      </c>
      <c r="AX467" s="13" t="s">
        <v>82</v>
      </c>
      <c r="AY467" s="157" t="s">
        <v>192</v>
      </c>
    </row>
    <row r="468" spans="2:65" s="14" customFormat="1" ht="11.25">
      <c r="B468" s="163"/>
      <c r="D468" s="150" t="s">
        <v>202</v>
      </c>
      <c r="E468" s="164" t="s">
        <v>44</v>
      </c>
      <c r="F468" s="165" t="s">
        <v>205</v>
      </c>
      <c r="H468" s="166">
        <v>7.0549999999999997</v>
      </c>
      <c r="I468" s="167"/>
      <c r="L468" s="163"/>
      <c r="M468" s="168"/>
      <c r="T468" s="169"/>
      <c r="AT468" s="164" t="s">
        <v>202</v>
      </c>
      <c r="AU468" s="164" t="s">
        <v>93</v>
      </c>
      <c r="AV468" s="14" t="s">
        <v>199</v>
      </c>
      <c r="AW468" s="14" t="s">
        <v>42</v>
      </c>
      <c r="AX468" s="14" t="s">
        <v>90</v>
      </c>
      <c r="AY468" s="164" t="s">
        <v>192</v>
      </c>
    </row>
    <row r="469" spans="2:65" s="1" customFormat="1" ht="55.5" customHeight="1">
      <c r="B469" s="33"/>
      <c r="C469" s="132" t="s">
        <v>336</v>
      </c>
      <c r="D469" s="132" t="s">
        <v>194</v>
      </c>
      <c r="E469" s="133" t="s">
        <v>1987</v>
      </c>
      <c r="F469" s="134" t="s">
        <v>1988</v>
      </c>
      <c r="G469" s="135" t="s">
        <v>282</v>
      </c>
      <c r="H469" s="136">
        <v>205</v>
      </c>
      <c r="I469" s="137"/>
      <c r="J469" s="138">
        <f>ROUND(I469*H469,2)</f>
        <v>0</v>
      </c>
      <c r="K469" s="134" t="s">
        <v>198</v>
      </c>
      <c r="L469" s="33"/>
      <c r="M469" s="139" t="s">
        <v>44</v>
      </c>
      <c r="N469" s="140" t="s">
        <v>53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90</v>
      </c>
      <c r="AT469" s="143" t="s">
        <v>194</v>
      </c>
      <c r="AU469" s="143" t="s">
        <v>93</v>
      </c>
      <c r="AY469" s="17" t="s">
        <v>192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90</v>
      </c>
      <c r="BK469" s="144">
        <f>ROUND(I469*H469,2)</f>
        <v>0</v>
      </c>
      <c r="BL469" s="17" t="s">
        <v>90</v>
      </c>
      <c r="BM469" s="143" t="s">
        <v>3413</v>
      </c>
    </row>
    <row r="470" spans="2:65" s="1" customFormat="1" ht="11.25">
      <c r="B470" s="33"/>
      <c r="D470" s="145" t="s">
        <v>200</v>
      </c>
      <c r="F470" s="146" t="s">
        <v>1990</v>
      </c>
      <c r="I470" s="147"/>
      <c r="L470" s="33"/>
      <c r="M470" s="148"/>
      <c r="T470" s="54"/>
      <c r="AT470" s="17" t="s">
        <v>200</v>
      </c>
      <c r="AU470" s="17" t="s">
        <v>93</v>
      </c>
    </row>
    <row r="471" spans="2:65" s="12" customFormat="1" ht="11.25">
      <c r="B471" s="149"/>
      <c r="D471" s="150" t="s">
        <v>202</v>
      </c>
      <c r="E471" s="151" t="s">
        <v>44</v>
      </c>
      <c r="F471" s="152" t="s">
        <v>3079</v>
      </c>
      <c r="H471" s="151" t="s">
        <v>44</v>
      </c>
      <c r="I471" s="153"/>
      <c r="L471" s="149"/>
      <c r="M471" s="154"/>
      <c r="T471" s="155"/>
      <c r="AT471" s="151" t="s">
        <v>202</v>
      </c>
      <c r="AU471" s="151" t="s">
        <v>93</v>
      </c>
      <c r="AV471" s="12" t="s">
        <v>90</v>
      </c>
      <c r="AW471" s="12" t="s">
        <v>42</v>
      </c>
      <c r="AX471" s="12" t="s">
        <v>82</v>
      </c>
      <c r="AY471" s="151" t="s">
        <v>192</v>
      </c>
    </row>
    <row r="472" spans="2:65" s="12" customFormat="1" ht="11.25">
      <c r="B472" s="149"/>
      <c r="D472" s="150" t="s">
        <v>202</v>
      </c>
      <c r="E472" s="151" t="s">
        <v>44</v>
      </c>
      <c r="F472" s="152" t="s">
        <v>1991</v>
      </c>
      <c r="H472" s="151" t="s">
        <v>44</v>
      </c>
      <c r="I472" s="153"/>
      <c r="L472" s="149"/>
      <c r="M472" s="154"/>
      <c r="T472" s="155"/>
      <c r="AT472" s="151" t="s">
        <v>202</v>
      </c>
      <c r="AU472" s="151" t="s">
        <v>93</v>
      </c>
      <c r="AV472" s="12" t="s">
        <v>90</v>
      </c>
      <c r="AW472" s="12" t="s">
        <v>42</v>
      </c>
      <c r="AX472" s="12" t="s">
        <v>82</v>
      </c>
      <c r="AY472" s="151" t="s">
        <v>192</v>
      </c>
    </row>
    <row r="473" spans="2:65" s="13" customFormat="1" ht="11.25">
      <c r="B473" s="156"/>
      <c r="D473" s="150" t="s">
        <v>202</v>
      </c>
      <c r="E473" s="157" t="s">
        <v>44</v>
      </c>
      <c r="F473" s="158" t="s">
        <v>3399</v>
      </c>
      <c r="H473" s="159">
        <v>205</v>
      </c>
      <c r="I473" s="160"/>
      <c r="L473" s="156"/>
      <c r="M473" s="161"/>
      <c r="T473" s="162"/>
      <c r="AT473" s="157" t="s">
        <v>202</v>
      </c>
      <c r="AU473" s="157" t="s">
        <v>93</v>
      </c>
      <c r="AV473" s="13" t="s">
        <v>93</v>
      </c>
      <c r="AW473" s="13" t="s">
        <v>42</v>
      </c>
      <c r="AX473" s="13" t="s">
        <v>90</v>
      </c>
      <c r="AY473" s="157" t="s">
        <v>192</v>
      </c>
    </row>
    <row r="474" spans="2:65" s="1" customFormat="1" ht="55.5" customHeight="1">
      <c r="B474" s="33"/>
      <c r="C474" s="132" t="s">
        <v>318</v>
      </c>
      <c r="D474" s="132" t="s">
        <v>194</v>
      </c>
      <c r="E474" s="133" t="s">
        <v>1993</v>
      </c>
      <c r="F474" s="134" t="s">
        <v>1994</v>
      </c>
      <c r="G474" s="135" t="s">
        <v>282</v>
      </c>
      <c r="H474" s="136">
        <v>15</v>
      </c>
      <c r="I474" s="137"/>
      <c r="J474" s="138">
        <f>ROUND(I474*H474,2)</f>
        <v>0</v>
      </c>
      <c r="K474" s="134" t="s">
        <v>198</v>
      </c>
      <c r="L474" s="33"/>
      <c r="M474" s="139" t="s">
        <v>44</v>
      </c>
      <c r="N474" s="140" t="s">
        <v>53</v>
      </c>
      <c r="P474" s="141">
        <f>O474*H474</f>
        <v>0</v>
      </c>
      <c r="Q474" s="141">
        <v>0</v>
      </c>
      <c r="R474" s="141">
        <f>Q474*H474</f>
        <v>0</v>
      </c>
      <c r="S474" s="141">
        <v>0</v>
      </c>
      <c r="T474" s="142">
        <f>S474*H474</f>
        <v>0</v>
      </c>
      <c r="AR474" s="143" t="s">
        <v>90</v>
      </c>
      <c r="AT474" s="143" t="s">
        <v>194</v>
      </c>
      <c r="AU474" s="143" t="s">
        <v>93</v>
      </c>
      <c r="AY474" s="17" t="s">
        <v>192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7" t="s">
        <v>90</v>
      </c>
      <c r="BK474" s="144">
        <f>ROUND(I474*H474,2)</f>
        <v>0</v>
      </c>
      <c r="BL474" s="17" t="s">
        <v>90</v>
      </c>
      <c r="BM474" s="143" t="s">
        <v>3414</v>
      </c>
    </row>
    <row r="475" spans="2:65" s="1" customFormat="1" ht="11.25">
      <c r="B475" s="33"/>
      <c r="D475" s="145" t="s">
        <v>200</v>
      </c>
      <c r="F475" s="146" t="s">
        <v>1996</v>
      </c>
      <c r="I475" s="147"/>
      <c r="L475" s="33"/>
      <c r="M475" s="148"/>
      <c r="T475" s="54"/>
      <c r="AT475" s="17" t="s">
        <v>200</v>
      </c>
      <c r="AU475" s="17" t="s">
        <v>93</v>
      </c>
    </row>
    <row r="476" spans="2:65" s="12" customFormat="1" ht="11.25">
      <c r="B476" s="149"/>
      <c r="D476" s="150" t="s">
        <v>202</v>
      </c>
      <c r="E476" s="151" t="s">
        <v>44</v>
      </c>
      <c r="F476" s="152" t="s">
        <v>3079</v>
      </c>
      <c r="H476" s="151" t="s">
        <v>44</v>
      </c>
      <c r="I476" s="153"/>
      <c r="L476" s="149"/>
      <c r="M476" s="154"/>
      <c r="T476" s="155"/>
      <c r="AT476" s="151" t="s">
        <v>202</v>
      </c>
      <c r="AU476" s="151" t="s">
        <v>93</v>
      </c>
      <c r="AV476" s="12" t="s">
        <v>90</v>
      </c>
      <c r="AW476" s="12" t="s">
        <v>42</v>
      </c>
      <c r="AX476" s="12" t="s">
        <v>82</v>
      </c>
      <c r="AY476" s="151" t="s">
        <v>192</v>
      </c>
    </row>
    <row r="477" spans="2:65" s="12" customFormat="1" ht="11.25">
      <c r="B477" s="149"/>
      <c r="D477" s="150" t="s">
        <v>202</v>
      </c>
      <c r="E477" s="151" t="s">
        <v>44</v>
      </c>
      <c r="F477" s="152" t="s">
        <v>1997</v>
      </c>
      <c r="H477" s="151" t="s">
        <v>44</v>
      </c>
      <c r="I477" s="153"/>
      <c r="L477" s="149"/>
      <c r="M477" s="154"/>
      <c r="T477" s="155"/>
      <c r="AT477" s="151" t="s">
        <v>202</v>
      </c>
      <c r="AU477" s="151" t="s">
        <v>93</v>
      </c>
      <c r="AV477" s="12" t="s">
        <v>90</v>
      </c>
      <c r="AW477" s="12" t="s">
        <v>42</v>
      </c>
      <c r="AX477" s="12" t="s">
        <v>82</v>
      </c>
      <c r="AY477" s="151" t="s">
        <v>192</v>
      </c>
    </row>
    <row r="478" spans="2:65" s="13" customFormat="1" ht="11.25">
      <c r="B478" s="156"/>
      <c r="D478" s="150" t="s">
        <v>202</v>
      </c>
      <c r="E478" s="157" t="s">
        <v>44</v>
      </c>
      <c r="F478" s="158" t="s">
        <v>291</v>
      </c>
      <c r="H478" s="159">
        <v>15</v>
      </c>
      <c r="I478" s="160"/>
      <c r="L478" s="156"/>
      <c r="M478" s="161"/>
      <c r="T478" s="162"/>
      <c r="AT478" s="157" t="s">
        <v>202</v>
      </c>
      <c r="AU478" s="157" t="s">
        <v>93</v>
      </c>
      <c r="AV478" s="13" t="s">
        <v>93</v>
      </c>
      <c r="AW478" s="13" t="s">
        <v>42</v>
      </c>
      <c r="AX478" s="13" t="s">
        <v>90</v>
      </c>
      <c r="AY478" s="157" t="s">
        <v>192</v>
      </c>
    </row>
    <row r="479" spans="2:65" s="1" customFormat="1" ht="49.15" customHeight="1">
      <c r="B479" s="33"/>
      <c r="C479" s="132" t="s">
        <v>718</v>
      </c>
      <c r="D479" s="132" t="s">
        <v>194</v>
      </c>
      <c r="E479" s="133" t="s">
        <v>2005</v>
      </c>
      <c r="F479" s="134" t="s">
        <v>2006</v>
      </c>
      <c r="G479" s="135" t="s">
        <v>282</v>
      </c>
      <c r="H479" s="136">
        <v>12.5</v>
      </c>
      <c r="I479" s="137"/>
      <c r="J479" s="138">
        <f>ROUND(I479*H479,2)</f>
        <v>0</v>
      </c>
      <c r="K479" s="134" t="s">
        <v>198</v>
      </c>
      <c r="L479" s="33"/>
      <c r="M479" s="139" t="s">
        <v>44</v>
      </c>
      <c r="N479" s="140" t="s">
        <v>53</v>
      </c>
      <c r="P479" s="141">
        <f>O479*H479</f>
        <v>0</v>
      </c>
      <c r="Q479" s="141">
        <v>3.6600000000000001E-3</v>
      </c>
      <c r="R479" s="141">
        <f>Q479*H479</f>
        <v>4.5749999999999999E-2</v>
      </c>
      <c r="S479" s="141">
        <v>0</v>
      </c>
      <c r="T479" s="142">
        <f>S479*H479</f>
        <v>0</v>
      </c>
      <c r="AR479" s="143" t="s">
        <v>90</v>
      </c>
      <c r="AT479" s="143" t="s">
        <v>194</v>
      </c>
      <c r="AU479" s="143" t="s">
        <v>93</v>
      </c>
      <c r="AY479" s="17" t="s">
        <v>192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90</v>
      </c>
      <c r="BK479" s="144">
        <f>ROUND(I479*H479,2)</f>
        <v>0</v>
      </c>
      <c r="BL479" s="17" t="s">
        <v>90</v>
      </c>
      <c r="BM479" s="143" t="s">
        <v>3415</v>
      </c>
    </row>
    <row r="480" spans="2:65" s="1" customFormat="1" ht="11.25">
      <c r="B480" s="33"/>
      <c r="D480" s="145" t="s">
        <v>200</v>
      </c>
      <c r="F480" s="146" t="s">
        <v>2008</v>
      </c>
      <c r="I480" s="147"/>
      <c r="L480" s="33"/>
      <c r="M480" s="148"/>
      <c r="T480" s="54"/>
      <c r="AT480" s="17" t="s">
        <v>200</v>
      </c>
      <c r="AU480" s="17" t="s">
        <v>93</v>
      </c>
    </row>
    <row r="481" spans="2:65" s="12" customFormat="1" ht="11.25">
      <c r="B481" s="149"/>
      <c r="D481" s="150" t="s">
        <v>202</v>
      </c>
      <c r="E481" s="151" t="s">
        <v>44</v>
      </c>
      <c r="F481" s="152" t="s">
        <v>3079</v>
      </c>
      <c r="H481" s="151" t="s">
        <v>44</v>
      </c>
      <c r="I481" s="153"/>
      <c r="L481" s="149"/>
      <c r="M481" s="154"/>
      <c r="T481" s="155"/>
      <c r="AT481" s="151" t="s">
        <v>202</v>
      </c>
      <c r="AU481" s="151" t="s">
        <v>93</v>
      </c>
      <c r="AV481" s="12" t="s">
        <v>90</v>
      </c>
      <c r="AW481" s="12" t="s">
        <v>42</v>
      </c>
      <c r="AX481" s="12" t="s">
        <v>82</v>
      </c>
      <c r="AY481" s="151" t="s">
        <v>192</v>
      </c>
    </row>
    <row r="482" spans="2:65" s="12" customFormat="1" ht="11.25">
      <c r="B482" s="149"/>
      <c r="D482" s="150" t="s">
        <v>202</v>
      </c>
      <c r="E482" s="151" t="s">
        <v>44</v>
      </c>
      <c r="F482" s="152" t="s">
        <v>3416</v>
      </c>
      <c r="H482" s="151" t="s">
        <v>44</v>
      </c>
      <c r="I482" s="153"/>
      <c r="L482" s="149"/>
      <c r="M482" s="154"/>
      <c r="T482" s="155"/>
      <c r="AT482" s="151" t="s">
        <v>202</v>
      </c>
      <c r="AU482" s="151" t="s">
        <v>93</v>
      </c>
      <c r="AV482" s="12" t="s">
        <v>90</v>
      </c>
      <c r="AW482" s="12" t="s">
        <v>42</v>
      </c>
      <c r="AX482" s="12" t="s">
        <v>82</v>
      </c>
      <c r="AY482" s="151" t="s">
        <v>192</v>
      </c>
    </row>
    <row r="483" spans="2:65" s="13" customFormat="1" ht="11.25">
      <c r="B483" s="156"/>
      <c r="D483" s="150" t="s">
        <v>202</v>
      </c>
      <c r="E483" s="157" t="s">
        <v>44</v>
      </c>
      <c r="F483" s="158" t="s">
        <v>3188</v>
      </c>
      <c r="H483" s="159">
        <v>12.5</v>
      </c>
      <c r="I483" s="160"/>
      <c r="L483" s="156"/>
      <c r="M483" s="161"/>
      <c r="T483" s="162"/>
      <c r="AT483" s="157" t="s">
        <v>202</v>
      </c>
      <c r="AU483" s="157" t="s">
        <v>93</v>
      </c>
      <c r="AV483" s="13" t="s">
        <v>93</v>
      </c>
      <c r="AW483" s="13" t="s">
        <v>42</v>
      </c>
      <c r="AX483" s="13" t="s">
        <v>90</v>
      </c>
      <c r="AY483" s="157" t="s">
        <v>192</v>
      </c>
    </row>
    <row r="484" spans="2:65" s="1" customFormat="1" ht="24.2" customHeight="1">
      <c r="B484" s="33"/>
      <c r="C484" s="170" t="s">
        <v>327</v>
      </c>
      <c r="D484" s="170" t="s">
        <v>245</v>
      </c>
      <c r="E484" s="171" t="s">
        <v>2010</v>
      </c>
      <c r="F484" s="172" t="s">
        <v>2011</v>
      </c>
      <c r="G484" s="173" t="s">
        <v>282</v>
      </c>
      <c r="H484" s="174">
        <v>12.5</v>
      </c>
      <c r="I484" s="175"/>
      <c r="J484" s="176">
        <f>ROUND(I484*H484,2)</f>
        <v>0</v>
      </c>
      <c r="K484" s="172" t="s">
        <v>198</v>
      </c>
      <c r="L484" s="177"/>
      <c r="M484" s="178" t="s">
        <v>44</v>
      </c>
      <c r="N484" s="179" t="s">
        <v>53</v>
      </c>
      <c r="P484" s="141">
        <f>O484*H484</f>
        <v>0</v>
      </c>
      <c r="Q484" s="141">
        <v>4.3400000000000001E-3</v>
      </c>
      <c r="R484" s="141">
        <f>Q484*H484</f>
        <v>5.425E-2</v>
      </c>
      <c r="S484" s="141">
        <v>0</v>
      </c>
      <c r="T484" s="142">
        <f>S484*H484</f>
        <v>0</v>
      </c>
      <c r="AR484" s="143" t="s">
        <v>93</v>
      </c>
      <c r="AT484" s="143" t="s">
        <v>245</v>
      </c>
      <c r="AU484" s="143" t="s">
        <v>93</v>
      </c>
      <c r="AY484" s="17" t="s">
        <v>192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7" t="s">
        <v>90</v>
      </c>
      <c r="BK484" s="144">
        <f>ROUND(I484*H484,2)</f>
        <v>0</v>
      </c>
      <c r="BL484" s="17" t="s">
        <v>90</v>
      </c>
      <c r="BM484" s="143" t="s">
        <v>3417</v>
      </c>
    </row>
    <row r="485" spans="2:65" s="12" customFormat="1" ht="11.25">
      <c r="B485" s="149"/>
      <c r="D485" s="150" t="s">
        <v>202</v>
      </c>
      <c r="E485" s="151" t="s">
        <v>44</v>
      </c>
      <c r="F485" s="152" t="s">
        <v>3079</v>
      </c>
      <c r="H485" s="151" t="s">
        <v>44</v>
      </c>
      <c r="I485" s="153"/>
      <c r="L485" s="149"/>
      <c r="M485" s="154"/>
      <c r="T485" s="155"/>
      <c r="AT485" s="151" t="s">
        <v>202</v>
      </c>
      <c r="AU485" s="151" t="s">
        <v>93</v>
      </c>
      <c r="AV485" s="12" t="s">
        <v>90</v>
      </c>
      <c r="AW485" s="12" t="s">
        <v>42</v>
      </c>
      <c r="AX485" s="12" t="s">
        <v>82</v>
      </c>
      <c r="AY485" s="151" t="s">
        <v>192</v>
      </c>
    </row>
    <row r="486" spans="2:65" s="12" customFormat="1" ht="11.25">
      <c r="B486" s="149"/>
      <c r="D486" s="150" t="s">
        <v>202</v>
      </c>
      <c r="E486" s="151" t="s">
        <v>44</v>
      </c>
      <c r="F486" s="152" t="s">
        <v>3416</v>
      </c>
      <c r="H486" s="151" t="s">
        <v>44</v>
      </c>
      <c r="I486" s="153"/>
      <c r="L486" s="149"/>
      <c r="M486" s="154"/>
      <c r="T486" s="155"/>
      <c r="AT486" s="151" t="s">
        <v>202</v>
      </c>
      <c r="AU486" s="151" t="s">
        <v>93</v>
      </c>
      <c r="AV486" s="12" t="s">
        <v>90</v>
      </c>
      <c r="AW486" s="12" t="s">
        <v>42</v>
      </c>
      <c r="AX486" s="12" t="s">
        <v>82</v>
      </c>
      <c r="AY486" s="151" t="s">
        <v>192</v>
      </c>
    </row>
    <row r="487" spans="2:65" s="13" customFormat="1" ht="11.25">
      <c r="B487" s="156"/>
      <c r="D487" s="150" t="s">
        <v>202</v>
      </c>
      <c r="E487" s="157" t="s">
        <v>44</v>
      </c>
      <c r="F487" s="158" t="s">
        <v>3188</v>
      </c>
      <c r="H487" s="159">
        <v>12.5</v>
      </c>
      <c r="I487" s="160"/>
      <c r="L487" s="156"/>
      <c r="M487" s="161"/>
      <c r="T487" s="162"/>
      <c r="AT487" s="157" t="s">
        <v>202</v>
      </c>
      <c r="AU487" s="157" t="s">
        <v>93</v>
      </c>
      <c r="AV487" s="13" t="s">
        <v>93</v>
      </c>
      <c r="AW487" s="13" t="s">
        <v>42</v>
      </c>
      <c r="AX487" s="13" t="s">
        <v>90</v>
      </c>
      <c r="AY487" s="157" t="s">
        <v>192</v>
      </c>
    </row>
    <row r="488" spans="2:65" s="1" customFormat="1" ht="37.9" customHeight="1">
      <c r="B488" s="33"/>
      <c r="C488" s="132" t="s">
        <v>730</v>
      </c>
      <c r="D488" s="132" t="s">
        <v>194</v>
      </c>
      <c r="E488" s="133" t="s">
        <v>2024</v>
      </c>
      <c r="F488" s="134" t="s">
        <v>2025</v>
      </c>
      <c r="G488" s="135" t="s">
        <v>747</v>
      </c>
      <c r="H488" s="136">
        <v>1</v>
      </c>
      <c r="I488" s="137"/>
      <c r="J488" s="138">
        <f>ROUND(I488*H488,2)</f>
        <v>0</v>
      </c>
      <c r="K488" s="134" t="s">
        <v>198</v>
      </c>
      <c r="L488" s="33"/>
      <c r="M488" s="139" t="s">
        <v>44</v>
      </c>
      <c r="N488" s="140" t="s">
        <v>53</v>
      </c>
      <c r="P488" s="141">
        <f>O488*H488</f>
        <v>0</v>
      </c>
      <c r="Q488" s="141">
        <v>0</v>
      </c>
      <c r="R488" s="141">
        <f>Q488*H488</f>
        <v>0</v>
      </c>
      <c r="S488" s="141">
        <v>0</v>
      </c>
      <c r="T488" s="142">
        <f>S488*H488</f>
        <v>0</v>
      </c>
      <c r="AR488" s="143" t="s">
        <v>90</v>
      </c>
      <c r="AT488" s="143" t="s">
        <v>194</v>
      </c>
      <c r="AU488" s="143" t="s">
        <v>93</v>
      </c>
      <c r="AY488" s="17" t="s">
        <v>192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7" t="s">
        <v>90</v>
      </c>
      <c r="BK488" s="144">
        <f>ROUND(I488*H488,2)</f>
        <v>0</v>
      </c>
      <c r="BL488" s="17" t="s">
        <v>90</v>
      </c>
      <c r="BM488" s="143" t="s">
        <v>3418</v>
      </c>
    </row>
    <row r="489" spans="2:65" s="1" customFormat="1" ht="11.25">
      <c r="B489" s="33"/>
      <c r="D489" s="145" t="s">
        <v>200</v>
      </c>
      <c r="F489" s="146" t="s">
        <v>2027</v>
      </c>
      <c r="I489" s="147"/>
      <c r="L489" s="33"/>
      <c r="M489" s="148"/>
      <c r="T489" s="54"/>
      <c r="AT489" s="17" t="s">
        <v>200</v>
      </c>
      <c r="AU489" s="17" t="s">
        <v>93</v>
      </c>
    </row>
    <row r="490" spans="2:65" s="12" customFormat="1" ht="11.25">
      <c r="B490" s="149"/>
      <c r="D490" s="150" t="s">
        <v>202</v>
      </c>
      <c r="E490" s="151" t="s">
        <v>44</v>
      </c>
      <c r="F490" s="152" t="s">
        <v>3079</v>
      </c>
      <c r="H490" s="151" t="s">
        <v>44</v>
      </c>
      <c r="I490" s="153"/>
      <c r="L490" s="149"/>
      <c r="M490" s="154"/>
      <c r="T490" s="155"/>
      <c r="AT490" s="151" t="s">
        <v>202</v>
      </c>
      <c r="AU490" s="151" t="s">
        <v>93</v>
      </c>
      <c r="AV490" s="12" t="s">
        <v>90</v>
      </c>
      <c r="AW490" s="12" t="s">
        <v>42</v>
      </c>
      <c r="AX490" s="12" t="s">
        <v>82</v>
      </c>
      <c r="AY490" s="151" t="s">
        <v>192</v>
      </c>
    </row>
    <row r="491" spans="2:65" s="12" customFormat="1" ht="11.25">
      <c r="B491" s="149"/>
      <c r="D491" s="150" t="s">
        <v>202</v>
      </c>
      <c r="E491" s="151" t="s">
        <v>44</v>
      </c>
      <c r="F491" s="152" t="s">
        <v>3419</v>
      </c>
      <c r="H491" s="151" t="s">
        <v>44</v>
      </c>
      <c r="I491" s="153"/>
      <c r="L491" s="149"/>
      <c r="M491" s="154"/>
      <c r="T491" s="155"/>
      <c r="AT491" s="151" t="s">
        <v>202</v>
      </c>
      <c r="AU491" s="151" t="s">
        <v>93</v>
      </c>
      <c r="AV491" s="12" t="s">
        <v>90</v>
      </c>
      <c r="AW491" s="12" t="s">
        <v>42</v>
      </c>
      <c r="AX491" s="12" t="s">
        <v>82</v>
      </c>
      <c r="AY491" s="151" t="s">
        <v>192</v>
      </c>
    </row>
    <row r="492" spans="2:65" s="13" customFormat="1" ht="11.25">
      <c r="B492" s="156"/>
      <c r="D492" s="150" t="s">
        <v>202</v>
      </c>
      <c r="E492" s="157" t="s">
        <v>44</v>
      </c>
      <c r="F492" s="158" t="s">
        <v>90</v>
      </c>
      <c r="H492" s="159">
        <v>1</v>
      </c>
      <c r="I492" s="160"/>
      <c r="L492" s="156"/>
      <c r="M492" s="161"/>
      <c r="T492" s="162"/>
      <c r="AT492" s="157" t="s">
        <v>202</v>
      </c>
      <c r="AU492" s="157" t="s">
        <v>93</v>
      </c>
      <c r="AV492" s="13" t="s">
        <v>93</v>
      </c>
      <c r="AW492" s="13" t="s">
        <v>42</v>
      </c>
      <c r="AX492" s="13" t="s">
        <v>90</v>
      </c>
      <c r="AY492" s="157" t="s">
        <v>192</v>
      </c>
    </row>
    <row r="493" spans="2:65" s="1" customFormat="1" ht="37.9" customHeight="1">
      <c r="B493" s="33"/>
      <c r="C493" s="132" t="s">
        <v>333</v>
      </c>
      <c r="D493" s="132" t="s">
        <v>194</v>
      </c>
      <c r="E493" s="133" t="s">
        <v>2030</v>
      </c>
      <c r="F493" s="134" t="s">
        <v>2031</v>
      </c>
      <c r="G493" s="135" t="s">
        <v>747</v>
      </c>
      <c r="H493" s="136">
        <v>1</v>
      </c>
      <c r="I493" s="137"/>
      <c r="J493" s="138">
        <f>ROUND(I493*H493,2)</f>
        <v>0</v>
      </c>
      <c r="K493" s="134" t="s">
        <v>198</v>
      </c>
      <c r="L493" s="33"/>
      <c r="M493" s="139" t="s">
        <v>44</v>
      </c>
      <c r="N493" s="140" t="s">
        <v>53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90</v>
      </c>
      <c r="AT493" s="143" t="s">
        <v>194</v>
      </c>
      <c r="AU493" s="143" t="s">
        <v>93</v>
      </c>
      <c r="AY493" s="17" t="s">
        <v>192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90</v>
      </c>
      <c r="BK493" s="144">
        <f>ROUND(I493*H493,2)</f>
        <v>0</v>
      </c>
      <c r="BL493" s="17" t="s">
        <v>90</v>
      </c>
      <c r="BM493" s="143" t="s">
        <v>3420</v>
      </c>
    </row>
    <row r="494" spans="2:65" s="1" customFormat="1" ht="11.25">
      <c r="B494" s="33"/>
      <c r="D494" s="145" t="s">
        <v>200</v>
      </c>
      <c r="F494" s="146" t="s">
        <v>2033</v>
      </c>
      <c r="I494" s="147"/>
      <c r="L494" s="33"/>
      <c r="M494" s="148"/>
      <c r="T494" s="54"/>
      <c r="AT494" s="17" t="s">
        <v>200</v>
      </c>
      <c r="AU494" s="17" t="s">
        <v>93</v>
      </c>
    </row>
    <row r="495" spans="2:65" s="12" customFormat="1" ht="11.25">
      <c r="B495" s="149"/>
      <c r="D495" s="150" t="s">
        <v>202</v>
      </c>
      <c r="E495" s="151" t="s">
        <v>44</v>
      </c>
      <c r="F495" s="152" t="s">
        <v>3079</v>
      </c>
      <c r="H495" s="151" t="s">
        <v>44</v>
      </c>
      <c r="I495" s="153"/>
      <c r="L495" s="149"/>
      <c r="M495" s="154"/>
      <c r="T495" s="155"/>
      <c r="AT495" s="151" t="s">
        <v>202</v>
      </c>
      <c r="AU495" s="151" t="s">
        <v>93</v>
      </c>
      <c r="AV495" s="12" t="s">
        <v>90</v>
      </c>
      <c r="AW495" s="12" t="s">
        <v>42</v>
      </c>
      <c r="AX495" s="12" t="s">
        <v>82</v>
      </c>
      <c r="AY495" s="151" t="s">
        <v>192</v>
      </c>
    </row>
    <row r="496" spans="2:65" s="12" customFormat="1" ht="11.25">
      <c r="B496" s="149"/>
      <c r="D496" s="150" t="s">
        <v>202</v>
      </c>
      <c r="E496" s="151" t="s">
        <v>44</v>
      </c>
      <c r="F496" s="152" t="s">
        <v>3421</v>
      </c>
      <c r="H496" s="151" t="s">
        <v>44</v>
      </c>
      <c r="I496" s="153"/>
      <c r="L496" s="149"/>
      <c r="M496" s="154"/>
      <c r="T496" s="155"/>
      <c r="AT496" s="151" t="s">
        <v>202</v>
      </c>
      <c r="AU496" s="151" t="s">
        <v>93</v>
      </c>
      <c r="AV496" s="12" t="s">
        <v>90</v>
      </c>
      <c r="AW496" s="12" t="s">
        <v>42</v>
      </c>
      <c r="AX496" s="12" t="s">
        <v>82</v>
      </c>
      <c r="AY496" s="151" t="s">
        <v>192</v>
      </c>
    </row>
    <row r="497" spans="2:65" s="13" customFormat="1" ht="11.25">
      <c r="B497" s="156"/>
      <c r="D497" s="150" t="s">
        <v>202</v>
      </c>
      <c r="E497" s="157" t="s">
        <v>44</v>
      </c>
      <c r="F497" s="158" t="s">
        <v>90</v>
      </c>
      <c r="H497" s="159">
        <v>1</v>
      </c>
      <c r="I497" s="160"/>
      <c r="L497" s="156"/>
      <c r="M497" s="161"/>
      <c r="T497" s="162"/>
      <c r="AT497" s="157" t="s">
        <v>202</v>
      </c>
      <c r="AU497" s="157" t="s">
        <v>93</v>
      </c>
      <c r="AV497" s="13" t="s">
        <v>93</v>
      </c>
      <c r="AW497" s="13" t="s">
        <v>42</v>
      </c>
      <c r="AX497" s="13" t="s">
        <v>90</v>
      </c>
      <c r="AY497" s="157" t="s">
        <v>192</v>
      </c>
    </row>
    <row r="498" spans="2:65" s="1" customFormat="1" ht="33" customHeight="1">
      <c r="B498" s="33"/>
      <c r="C498" s="132" t="s">
        <v>737</v>
      </c>
      <c r="D498" s="132" t="s">
        <v>194</v>
      </c>
      <c r="E498" s="133" t="s">
        <v>2036</v>
      </c>
      <c r="F498" s="134" t="s">
        <v>2037</v>
      </c>
      <c r="G498" s="135" t="s">
        <v>197</v>
      </c>
      <c r="H498" s="136">
        <v>1.2</v>
      </c>
      <c r="I498" s="137"/>
      <c r="J498" s="138">
        <f>ROUND(I498*H498,2)</f>
        <v>0</v>
      </c>
      <c r="K498" s="134" t="s">
        <v>198</v>
      </c>
      <c r="L498" s="33"/>
      <c r="M498" s="139" t="s">
        <v>44</v>
      </c>
      <c r="N498" s="140" t="s">
        <v>53</v>
      </c>
      <c r="P498" s="141">
        <f>O498*H498</f>
        <v>0</v>
      </c>
      <c r="Q498" s="141">
        <v>2.3010199999999998</v>
      </c>
      <c r="R498" s="141">
        <f>Q498*H498</f>
        <v>2.7612239999999999</v>
      </c>
      <c r="S498" s="141">
        <v>0</v>
      </c>
      <c r="T498" s="142">
        <f>S498*H498</f>
        <v>0</v>
      </c>
      <c r="AR498" s="143" t="s">
        <v>90</v>
      </c>
      <c r="AT498" s="143" t="s">
        <v>194</v>
      </c>
      <c r="AU498" s="143" t="s">
        <v>93</v>
      </c>
      <c r="AY498" s="17" t="s">
        <v>192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90</v>
      </c>
      <c r="BK498" s="144">
        <f>ROUND(I498*H498,2)</f>
        <v>0</v>
      </c>
      <c r="BL498" s="17" t="s">
        <v>90</v>
      </c>
      <c r="BM498" s="143" t="s">
        <v>3422</v>
      </c>
    </row>
    <row r="499" spans="2:65" s="1" customFormat="1" ht="11.25">
      <c r="B499" s="33"/>
      <c r="D499" s="145" t="s">
        <v>200</v>
      </c>
      <c r="F499" s="146" t="s">
        <v>2039</v>
      </c>
      <c r="I499" s="147"/>
      <c r="L499" s="33"/>
      <c r="M499" s="148"/>
      <c r="T499" s="54"/>
      <c r="AT499" s="17" t="s">
        <v>200</v>
      </c>
      <c r="AU499" s="17" t="s">
        <v>93</v>
      </c>
    </row>
    <row r="500" spans="2:65" s="12" customFormat="1" ht="11.25">
      <c r="B500" s="149"/>
      <c r="D500" s="150" t="s">
        <v>202</v>
      </c>
      <c r="E500" s="151" t="s">
        <v>44</v>
      </c>
      <c r="F500" s="152" t="s">
        <v>3079</v>
      </c>
      <c r="H500" s="151" t="s">
        <v>44</v>
      </c>
      <c r="I500" s="153"/>
      <c r="L500" s="149"/>
      <c r="M500" s="154"/>
      <c r="T500" s="155"/>
      <c r="AT500" s="151" t="s">
        <v>202</v>
      </c>
      <c r="AU500" s="151" t="s">
        <v>93</v>
      </c>
      <c r="AV500" s="12" t="s">
        <v>90</v>
      </c>
      <c r="AW500" s="12" t="s">
        <v>42</v>
      </c>
      <c r="AX500" s="12" t="s">
        <v>82</v>
      </c>
      <c r="AY500" s="151" t="s">
        <v>192</v>
      </c>
    </row>
    <row r="501" spans="2:65" s="12" customFormat="1" ht="11.25">
      <c r="B501" s="149"/>
      <c r="D501" s="150" t="s">
        <v>202</v>
      </c>
      <c r="E501" s="151" t="s">
        <v>44</v>
      </c>
      <c r="F501" s="152" t="s">
        <v>3193</v>
      </c>
      <c r="H501" s="151" t="s">
        <v>44</v>
      </c>
      <c r="I501" s="153"/>
      <c r="L501" s="149"/>
      <c r="M501" s="154"/>
      <c r="T501" s="155"/>
      <c r="AT501" s="151" t="s">
        <v>202</v>
      </c>
      <c r="AU501" s="151" t="s">
        <v>93</v>
      </c>
      <c r="AV501" s="12" t="s">
        <v>90</v>
      </c>
      <c r="AW501" s="12" t="s">
        <v>42</v>
      </c>
      <c r="AX501" s="12" t="s">
        <v>82</v>
      </c>
      <c r="AY501" s="151" t="s">
        <v>192</v>
      </c>
    </row>
    <row r="502" spans="2:65" s="12" customFormat="1" ht="22.5">
      <c r="B502" s="149"/>
      <c r="D502" s="150" t="s">
        <v>202</v>
      </c>
      <c r="E502" s="151" t="s">
        <v>44</v>
      </c>
      <c r="F502" s="152" t="s">
        <v>3423</v>
      </c>
      <c r="H502" s="151" t="s">
        <v>44</v>
      </c>
      <c r="I502" s="153"/>
      <c r="L502" s="149"/>
      <c r="M502" s="154"/>
      <c r="T502" s="155"/>
      <c r="AT502" s="151" t="s">
        <v>202</v>
      </c>
      <c r="AU502" s="151" t="s">
        <v>93</v>
      </c>
      <c r="AV502" s="12" t="s">
        <v>90</v>
      </c>
      <c r="AW502" s="12" t="s">
        <v>42</v>
      </c>
      <c r="AX502" s="12" t="s">
        <v>82</v>
      </c>
      <c r="AY502" s="151" t="s">
        <v>192</v>
      </c>
    </row>
    <row r="503" spans="2:65" s="13" customFormat="1" ht="11.25">
      <c r="B503" s="156"/>
      <c r="D503" s="150" t="s">
        <v>202</v>
      </c>
      <c r="E503" s="157" t="s">
        <v>44</v>
      </c>
      <c r="F503" s="158" t="s">
        <v>595</v>
      </c>
      <c r="H503" s="159">
        <v>1.2</v>
      </c>
      <c r="I503" s="160"/>
      <c r="L503" s="156"/>
      <c r="M503" s="161"/>
      <c r="T503" s="162"/>
      <c r="AT503" s="157" t="s">
        <v>202</v>
      </c>
      <c r="AU503" s="157" t="s">
        <v>93</v>
      </c>
      <c r="AV503" s="13" t="s">
        <v>93</v>
      </c>
      <c r="AW503" s="13" t="s">
        <v>42</v>
      </c>
      <c r="AX503" s="13" t="s">
        <v>90</v>
      </c>
      <c r="AY503" s="157" t="s">
        <v>192</v>
      </c>
    </row>
    <row r="504" spans="2:65" s="1" customFormat="1" ht="24.2" customHeight="1">
      <c r="B504" s="33"/>
      <c r="C504" s="132" t="s">
        <v>341</v>
      </c>
      <c r="D504" s="132" t="s">
        <v>194</v>
      </c>
      <c r="E504" s="133" t="s">
        <v>2064</v>
      </c>
      <c r="F504" s="134" t="s">
        <v>2065</v>
      </c>
      <c r="G504" s="135" t="s">
        <v>225</v>
      </c>
      <c r="H504" s="136">
        <v>4.5999999999999996</v>
      </c>
      <c r="I504" s="137"/>
      <c r="J504" s="138">
        <f>ROUND(I504*H504,2)</f>
        <v>0</v>
      </c>
      <c r="K504" s="134" t="s">
        <v>198</v>
      </c>
      <c r="L504" s="33"/>
      <c r="M504" s="139" t="s">
        <v>44</v>
      </c>
      <c r="N504" s="140" t="s">
        <v>53</v>
      </c>
      <c r="P504" s="141">
        <f>O504*H504</f>
        <v>0</v>
      </c>
      <c r="Q504" s="141">
        <v>1.16E-3</v>
      </c>
      <c r="R504" s="141">
        <f>Q504*H504</f>
        <v>5.3359999999999996E-3</v>
      </c>
      <c r="S504" s="141">
        <v>0</v>
      </c>
      <c r="T504" s="142">
        <f>S504*H504</f>
        <v>0</v>
      </c>
      <c r="AR504" s="143" t="s">
        <v>90</v>
      </c>
      <c r="AT504" s="143" t="s">
        <v>194</v>
      </c>
      <c r="AU504" s="143" t="s">
        <v>93</v>
      </c>
      <c r="AY504" s="17" t="s">
        <v>192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90</v>
      </c>
      <c r="BK504" s="144">
        <f>ROUND(I504*H504,2)</f>
        <v>0</v>
      </c>
      <c r="BL504" s="17" t="s">
        <v>90</v>
      </c>
      <c r="BM504" s="143" t="s">
        <v>3424</v>
      </c>
    </row>
    <row r="505" spans="2:65" s="1" customFormat="1" ht="11.25">
      <c r="B505" s="33"/>
      <c r="D505" s="145" t="s">
        <v>200</v>
      </c>
      <c r="F505" s="146" t="s">
        <v>2067</v>
      </c>
      <c r="I505" s="147"/>
      <c r="L505" s="33"/>
      <c r="M505" s="148"/>
      <c r="T505" s="54"/>
      <c r="AT505" s="17" t="s">
        <v>200</v>
      </c>
      <c r="AU505" s="17" t="s">
        <v>93</v>
      </c>
    </row>
    <row r="506" spans="2:65" s="12" customFormat="1" ht="11.25">
      <c r="B506" s="149"/>
      <c r="D506" s="150" t="s">
        <v>202</v>
      </c>
      <c r="E506" s="151" t="s">
        <v>44</v>
      </c>
      <c r="F506" s="152" t="s">
        <v>3079</v>
      </c>
      <c r="H506" s="151" t="s">
        <v>44</v>
      </c>
      <c r="I506" s="153"/>
      <c r="L506" s="149"/>
      <c r="M506" s="154"/>
      <c r="T506" s="155"/>
      <c r="AT506" s="151" t="s">
        <v>202</v>
      </c>
      <c r="AU506" s="151" t="s">
        <v>93</v>
      </c>
      <c r="AV506" s="12" t="s">
        <v>90</v>
      </c>
      <c r="AW506" s="12" t="s">
        <v>42</v>
      </c>
      <c r="AX506" s="12" t="s">
        <v>82</v>
      </c>
      <c r="AY506" s="151" t="s">
        <v>192</v>
      </c>
    </row>
    <row r="507" spans="2:65" s="12" customFormat="1" ht="11.25">
      <c r="B507" s="149"/>
      <c r="D507" s="150" t="s">
        <v>202</v>
      </c>
      <c r="E507" s="151" t="s">
        <v>44</v>
      </c>
      <c r="F507" s="152" t="s">
        <v>3193</v>
      </c>
      <c r="H507" s="151" t="s">
        <v>44</v>
      </c>
      <c r="I507" s="153"/>
      <c r="L507" s="149"/>
      <c r="M507" s="154"/>
      <c r="T507" s="155"/>
      <c r="AT507" s="151" t="s">
        <v>202</v>
      </c>
      <c r="AU507" s="151" t="s">
        <v>93</v>
      </c>
      <c r="AV507" s="12" t="s">
        <v>90</v>
      </c>
      <c r="AW507" s="12" t="s">
        <v>42</v>
      </c>
      <c r="AX507" s="12" t="s">
        <v>82</v>
      </c>
      <c r="AY507" s="151" t="s">
        <v>192</v>
      </c>
    </row>
    <row r="508" spans="2:65" s="12" customFormat="1" ht="22.5">
      <c r="B508" s="149"/>
      <c r="D508" s="150" t="s">
        <v>202</v>
      </c>
      <c r="E508" s="151" t="s">
        <v>44</v>
      </c>
      <c r="F508" s="152" t="s">
        <v>3425</v>
      </c>
      <c r="H508" s="151" t="s">
        <v>44</v>
      </c>
      <c r="I508" s="153"/>
      <c r="L508" s="149"/>
      <c r="M508" s="154"/>
      <c r="T508" s="155"/>
      <c r="AT508" s="151" t="s">
        <v>202</v>
      </c>
      <c r="AU508" s="151" t="s">
        <v>93</v>
      </c>
      <c r="AV508" s="12" t="s">
        <v>90</v>
      </c>
      <c r="AW508" s="12" t="s">
        <v>42</v>
      </c>
      <c r="AX508" s="12" t="s">
        <v>82</v>
      </c>
      <c r="AY508" s="151" t="s">
        <v>192</v>
      </c>
    </row>
    <row r="509" spans="2:65" s="13" customFormat="1" ht="11.25">
      <c r="B509" s="156"/>
      <c r="D509" s="150" t="s">
        <v>202</v>
      </c>
      <c r="E509" s="157" t="s">
        <v>44</v>
      </c>
      <c r="F509" s="158" t="s">
        <v>2077</v>
      </c>
      <c r="H509" s="159">
        <v>4.5999999999999996</v>
      </c>
      <c r="I509" s="160"/>
      <c r="L509" s="156"/>
      <c r="M509" s="161"/>
      <c r="T509" s="162"/>
      <c r="AT509" s="157" t="s">
        <v>202</v>
      </c>
      <c r="AU509" s="157" t="s">
        <v>93</v>
      </c>
      <c r="AV509" s="13" t="s">
        <v>93</v>
      </c>
      <c r="AW509" s="13" t="s">
        <v>42</v>
      </c>
      <c r="AX509" s="13" t="s">
        <v>90</v>
      </c>
      <c r="AY509" s="157" t="s">
        <v>192</v>
      </c>
    </row>
    <row r="510" spans="2:65" s="1" customFormat="1" ht="24.2" customHeight="1">
      <c r="B510" s="33"/>
      <c r="C510" s="132" t="s">
        <v>743</v>
      </c>
      <c r="D510" s="132" t="s">
        <v>194</v>
      </c>
      <c r="E510" s="133" t="s">
        <v>2081</v>
      </c>
      <c r="F510" s="134" t="s">
        <v>2082</v>
      </c>
      <c r="G510" s="135" t="s">
        <v>225</v>
      </c>
      <c r="H510" s="136">
        <v>4.5999999999999996</v>
      </c>
      <c r="I510" s="137"/>
      <c r="J510" s="138">
        <f>ROUND(I510*H510,2)</f>
        <v>0</v>
      </c>
      <c r="K510" s="134" t="s">
        <v>198</v>
      </c>
      <c r="L510" s="33"/>
      <c r="M510" s="139" t="s">
        <v>44</v>
      </c>
      <c r="N510" s="140" t="s">
        <v>53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90</v>
      </c>
      <c r="AT510" s="143" t="s">
        <v>194</v>
      </c>
      <c r="AU510" s="143" t="s">
        <v>93</v>
      </c>
      <c r="AY510" s="17" t="s">
        <v>192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90</v>
      </c>
      <c r="BK510" s="144">
        <f>ROUND(I510*H510,2)</f>
        <v>0</v>
      </c>
      <c r="BL510" s="17" t="s">
        <v>90</v>
      </c>
      <c r="BM510" s="143" t="s">
        <v>3426</v>
      </c>
    </row>
    <row r="511" spans="2:65" s="1" customFormat="1" ht="11.25">
      <c r="B511" s="33"/>
      <c r="D511" s="145" t="s">
        <v>200</v>
      </c>
      <c r="F511" s="146" t="s">
        <v>2084</v>
      </c>
      <c r="I511" s="147"/>
      <c r="L511" s="33"/>
      <c r="M511" s="148"/>
      <c r="T511" s="54"/>
      <c r="AT511" s="17" t="s">
        <v>200</v>
      </c>
      <c r="AU511" s="17" t="s">
        <v>93</v>
      </c>
    </row>
    <row r="512" spans="2:65" s="12" customFormat="1" ht="11.25">
      <c r="B512" s="149"/>
      <c r="D512" s="150" t="s">
        <v>202</v>
      </c>
      <c r="E512" s="151" t="s">
        <v>44</v>
      </c>
      <c r="F512" s="152" t="s">
        <v>3079</v>
      </c>
      <c r="H512" s="151" t="s">
        <v>44</v>
      </c>
      <c r="I512" s="153"/>
      <c r="L512" s="149"/>
      <c r="M512" s="154"/>
      <c r="T512" s="155"/>
      <c r="AT512" s="151" t="s">
        <v>202</v>
      </c>
      <c r="AU512" s="151" t="s">
        <v>93</v>
      </c>
      <c r="AV512" s="12" t="s">
        <v>90</v>
      </c>
      <c r="AW512" s="12" t="s">
        <v>42</v>
      </c>
      <c r="AX512" s="12" t="s">
        <v>82</v>
      </c>
      <c r="AY512" s="151" t="s">
        <v>192</v>
      </c>
    </row>
    <row r="513" spans="2:65" s="12" customFormat="1" ht="11.25">
      <c r="B513" s="149"/>
      <c r="D513" s="150" t="s">
        <v>202</v>
      </c>
      <c r="E513" s="151" t="s">
        <v>44</v>
      </c>
      <c r="F513" s="152" t="s">
        <v>3193</v>
      </c>
      <c r="H513" s="151" t="s">
        <v>44</v>
      </c>
      <c r="I513" s="153"/>
      <c r="L513" s="149"/>
      <c r="M513" s="154"/>
      <c r="T513" s="155"/>
      <c r="AT513" s="151" t="s">
        <v>202</v>
      </c>
      <c r="AU513" s="151" t="s">
        <v>93</v>
      </c>
      <c r="AV513" s="12" t="s">
        <v>90</v>
      </c>
      <c r="AW513" s="12" t="s">
        <v>42</v>
      </c>
      <c r="AX513" s="12" t="s">
        <v>82</v>
      </c>
      <c r="AY513" s="151" t="s">
        <v>192</v>
      </c>
    </row>
    <row r="514" spans="2:65" s="12" customFormat="1" ht="22.5">
      <c r="B514" s="149"/>
      <c r="D514" s="150" t="s">
        <v>202</v>
      </c>
      <c r="E514" s="151" t="s">
        <v>44</v>
      </c>
      <c r="F514" s="152" t="s">
        <v>3425</v>
      </c>
      <c r="H514" s="151" t="s">
        <v>44</v>
      </c>
      <c r="I514" s="153"/>
      <c r="L514" s="149"/>
      <c r="M514" s="154"/>
      <c r="T514" s="155"/>
      <c r="AT514" s="151" t="s">
        <v>202</v>
      </c>
      <c r="AU514" s="151" t="s">
        <v>93</v>
      </c>
      <c r="AV514" s="12" t="s">
        <v>90</v>
      </c>
      <c r="AW514" s="12" t="s">
        <v>42</v>
      </c>
      <c r="AX514" s="12" t="s">
        <v>82</v>
      </c>
      <c r="AY514" s="151" t="s">
        <v>192</v>
      </c>
    </row>
    <row r="515" spans="2:65" s="13" customFormat="1" ht="11.25">
      <c r="B515" s="156"/>
      <c r="D515" s="150" t="s">
        <v>202</v>
      </c>
      <c r="E515" s="157" t="s">
        <v>44</v>
      </c>
      <c r="F515" s="158" t="s">
        <v>2077</v>
      </c>
      <c r="H515" s="159">
        <v>4.5999999999999996</v>
      </c>
      <c r="I515" s="160"/>
      <c r="L515" s="156"/>
      <c r="M515" s="161"/>
      <c r="T515" s="162"/>
      <c r="AT515" s="157" t="s">
        <v>202</v>
      </c>
      <c r="AU515" s="157" t="s">
        <v>93</v>
      </c>
      <c r="AV515" s="13" t="s">
        <v>93</v>
      </c>
      <c r="AW515" s="13" t="s">
        <v>42</v>
      </c>
      <c r="AX515" s="13" t="s">
        <v>90</v>
      </c>
      <c r="AY515" s="157" t="s">
        <v>192</v>
      </c>
    </row>
    <row r="516" spans="2:65" s="1" customFormat="1" ht="37.9" customHeight="1">
      <c r="B516" s="33"/>
      <c r="C516" s="132" t="s">
        <v>348</v>
      </c>
      <c r="D516" s="132" t="s">
        <v>194</v>
      </c>
      <c r="E516" s="133" t="s">
        <v>2088</v>
      </c>
      <c r="F516" s="134" t="s">
        <v>2089</v>
      </c>
      <c r="G516" s="135" t="s">
        <v>282</v>
      </c>
      <c r="H516" s="136">
        <v>220</v>
      </c>
      <c r="I516" s="137"/>
      <c r="J516" s="138">
        <f>ROUND(I516*H516,2)</f>
        <v>0</v>
      </c>
      <c r="K516" s="134" t="s">
        <v>198</v>
      </c>
      <c r="L516" s="33"/>
      <c r="M516" s="139" t="s">
        <v>44</v>
      </c>
      <c r="N516" s="140" t="s">
        <v>53</v>
      </c>
      <c r="P516" s="141">
        <f>O516*H516</f>
        <v>0</v>
      </c>
      <c r="Q516" s="141">
        <v>0</v>
      </c>
      <c r="R516" s="141">
        <f>Q516*H516</f>
        <v>0</v>
      </c>
      <c r="S516" s="141">
        <v>0</v>
      </c>
      <c r="T516" s="142">
        <f>S516*H516</f>
        <v>0</v>
      </c>
      <c r="AR516" s="143" t="s">
        <v>90</v>
      </c>
      <c r="AT516" s="143" t="s">
        <v>194</v>
      </c>
      <c r="AU516" s="143" t="s">
        <v>93</v>
      </c>
      <c r="AY516" s="17" t="s">
        <v>192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90</v>
      </c>
      <c r="BK516" s="144">
        <f>ROUND(I516*H516,2)</f>
        <v>0</v>
      </c>
      <c r="BL516" s="17" t="s">
        <v>90</v>
      </c>
      <c r="BM516" s="143" t="s">
        <v>3427</v>
      </c>
    </row>
    <row r="517" spans="2:65" s="1" customFormat="1" ht="11.25">
      <c r="B517" s="33"/>
      <c r="D517" s="145" t="s">
        <v>200</v>
      </c>
      <c r="F517" s="146" t="s">
        <v>2091</v>
      </c>
      <c r="I517" s="147"/>
      <c r="L517" s="33"/>
      <c r="M517" s="148"/>
      <c r="T517" s="54"/>
      <c r="AT517" s="17" t="s">
        <v>200</v>
      </c>
      <c r="AU517" s="17" t="s">
        <v>93</v>
      </c>
    </row>
    <row r="518" spans="2:65" s="12" customFormat="1" ht="11.25">
      <c r="B518" s="149"/>
      <c r="D518" s="150" t="s">
        <v>202</v>
      </c>
      <c r="E518" s="151" t="s">
        <v>44</v>
      </c>
      <c r="F518" s="152" t="s">
        <v>3079</v>
      </c>
      <c r="H518" s="151" t="s">
        <v>44</v>
      </c>
      <c r="I518" s="153"/>
      <c r="L518" s="149"/>
      <c r="M518" s="154"/>
      <c r="T518" s="155"/>
      <c r="AT518" s="151" t="s">
        <v>202</v>
      </c>
      <c r="AU518" s="151" t="s">
        <v>93</v>
      </c>
      <c r="AV518" s="12" t="s">
        <v>90</v>
      </c>
      <c r="AW518" s="12" t="s">
        <v>42</v>
      </c>
      <c r="AX518" s="12" t="s">
        <v>82</v>
      </c>
      <c r="AY518" s="151" t="s">
        <v>192</v>
      </c>
    </row>
    <row r="519" spans="2:65" s="12" customFormat="1" ht="11.25">
      <c r="B519" s="149"/>
      <c r="D519" s="150" t="s">
        <v>202</v>
      </c>
      <c r="E519" s="151" t="s">
        <v>44</v>
      </c>
      <c r="F519" s="152" t="s">
        <v>1925</v>
      </c>
      <c r="H519" s="151" t="s">
        <v>44</v>
      </c>
      <c r="I519" s="153"/>
      <c r="L519" s="149"/>
      <c r="M519" s="154"/>
      <c r="T519" s="155"/>
      <c r="AT519" s="151" t="s">
        <v>202</v>
      </c>
      <c r="AU519" s="151" t="s">
        <v>93</v>
      </c>
      <c r="AV519" s="12" t="s">
        <v>90</v>
      </c>
      <c r="AW519" s="12" t="s">
        <v>42</v>
      </c>
      <c r="AX519" s="12" t="s">
        <v>82</v>
      </c>
      <c r="AY519" s="151" t="s">
        <v>192</v>
      </c>
    </row>
    <row r="520" spans="2:65" s="13" customFormat="1" ht="11.25">
      <c r="B520" s="156"/>
      <c r="D520" s="150" t="s">
        <v>202</v>
      </c>
      <c r="E520" s="157" t="s">
        <v>44</v>
      </c>
      <c r="F520" s="158" t="s">
        <v>3399</v>
      </c>
      <c r="H520" s="159">
        <v>205</v>
      </c>
      <c r="I520" s="160"/>
      <c r="L520" s="156"/>
      <c r="M520" s="161"/>
      <c r="T520" s="162"/>
      <c r="AT520" s="157" t="s">
        <v>202</v>
      </c>
      <c r="AU520" s="157" t="s">
        <v>93</v>
      </c>
      <c r="AV520" s="13" t="s">
        <v>93</v>
      </c>
      <c r="AW520" s="13" t="s">
        <v>42</v>
      </c>
      <c r="AX520" s="13" t="s">
        <v>82</v>
      </c>
      <c r="AY520" s="157" t="s">
        <v>192</v>
      </c>
    </row>
    <row r="521" spans="2:65" s="12" customFormat="1" ht="11.25">
      <c r="B521" s="149"/>
      <c r="D521" s="150" t="s">
        <v>202</v>
      </c>
      <c r="E521" s="151" t="s">
        <v>44</v>
      </c>
      <c r="F521" s="152" t="s">
        <v>1927</v>
      </c>
      <c r="H521" s="151" t="s">
        <v>44</v>
      </c>
      <c r="I521" s="153"/>
      <c r="L521" s="149"/>
      <c r="M521" s="154"/>
      <c r="T521" s="155"/>
      <c r="AT521" s="151" t="s">
        <v>202</v>
      </c>
      <c r="AU521" s="151" t="s">
        <v>93</v>
      </c>
      <c r="AV521" s="12" t="s">
        <v>90</v>
      </c>
      <c r="AW521" s="12" t="s">
        <v>42</v>
      </c>
      <c r="AX521" s="12" t="s">
        <v>82</v>
      </c>
      <c r="AY521" s="151" t="s">
        <v>192</v>
      </c>
    </row>
    <row r="522" spans="2:65" s="13" customFormat="1" ht="11.25">
      <c r="B522" s="156"/>
      <c r="D522" s="150" t="s">
        <v>202</v>
      </c>
      <c r="E522" s="157" t="s">
        <v>44</v>
      </c>
      <c r="F522" s="158" t="s">
        <v>291</v>
      </c>
      <c r="H522" s="159">
        <v>15</v>
      </c>
      <c r="I522" s="160"/>
      <c r="L522" s="156"/>
      <c r="M522" s="161"/>
      <c r="T522" s="162"/>
      <c r="AT522" s="157" t="s">
        <v>202</v>
      </c>
      <c r="AU522" s="157" t="s">
        <v>93</v>
      </c>
      <c r="AV522" s="13" t="s">
        <v>93</v>
      </c>
      <c r="AW522" s="13" t="s">
        <v>42</v>
      </c>
      <c r="AX522" s="13" t="s">
        <v>82</v>
      </c>
      <c r="AY522" s="157" t="s">
        <v>192</v>
      </c>
    </row>
    <row r="523" spans="2:65" s="14" customFormat="1" ht="11.25">
      <c r="B523" s="163"/>
      <c r="D523" s="150" t="s">
        <v>202</v>
      </c>
      <c r="E523" s="164" t="s">
        <v>44</v>
      </c>
      <c r="F523" s="165" t="s">
        <v>205</v>
      </c>
      <c r="H523" s="166">
        <v>220</v>
      </c>
      <c r="I523" s="167"/>
      <c r="L523" s="163"/>
      <c r="M523" s="168"/>
      <c r="T523" s="169"/>
      <c r="AT523" s="164" t="s">
        <v>202</v>
      </c>
      <c r="AU523" s="164" t="s">
        <v>93</v>
      </c>
      <c r="AV523" s="14" t="s">
        <v>199</v>
      </c>
      <c r="AW523" s="14" t="s">
        <v>42</v>
      </c>
      <c r="AX523" s="14" t="s">
        <v>90</v>
      </c>
      <c r="AY523" s="164" t="s">
        <v>192</v>
      </c>
    </row>
    <row r="524" spans="2:65" s="1" customFormat="1" ht="21.75" customHeight="1">
      <c r="B524" s="33"/>
      <c r="C524" s="170" t="s">
        <v>754</v>
      </c>
      <c r="D524" s="170" t="s">
        <v>245</v>
      </c>
      <c r="E524" s="171" t="s">
        <v>2093</v>
      </c>
      <c r="F524" s="172" t="s">
        <v>2094</v>
      </c>
      <c r="G524" s="173" t="s">
        <v>282</v>
      </c>
      <c r="H524" s="174">
        <v>220</v>
      </c>
      <c r="I524" s="175"/>
      <c r="J524" s="176">
        <f>ROUND(I524*H524,2)</f>
        <v>0</v>
      </c>
      <c r="K524" s="172" t="s">
        <v>198</v>
      </c>
      <c r="L524" s="177"/>
      <c r="M524" s="178" t="s">
        <v>44</v>
      </c>
      <c r="N524" s="179" t="s">
        <v>53</v>
      </c>
      <c r="P524" s="141">
        <f>O524*H524</f>
        <v>0</v>
      </c>
      <c r="Q524" s="141">
        <v>2.0000000000000002E-5</v>
      </c>
      <c r="R524" s="141">
        <f>Q524*H524</f>
        <v>4.4000000000000003E-3</v>
      </c>
      <c r="S524" s="141">
        <v>0</v>
      </c>
      <c r="T524" s="142">
        <f>S524*H524</f>
        <v>0</v>
      </c>
      <c r="AR524" s="143" t="s">
        <v>93</v>
      </c>
      <c r="AT524" s="143" t="s">
        <v>245</v>
      </c>
      <c r="AU524" s="143" t="s">
        <v>93</v>
      </c>
      <c r="AY524" s="17" t="s">
        <v>192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90</v>
      </c>
      <c r="BK524" s="144">
        <f>ROUND(I524*H524,2)</f>
        <v>0</v>
      </c>
      <c r="BL524" s="17" t="s">
        <v>90</v>
      </c>
      <c r="BM524" s="143" t="s">
        <v>3428</v>
      </c>
    </row>
    <row r="525" spans="2:65" s="12" customFormat="1" ht="11.25">
      <c r="B525" s="149"/>
      <c r="D525" s="150" t="s">
        <v>202</v>
      </c>
      <c r="E525" s="151" t="s">
        <v>44</v>
      </c>
      <c r="F525" s="152" t="s">
        <v>3079</v>
      </c>
      <c r="H525" s="151" t="s">
        <v>44</v>
      </c>
      <c r="I525" s="153"/>
      <c r="L525" s="149"/>
      <c r="M525" s="154"/>
      <c r="T525" s="155"/>
      <c r="AT525" s="151" t="s">
        <v>202</v>
      </c>
      <c r="AU525" s="151" t="s">
        <v>93</v>
      </c>
      <c r="AV525" s="12" t="s">
        <v>90</v>
      </c>
      <c r="AW525" s="12" t="s">
        <v>42</v>
      </c>
      <c r="AX525" s="12" t="s">
        <v>82</v>
      </c>
      <c r="AY525" s="151" t="s">
        <v>192</v>
      </c>
    </row>
    <row r="526" spans="2:65" s="12" customFormat="1" ht="11.25">
      <c r="B526" s="149"/>
      <c r="D526" s="150" t="s">
        <v>202</v>
      </c>
      <c r="E526" s="151" t="s">
        <v>44</v>
      </c>
      <c r="F526" s="152" t="s">
        <v>1925</v>
      </c>
      <c r="H526" s="151" t="s">
        <v>44</v>
      </c>
      <c r="I526" s="153"/>
      <c r="L526" s="149"/>
      <c r="M526" s="154"/>
      <c r="T526" s="155"/>
      <c r="AT526" s="151" t="s">
        <v>202</v>
      </c>
      <c r="AU526" s="151" t="s">
        <v>93</v>
      </c>
      <c r="AV526" s="12" t="s">
        <v>90</v>
      </c>
      <c r="AW526" s="12" t="s">
        <v>42</v>
      </c>
      <c r="AX526" s="12" t="s">
        <v>82</v>
      </c>
      <c r="AY526" s="151" t="s">
        <v>192</v>
      </c>
    </row>
    <row r="527" spans="2:65" s="13" customFormat="1" ht="11.25">
      <c r="B527" s="156"/>
      <c r="D527" s="150" t="s">
        <v>202</v>
      </c>
      <c r="E527" s="157" t="s">
        <v>44</v>
      </c>
      <c r="F527" s="158" t="s">
        <v>3399</v>
      </c>
      <c r="H527" s="159">
        <v>205</v>
      </c>
      <c r="I527" s="160"/>
      <c r="L527" s="156"/>
      <c r="M527" s="161"/>
      <c r="T527" s="162"/>
      <c r="AT527" s="157" t="s">
        <v>202</v>
      </c>
      <c r="AU527" s="157" t="s">
        <v>93</v>
      </c>
      <c r="AV527" s="13" t="s">
        <v>93</v>
      </c>
      <c r="AW527" s="13" t="s">
        <v>42</v>
      </c>
      <c r="AX527" s="13" t="s">
        <v>82</v>
      </c>
      <c r="AY527" s="157" t="s">
        <v>192</v>
      </c>
    </row>
    <row r="528" spans="2:65" s="12" customFormat="1" ht="11.25">
      <c r="B528" s="149"/>
      <c r="D528" s="150" t="s">
        <v>202</v>
      </c>
      <c r="E528" s="151" t="s">
        <v>44</v>
      </c>
      <c r="F528" s="152" t="s">
        <v>1927</v>
      </c>
      <c r="H528" s="151" t="s">
        <v>44</v>
      </c>
      <c r="I528" s="153"/>
      <c r="L528" s="149"/>
      <c r="M528" s="154"/>
      <c r="T528" s="155"/>
      <c r="AT528" s="151" t="s">
        <v>202</v>
      </c>
      <c r="AU528" s="151" t="s">
        <v>93</v>
      </c>
      <c r="AV528" s="12" t="s">
        <v>90</v>
      </c>
      <c r="AW528" s="12" t="s">
        <v>42</v>
      </c>
      <c r="AX528" s="12" t="s">
        <v>82</v>
      </c>
      <c r="AY528" s="151" t="s">
        <v>192</v>
      </c>
    </row>
    <row r="529" spans="2:65" s="13" customFormat="1" ht="11.25">
      <c r="B529" s="156"/>
      <c r="D529" s="150" t="s">
        <v>202</v>
      </c>
      <c r="E529" s="157" t="s">
        <v>44</v>
      </c>
      <c r="F529" s="158" t="s">
        <v>291</v>
      </c>
      <c r="H529" s="159">
        <v>15</v>
      </c>
      <c r="I529" s="160"/>
      <c r="L529" s="156"/>
      <c r="M529" s="161"/>
      <c r="T529" s="162"/>
      <c r="AT529" s="157" t="s">
        <v>202</v>
      </c>
      <c r="AU529" s="157" t="s">
        <v>93</v>
      </c>
      <c r="AV529" s="13" t="s">
        <v>93</v>
      </c>
      <c r="AW529" s="13" t="s">
        <v>42</v>
      </c>
      <c r="AX529" s="13" t="s">
        <v>82</v>
      </c>
      <c r="AY529" s="157" t="s">
        <v>192</v>
      </c>
    </row>
    <row r="530" spans="2:65" s="14" customFormat="1" ht="11.25">
      <c r="B530" s="163"/>
      <c r="D530" s="150" t="s">
        <v>202</v>
      </c>
      <c r="E530" s="164" t="s">
        <v>44</v>
      </c>
      <c r="F530" s="165" t="s">
        <v>205</v>
      </c>
      <c r="H530" s="166">
        <v>220</v>
      </c>
      <c r="I530" s="167"/>
      <c r="L530" s="163"/>
      <c r="M530" s="168"/>
      <c r="T530" s="169"/>
      <c r="AT530" s="164" t="s">
        <v>202</v>
      </c>
      <c r="AU530" s="164" t="s">
        <v>93</v>
      </c>
      <c r="AV530" s="14" t="s">
        <v>199</v>
      </c>
      <c r="AW530" s="14" t="s">
        <v>42</v>
      </c>
      <c r="AX530" s="14" t="s">
        <v>90</v>
      </c>
      <c r="AY530" s="164" t="s">
        <v>192</v>
      </c>
    </row>
    <row r="531" spans="2:65" s="1" customFormat="1" ht="24.2" customHeight="1">
      <c r="B531" s="33"/>
      <c r="C531" s="170" t="s">
        <v>353</v>
      </c>
      <c r="D531" s="170" t="s">
        <v>245</v>
      </c>
      <c r="E531" s="171" t="s">
        <v>3429</v>
      </c>
      <c r="F531" s="172" t="s">
        <v>3430</v>
      </c>
      <c r="G531" s="173" t="s">
        <v>282</v>
      </c>
      <c r="H531" s="174">
        <v>645</v>
      </c>
      <c r="I531" s="175"/>
      <c r="J531" s="176">
        <f>ROUND(I531*H531,2)</f>
        <v>0</v>
      </c>
      <c r="K531" s="172" t="s">
        <v>198</v>
      </c>
      <c r="L531" s="177"/>
      <c r="M531" s="178" t="s">
        <v>44</v>
      </c>
      <c r="N531" s="179" t="s">
        <v>53</v>
      </c>
      <c r="P531" s="141">
        <f>O531*H531</f>
        <v>0</v>
      </c>
      <c r="Q531" s="141">
        <v>4.2999999999999999E-4</v>
      </c>
      <c r="R531" s="141">
        <f>Q531*H531</f>
        <v>0.27734999999999999</v>
      </c>
      <c r="S531" s="141">
        <v>0</v>
      </c>
      <c r="T531" s="142">
        <f>S531*H531</f>
        <v>0</v>
      </c>
      <c r="AR531" s="143" t="s">
        <v>93</v>
      </c>
      <c r="AT531" s="143" t="s">
        <v>245</v>
      </c>
      <c r="AU531" s="143" t="s">
        <v>93</v>
      </c>
      <c r="AY531" s="17" t="s">
        <v>192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90</v>
      </c>
      <c r="BK531" s="144">
        <f>ROUND(I531*H531,2)</f>
        <v>0</v>
      </c>
      <c r="BL531" s="17" t="s">
        <v>90</v>
      </c>
      <c r="BM531" s="143" t="s">
        <v>3431</v>
      </c>
    </row>
    <row r="532" spans="2:65" s="12" customFormat="1" ht="11.25">
      <c r="B532" s="149"/>
      <c r="D532" s="150" t="s">
        <v>202</v>
      </c>
      <c r="E532" s="151" t="s">
        <v>44</v>
      </c>
      <c r="F532" s="152" t="s">
        <v>3079</v>
      </c>
      <c r="H532" s="151" t="s">
        <v>44</v>
      </c>
      <c r="I532" s="153"/>
      <c r="L532" s="149"/>
      <c r="M532" s="154"/>
      <c r="T532" s="155"/>
      <c r="AT532" s="151" t="s">
        <v>202</v>
      </c>
      <c r="AU532" s="151" t="s">
        <v>93</v>
      </c>
      <c r="AV532" s="12" t="s">
        <v>90</v>
      </c>
      <c r="AW532" s="12" t="s">
        <v>42</v>
      </c>
      <c r="AX532" s="12" t="s">
        <v>82</v>
      </c>
      <c r="AY532" s="151" t="s">
        <v>192</v>
      </c>
    </row>
    <row r="533" spans="2:65" s="12" customFormat="1" ht="11.25">
      <c r="B533" s="149"/>
      <c r="D533" s="150" t="s">
        <v>202</v>
      </c>
      <c r="E533" s="151" t="s">
        <v>44</v>
      </c>
      <c r="F533" s="152" t="s">
        <v>3193</v>
      </c>
      <c r="H533" s="151" t="s">
        <v>44</v>
      </c>
      <c r="I533" s="153"/>
      <c r="L533" s="149"/>
      <c r="M533" s="154"/>
      <c r="T533" s="155"/>
      <c r="AT533" s="151" t="s">
        <v>202</v>
      </c>
      <c r="AU533" s="151" t="s">
        <v>93</v>
      </c>
      <c r="AV533" s="12" t="s">
        <v>90</v>
      </c>
      <c r="AW533" s="12" t="s">
        <v>42</v>
      </c>
      <c r="AX533" s="12" t="s">
        <v>82</v>
      </c>
      <c r="AY533" s="151" t="s">
        <v>192</v>
      </c>
    </row>
    <row r="534" spans="2:65" s="12" customFormat="1" ht="11.25">
      <c r="B534" s="149"/>
      <c r="D534" s="150" t="s">
        <v>202</v>
      </c>
      <c r="E534" s="151" t="s">
        <v>44</v>
      </c>
      <c r="F534" s="152" t="s">
        <v>3194</v>
      </c>
      <c r="H534" s="151" t="s">
        <v>44</v>
      </c>
      <c r="I534" s="153"/>
      <c r="L534" s="149"/>
      <c r="M534" s="154"/>
      <c r="T534" s="155"/>
      <c r="AT534" s="151" t="s">
        <v>202</v>
      </c>
      <c r="AU534" s="151" t="s">
        <v>93</v>
      </c>
      <c r="AV534" s="12" t="s">
        <v>90</v>
      </c>
      <c r="AW534" s="12" t="s">
        <v>42</v>
      </c>
      <c r="AX534" s="12" t="s">
        <v>82</v>
      </c>
      <c r="AY534" s="151" t="s">
        <v>192</v>
      </c>
    </row>
    <row r="535" spans="2:65" s="12" customFormat="1" ht="22.5">
      <c r="B535" s="149"/>
      <c r="D535" s="150" t="s">
        <v>202</v>
      </c>
      <c r="E535" s="151" t="s">
        <v>44</v>
      </c>
      <c r="F535" s="152" t="s">
        <v>3432</v>
      </c>
      <c r="H535" s="151" t="s">
        <v>44</v>
      </c>
      <c r="I535" s="153"/>
      <c r="L535" s="149"/>
      <c r="M535" s="154"/>
      <c r="T535" s="155"/>
      <c r="AT535" s="151" t="s">
        <v>202</v>
      </c>
      <c r="AU535" s="151" t="s">
        <v>93</v>
      </c>
      <c r="AV535" s="12" t="s">
        <v>90</v>
      </c>
      <c r="AW535" s="12" t="s">
        <v>42</v>
      </c>
      <c r="AX535" s="12" t="s">
        <v>82</v>
      </c>
      <c r="AY535" s="151" t="s">
        <v>192</v>
      </c>
    </row>
    <row r="536" spans="2:65" s="12" customFormat="1" ht="22.5">
      <c r="B536" s="149"/>
      <c r="D536" s="150" t="s">
        <v>202</v>
      </c>
      <c r="E536" s="151" t="s">
        <v>44</v>
      </c>
      <c r="F536" s="152" t="s">
        <v>3433</v>
      </c>
      <c r="H536" s="151" t="s">
        <v>44</v>
      </c>
      <c r="I536" s="153"/>
      <c r="L536" s="149"/>
      <c r="M536" s="154"/>
      <c r="T536" s="155"/>
      <c r="AT536" s="151" t="s">
        <v>202</v>
      </c>
      <c r="AU536" s="151" t="s">
        <v>93</v>
      </c>
      <c r="AV536" s="12" t="s">
        <v>90</v>
      </c>
      <c r="AW536" s="12" t="s">
        <v>42</v>
      </c>
      <c r="AX536" s="12" t="s">
        <v>82</v>
      </c>
      <c r="AY536" s="151" t="s">
        <v>192</v>
      </c>
    </row>
    <row r="537" spans="2:65" s="13" customFormat="1" ht="11.25">
      <c r="B537" s="156"/>
      <c r="D537" s="150" t="s">
        <v>202</v>
      </c>
      <c r="E537" s="157" t="s">
        <v>44</v>
      </c>
      <c r="F537" s="158" t="s">
        <v>3196</v>
      </c>
      <c r="H537" s="159">
        <v>530</v>
      </c>
      <c r="I537" s="160"/>
      <c r="L537" s="156"/>
      <c r="M537" s="161"/>
      <c r="T537" s="162"/>
      <c r="AT537" s="157" t="s">
        <v>202</v>
      </c>
      <c r="AU537" s="157" t="s">
        <v>93</v>
      </c>
      <c r="AV537" s="13" t="s">
        <v>93</v>
      </c>
      <c r="AW537" s="13" t="s">
        <v>42</v>
      </c>
      <c r="AX537" s="13" t="s">
        <v>82</v>
      </c>
      <c r="AY537" s="157" t="s">
        <v>192</v>
      </c>
    </row>
    <row r="538" spans="2:65" s="12" customFormat="1" ht="22.5">
      <c r="B538" s="149"/>
      <c r="D538" s="150" t="s">
        <v>202</v>
      </c>
      <c r="E538" s="151" t="s">
        <v>44</v>
      </c>
      <c r="F538" s="152" t="s">
        <v>3197</v>
      </c>
      <c r="H538" s="151" t="s">
        <v>44</v>
      </c>
      <c r="I538" s="153"/>
      <c r="L538" s="149"/>
      <c r="M538" s="154"/>
      <c r="T538" s="155"/>
      <c r="AT538" s="151" t="s">
        <v>202</v>
      </c>
      <c r="AU538" s="151" t="s">
        <v>93</v>
      </c>
      <c r="AV538" s="12" t="s">
        <v>90</v>
      </c>
      <c r="AW538" s="12" t="s">
        <v>42</v>
      </c>
      <c r="AX538" s="12" t="s">
        <v>82</v>
      </c>
      <c r="AY538" s="151" t="s">
        <v>192</v>
      </c>
    </row>
    <row r="539" spans="2:65" s="13" customFormat="1" ht="11.25">
      <c r="B539" s="156"/>
      <c r="D539" s="150" t="s">
        <v>202</v>
      </c>
      <c r="E539" s="157" t="s">
        <v>44</v>
      </c>
      <c r="F539" s="158" t="s">
        <v>1564</v>
      </c>
      <c r="H539" s="159">
        <v>115</v>
      </c>
      <c r="I539" s="160"/>
      <c r="L539" s="156"/>
      <c r="M539" s="161"/>
      <c r="T539" s="162"/>
      <c r="AT539" s="157" t="s">
        <v>202</v>
      </c>
      <c r="AU539" s="157" t="s">
        <v>93</v>
      </c>
      <c r="AV539" s="13" t="s">
        <v>93</v>
      </c>
      <c r="AW539" s="13" t="s">
        <v>42</v>
      </c>
      <c r="AX539" s="13" t="s">
        <v>82</v>
      </c>
      <c r="AY539" s="157" t="s">
        <v>192</v>
      </c>
    </row>
    <row r="540" spans="2:65" s="14" customFormat="1" ht="11.25">
      <c r="B540" s="163"/>
      <c r="D540" s="150" t="s">
        <v>202</v>
      </c>
      <c r="E540" s="164" t="s">
        <v>44</v>
      </c>
      <c r="F540" s="165" t="s">
        <v>205</v>
      </c>
      <c r="H540" s="166">
        <v>645</v>
      </c>
      <c r="I540" s="167"/>
      <c r="L540" s="163"/>
      <c r="M540" s="168"/>
      <c r="T540" s="169"/>
      <c r="AT540" s="164" t="s">
        <v>202</v>
      </c>
      <c r="AU540" s="164" t="s">
        <v>93</v>
      </c>
      <c r="AV540" s="14" t="s">
        <v>199</v>
      </c>
      <c r="AW540" s="14" t="s">
        <v>42</v>
      </c>
      <c r="AX540" s="14" t="s">
        <v>90</v>
      </c>
      <c r="AY540" s="164" t="s">
        <v>192</v>
      </c>
    </row>
    <row r="541" spans="2:65" s="1" customFormat="1" ht="24.2" customHeight="1">
      <c r="B541" s="33"/>
      <c r="C541" s="132" t="s">
        <v>768</v>
      </c>
      <c r="D541" s="132" t="s">
        <v>194</v>
      </c>
      <c r="E541" s="133" t="s">
        <v>3434</v>
      </c>
      <c r="F541" s="134" t="s">
        <v>3435</v>
      </c>
      <c r="G541" s="135" t="s">
        <v>747</v>
      </c>
      <c r="H541" s="136">
        <v>39</v>
      </c>
      <c r="I541" s="137"/>
      <c r="J541" s="138">
        <f>ROUND(I541*H541,2)</f>
        <v>0</v>
      </c>
      <c r="K541" s="134" t="s">
        <v>198</v>
      </c>
      <c r="L541" s="33"/>
      <c r="M541" s="139" t="s">
        <v>44</v>
      </c>
      <c r="N541" s="140" t="s">
        <v>53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90</v>
      </c>
      <c r="AT541" s="143" t="s">
        <v>194</v>
      </c>
      <c r="AU541" s="143" t="s">
        <v>93</v>
      </c>
      <c r="AY541" s="17" t="s">
        <v>192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90</v>
      </c>
      <c r="BK541" s="144">
        <f>ROUND(I541*H541,2)</f>
        <v>0</v>
      </c>
      <c r="BL541" s="17" t="s">
        <v>90</v>
      </c>
      <c r="BM541" s="143" t="s">
        <v>3436</v>
      </c>
    </row>
    <row r="542" spans="2:65" s="1" customFormat="1" ht="11.25">
      <c r="B542" s="33"/>
      <c r="D542" s="145" t="s">
        <v>200</v>
      </c>
      <c r="F542" s="146" t="s">
        <v>3437</v>
      </c>
      <c r="I542" s="147"/>
      <c r="L542" s="33"/>
      <c r="M542" s="148"/>
      <c r="T542" s="54"/>
      <c r="AT542" s="17" t="s">
        <v>200</v>
      </c>
      <c r="AU542" s="17" t="s">
        <v>93</v>
      </c>
    </row>
    <row r="543" spans="2:65" s="12" customFormat="1" ht="11.25">
      <c r="B543" s="149"/>
      <c r="D543" s="150" t="s">
        <v>202</v>
      </c>
      <c r="E543" s="151" t="s">
        <v>44</v>
      </c>
      <c r="F543" s="152" t="s">
        <v>3079</v>
      </c>
      <c r="H543" s="151" t="s">
        <v>44</v>
      </c>
      <c r="I543" s="153"/>
      <c r="L543" s="149"/>
      <c r="M543" s="154"/>
      <c r="T543" s="155"/>
      <c r="AT543" s="151" t="s">
        <v>202</v>
      </c>
      <c r="AU543" s="151" t="s">
        <v>93</v>
      </c>
      <c r="AV543" s="12" t="s">
        <v>90</v>
      </c>
      <c r="AW543" s="12" t="s">
        <v>42</v>
      </c>
      <c r="AX543" s="12" t="s">
        <v>82</v>
      </c>
      <c r="AY543" s="151" t="s">
        <v>192</v>
      </c>
    </row>
    <row r="544" spans="2:65" s="12" customFormat="1" ht="11.25">
      <c r="B544" s="149"/>
      <c r="D544" s="150" t="s">
        <v>202</v>
      </c>
      <c r="E544" s="151" t="s">
        <v>44</v>
      </c>
      <c r="F544" s="152" t="s">
        <v>3193</v>
      </c>
      <c r="H544" s="151" t="s">
        <v>44</v>
      </c>
      <c r="I544" s="153"/>
      <c r="L544" s="149"/>
      <c r="M544" s="154"/>
      <c r="T544" s="155"/>
      <c r="AT544" s="151" t="s">
        <v>202</v>
      </c>
      <c r="AU544" s="151" t="s">
        <v>93</v>
      </c>
      <c r="AV544" s="12" t="s">
        <v>90</v>
      </c>
      <c r="AW544" s="12" t="s">
        <v>42</v>
      </c>
      <c r="AX544" s="12" t="s">
        <v>82</v>
      </c>
      <c r="AY544" s="151" t="s">
        <v>192</v>
      </c>
    </row>
    <row r="545" spans="2:65" s="12" customFormat="1" ht="11.25">
      <c r="B545" s="149"/>
      <c r="D545" s="150" t="s">
        <v>202</v>
      </c>
      <c r="E545" s="151" t="s">
        <v>44</v>
      </c>
      <c r="F545" s="152" t="s">
        <v>3438</v>
      </c>
      <c r="H545" s="151" t="s">
        <v>44</v>
      </c>
      <c r="I545" s="153"/>
      <c r="L545" s="149"/>
      <c r="M545" s="154"/>
      <c r="T545" s="155"/>
      <c r="AT545" s="151" t="s">
        <v>202</v>
      </c>
      <c r="AU545" s="151" t="s">
        <v>93</v>
      </c>
      <c r="AV545" s="12" t="s">
        <v>90</v>
      </c>
      <c r="AW545" s="12" t="s">
        <v>42</v>
      </c>
      <c r="AX545" s="12" t="s">
        <v>82</v>
      </c>
      <c r="AY545" s="151" t="s">
        <v>192</v>
      </c>
    </row>
    <row r="546" spans="2:65" s="13" customFormat="1" ht="11.25">
      <c r="B546" s="156"/>
      <c r="D546" s="150" t="s">
        <v>202</v>
      </c>
      <c r="E546" s="157" t="s">
        <v>44</v>
      </c>
      <c r="F546" s="158" t="s">
        <v>3439</v>
      </c>
      <c r="H546" s="159">
        <v>6</v>
      </c>
      <c r="I546" s="160"/>
      <c r="L546" s="156"/>
      <c r="M546" s="161"/>
      <c r="T546" s="162"/>
      <c r="AT546" s="157" t="s">
        <v>202</v>
      </c>
      <c r="AU546" s="157" t="s">
        <v>93</v>
      </c>
      <c r="AV546" s="13" t="s">
        <v>93</v>
      </c>
      <c r="AW546" s="13" t="s">
        <v>42</v>
      </c>
      <c r="AX546" s="13" t="s">
        <v>82</v>
      </c>
      <c r="AY546" s="157" t="s">
        <v>192</v>
      </c>
    </row>
    <row r="547" spans="2:65" s="12" customFormat="1" ht="11.25">
      <c r="B547" s="149"/>
      <c r="D547" s="150" t="s">
        <v>202</v>
      </c>
      <c r="E547" s="151" t="s">
        <v>44</v>
      </c>
      <c r="F547" s="152" t="s">
        <v>3440</v>
      </c>
      <c r="H547" s="151" t="s">
        <v>44</v>
      </c>
      <c r="I547" s="153"/>
      <c r="L547" s="149"/>
      <c r="M547" s="154"/>
      <c r="T547" s="155"/>
      <c r="AT547" s="151" t="s">
        <v>202</v>
      </c>
      <c r="AU547" s="151" t="s">
        <v>93</v>
      </c>
      <c r="AV547" s="12" t="s">
        <v>90</v>
      </c>
      <c r="AW547" s="12" t="s">
        <v>42</v>
      </c>
      <c r="AX547" s="12" t="s">
        <v>82</v>
      </c>
      <c r="AY547" s="151" t="s">
        <v>192</v>
      </c>
    </row>
    <row r="548" spans="2:65" s="13" customFormat="1" ht="11.25">
      <c r="B548" s="156"/>
      <c r="D548" s="150" t="s">
        <v>202</v>
      </c>
      <c r="E548" s="157" t="s">
        <v>44</v>
      </c>
      <c r="F548" s="158" t="s">
        <v>3439</v>
      </c>
      <c r="H548" s="159">
        <v>6</v>
      </c>
      <c r="I548" s="160"/>
      <c r="L548" s="156"/>
      <c r="M548" s="161"/>
      <c r="T548" s="162"/>
      <c r="AT548" s="157" t="s">
        <v>202</v>
      </c>
      <c r="AU548" s="157" t="s">
        <v>93</v>
      </c>
      <c r="AV548" s="13" t="s">
        <v>93</v>
      </c>
      <c r="AW548" s="13" t="s">
        <v>42</v>
      </c>
      <c r="AX548" s="13" t="s">
        <v>82</v>
      </c>
      <c r="AY548" s="157" t="s">
        <v>192</v>
      </c>
    </row>
    <row r="549" spans="2:65" s="12" customFormat="1" ht="11.25">
      <c r="B549" s="149"/>
      <c r="D549" s="150" t="s">
        <v>202</v>
      </c>
      <c r="E549" s="151" t="s">
        <v>44</v>
      </c>
      <c r="F549" s="152" t="s">
        <v>3441</v>
      </c>
      <c r="H549" s="151" t="s">
        <v>44</v>
      </c>
      <c r="I549" s="153"/>
      <c r="L549" s="149"/>
      <c r="M549" s="154"/>
      <c r="T549" s="155"/>
      <c r="AT549" s="151" t="s">
        <v>202</v>
      </c>
      <c r="AU549" s="151" t="s">
        <v>93</v>
      </c>
      <c r="AV549" s="12" t="s">
        <v>90</v>
      </c>
      <c r="AW549" s="12" t="s">
        <v>42</v>
      </c>
      <c r="AX549" s="12" t="s">
        <v>82</v>
      </c>
      <c r="AY549" s="151" t="s">
        <v>192</v>
      </c>
    </row>
    <row r="550" spans="2:65" s="13" customFormat="1" ht="11.25">
      <c r="B550" s="156"/>
      <c r="D550" s="150" t="s">
        <v>202</v>
      </c>
      <c r="E550" s="157" t="s">
        <v>44</v>
      </c>
      <c r="F550" s="158" t="s">
        <v>3439</v>
      </c>
      <c r="H550" s="159">
        <v>6</v>
      </c>
      <c r="I550" s="160"/>
      <c r="L550" s="156"/>
      <c r="M550" s="161"/>
      <c r="T550" s="162"/>
      <c r="AT550" s="157" t="s">
        <v>202</v>
      </c>
      <c r="AU550" s="157" t="s">
        <v>93</v>
      </c>
      <c r="AV550" s="13" t="s">
        <v>93</v>
      </c>
      <c r="AW550" s="13" t="s">
        <v>42</v>
      </c>
      <c r="AX550" s="13" t="s">
        <v>82</v>
      </c>
      <c r="AY550" s="157" t="s">
        <v>192</v>
      </c>
    </row>
    <row r="551" spans="2:65" s="12" customFormat="1" ht="11.25">
      <c r="B551" s="149"/>
      <c r="D551" s="150" t="s">
        <v>202</v>
      </c>
      <c r="E551" s="151" t="s">
        <v>44</v>
      </c>
      <c r="F551" s="152" t="s">
        <v>3442</v>
      </c>
      <c r="H551" s="151" t="s">
        <v>44</v>
      </c>
      <c r="I551" s="153"/>
      <c r="L551" s="149"/>
      <c r="M551" s="154"/>
      <c r="T551" s="155"/>
      <c r="AT551" s="151" t="s">
        <v>202</v>
      </c>
      <c r="AU551" s="151" t="s">
        <v>93</v>
      </c>
      <c r="AV551" s="12" t="s">
        <v>90</v>
      </c>
      <c r="AW551" s="12" t="s">
        <v>42</v>
      </c>
      <c r="AX551" s="12" t="s">
        <v>82</v>
      </c>
      <c r="AY551" s="151" t="s">
        <v>192</v>
      </c>
    </row>
    <row r="552" spans="2:65" s="13" customFormat="1" ht="11.25">
      <c r="B552" s="156"/>
      <c r="D552" s="150" t="s">
        <v>202</v>
      </c>
      <c r="E552" s="157" t="s">
        <v>44</v>
      </c>
      <c r="F552" s="158" t="s">
        <v>3439</v>
      </c>
      <c r="H552" s="159">
        <v>6</v>
      </c>
      <c r="I552" s="160"/>
      <c r="L552" s="156"/>
      <c r="M552" s="161"/>
      <c r="T552" s="162"/>
      <c r="AT552" s="157" t="s">
        <v>202</v>
      </c>
      <c r="AU552" s="157" t="s">
        <v>93</v>
      </c>
      <c r="AV552" s="13" t="s">
        <v>93</v>
      </c>
      <c r="AW552" s="13" t="s">
        <v>42</v>
      </c>
      <c r="AX552" s="13" t="s">
        <v>82</v>
      </c>
      <c r="AY552" s="157" t="s">
        <v>192</v>
      </c>
    </row>
    <row r="553" spans="2:65" s="12" customFormat="1" ht="11.25">
      <c r="B553" s="149"/>
      <c r="D553" s="150" t="s">
        <v>202</v>
      </c>
      <c r="E553" s="151" t="s">
        <v>44</v>
      </c>
      <c r="F553" s="152" t="s">
        <v>3443</v>
      </c>
      <c r="H553" s="151" t="s">
        <v>44</v>
      </c>
      <c r="I553" s="153"/>
      <c r="L553" s="149"/>
      <c r="M553" s="154"/>
      <c r="T553" s="155"/>
      <c r="AT553" s="151" t="s">
        <v>202</v>
      </c>
      <c r="AU553" s="151" t="s">
        <v>93</v>
      </c>
      <c r="AV553" s="12" t="s">
        <v>90</v>
      </c>
      <c r="AW553" s="12" t="s">
        <v>42</v>
      </c>
      <c r="AX553" s="12" t="s">
        <v>82</v>
      </c>
      <c r="AY553" s="151" t="s">
        <v>192</v>
      </c>
    </row>
    <row r="554" spans="2:65" s="13" customFormat="1" ht="11.25">
      <c r="B554" s="156"/>
      <c r="D554" s="150" t="s">
        <v>202</v>
      </c>
      <c r="E554" s="157" t="s">
        <v>44</v>
      </c>
      <c r="F554" s="158" t="s">
        <v>3439</v>
      </c>
      <c r="H554" s="159">
        <v>6</v>
      </c>
      <c r="I554" s="160"/>
      <c r="L554" s="156"/>
      <c r="M554" s="161"/>
      <c r="T554" s="162"/>
      <c r="AT554" s="157" t="s">
        <v>202</v>
      </c>
      <c r="AU554" s="157" t="s">
        <v>93</v>
      </c>
      <c r="AV554" s="13" t="s">
        <v>93</v>
      </c>
      <c r="AW554" s="13" t="s">
        <v>42</v>
      </c>
      <c r="AX554" s="13" t="s">
        <v>82</v>
      </c>
      <c r="AY554" s="157" t="s">
        <v>192</v>
      </c>
    </row>
    <row r="555" spans="2:65" s="12" customFormat="1" ht="11.25">
      <c r="B555" s="149"/>
      <c r="D555" s="150" t="s">
        <v>202</v>
      </c>
      <c r="E555" s="151" t="s">
        <v>44</v>
      </c>
      <c r="F555" s="152" t="s">
        <v>3444</v>
      </c>
      <c r="H555" s="151" t="s">
        <v>44</v>
      </c>
      <c r="I555" s="153"/>
      <c r="L555" s="149"/>
      <c r="M555" s="154"/>
      <c r="T555" s="155"/>
      <c r="AT555" s="151" t="s">
        <v>202</v>
      </c>
      <c r="AU555" s="151" t="s">
        <v>93</v>
      </c>
      <c r="AV555" s="12" t="s">
        <v>90</v>
      </c>
      <c r="AW555" s="12" t="s">
        <v>42</v>
      </c>
      <c r="AX555" s="12" t="s">
        <v>82</v>
      </c>
      <c r="AY555" s="151" t="s">
        <v>192</v>
      </c>
    </row>
    <row r="556" spans="2:65" s="13" customFormat="1" ht="11.25">
      <c r="B556" s="156"/>
      <c r="D556" s="150" t="s">
        <v>202</v>
      </c>
      <c r="E556" s="157" t="s">
        <v>44</v>
      </c>
      <c r="F556" s="158" t="s">
        <v>3445</v>
      </c>
      <c r="H556" s="159">
        <v>9</v>
      </c>
      <c r="I556" s="160"/>
      <c r="L556" s="156"/>
      <c r="M556" s="161"/>
      <c r="T556" s="162"/>
      <c r="AT556" s="157" t="s">
        <v>202</v>
      </c>
      <c r="AU556" s="157" t="s">
        <v>93</v>
      </c>
      <c r="AV556" s="13" t="s">
        <v>93</v>
      </c>
      <c r="AW556" s="13" t="s">
        <v>42</v>
      </c>
      <c r="AX556" s="13" t="s">
        <v>82</v>
      </c>
      <c r="AY556" s="157" t="s">
        <v>192</v>
      </c>
    </row>
    <row r="557" spans="2:65" s="14" customFormat="1" ht="11.25">
      <c r="B557" s="163"/>
      <c r="D557" s="150" t="s">
        <v>202</v>
      </c>
      <c r="E557" s="164" t="s">
        <v>44</v>
      </c>
      <c r="F557" s="165" t="s">
        <v>205</v>
      </c>
      <c r="H557" s="166">
        <v>39</v>
      </c>
      <c r="I557" s="167"/>
      <c r="L557" s="163"/>
      <c r="M557" s="168"/>
      <c r="T557" s="169"/>
      <c r="AT557" s="164" t="s">
        <v>202</v>
      </c>
      <c r="AU557" s="164" t="s">
        <v>93</v>
      </c>
      <c r="AV557" s="14" t="s">
        <v>199</v>
      </c>
      <c r="AW557" s="14" t="s">
        <v>42</v>
      </c>
      <c r="AX557" s="14" t="s">
        <v>90</v>
      </c>
      <c r="AY557" s="164" t="s">
        <v>192</v>
      </c>
    </row>
    <row r="558" spans="2:65" s="1" customFormat="1" ht="49.15" customHeight="1">
      <c r="B558" s="33"/>
      <c r="C558" s="132" t="s">
        <v>360</v>
      </c>
      <c r="D558" s="132" t="s">
        <v>194</v>
      </c>
      <c r="E558" s="133" t="s">
        <v>3446</v>
      </c>
      <c r="F558" s="134" t="s">
        <v>3447</v>
      </c>
      <c r="G558" s="135" t="s">
        <v>747</v>
      </c>
      <c r="H558" s="136">
        <v>6</v>
      </c>
      <c r="I558" s="137"/>
      <c r="J558" s="138">
        <f>ROUND(I558*H558,2)</f>
        <v>0</v>
      </c>
      <c r="K558" s="134" t="s">
        <v>2111</v>
      </c>
      <c r="L558" s="33"/>
      <c r="M558" s="139" t="s">
        <v>44</v>
      </c>
      <c r="N558" s="140" t="s">
        <v>53</v>
      </c>
      <c r="P558" s="141">
        <f>O558*H558</f>
        <v>0</v>
      </c>
      <c r="Q558" s="141">
        <v>0.84145999999999999</v>
      </c>
      <c r="R558" s="141">
        <f>Q558*H558</f>
        <v>5.0487599999999997</v>
      </c>
      <c r="S558" s="141">
        <v>0</v>
      </c>
      <c r="T558" s="142">
        <f>S558*H558</f>
        <v>0</v>
      </c>
      <c r="AR558" s="143" t="s">
        <v>90</v>
      </c>
      <c r="AT558" s="143" t="s">
        <v>194</v>
      </c>
      <c r="AU558" s="143" t="s">
        <v>93</v>
      </c>
      <c r="AY558" s="17" t="s">
        <v>192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90</v>
      </c>
      <c r="BK558" s="144">
        <f>ROUND(I558*H558,2)</f>
        <v>0</v>
      </c>
      <c r="BL558" s="17" t="s">
        <v>90</v>
      </c>
      <c r="BM558" s="143" t="s">
        <v>3448</v>
      </c>
    </row>
    <row r="559" spans="2:65" s="1" customFormat="1" ht="11.25">
      <c r="B559" s="33"/>
      <c r="D559" s="145" t="s">
        <v>200</v>
      </c>
      <c r="F559" s="146" t="s">
        <v>3449</v>
      </c>
      <c r="I559" s="147"/>
      <c r="L559" s="33"/>
      <c r="M559" s="148"/>
      <c r="T559" s="54"/>
      <c r="AT559" s="17" t="s">
        <v>200</v>
      </c>
      <c r="AU559" s="17" t="s">
        <v>93</v>
      </c>
    </row>
    <row r="560" spans="2:65" s="12" customFormat="1" ht="11.25">
      <c r="B560" s="149"/>
      <c r="D560" s="150" t="s">
        <v>202</v>
      </c>
      <c r="E560" s="151" t="s">
        <v>44</v>
      </c>
      <c r="F560" s="152" t="s">
        <v>3079</v>
      </c>
      <c r="H560" s="151" t="s">
        <v>44</v>
      </c>
      <c r="I560" s="153"/>
      <c r="L560" s="149"/>
      <c r="M560" s="154"/>
      <c r="T560" s="155"/>
      <c r="AT560" s="151" t="s">
        <v>202</v>
      </c>
      <c r="AU560" s="151" t="s">
        <v>93</v>
      </c>
      <c r="AV560" s="12" t="s">
        <v>90</v>
      </c>
      <c r="AW560" s="12" t="s">
        <v>42</v>
      </c>
      <c r="AX560" s="12" t="s">
        <v>82</v>
      </c>
      <c r="AY560" s="151" t="s">
        <v>192</v>
      </c>
    </row>
    <row r="561" spans="2:65" s="12" customFormat="1" ht="11.25">
      <c r="B561" s="149"/>
      <c r="D561" s="150" t="s">
        <v>202</v>
      </c>
      <c r="E561" s="151" t="s">
        <v>44</v>
      </c>
      <c r="F561" s="152" t="s">
        <v>3193</v>
      </c>
      <c r="H561" s="151" t="s">
        <v>44</v>
      </c>
      <c r="I561" s="153"/>
      <c r="L561" s="149"/>
      <c r="M561" s="154"/>
      <c r="T561" s="155"/>
      <c r="AT561" s="151" t="s">
        <v>202</v>
      </c>
      <c r="AU561" s="151" t="s">
        <v>93</v>
      </c>
      <c r="AV561" s="12" t="s">
        <v>90</v>
      </c>
      <c r="AW561" s="12" t="s">
        <v>42</v>
      </c>
      <c r="AX561" s="12" t="s">
        <v>82</v>
      </c>
      <c r="AY561" s="151" t="s">
        <v>192</v>
      </c>
    </row>
    <row r="562" spans="2:65" s="12" customFormat="1" ht="11.25">
      <c r="B562" s="149"/>
      <c r="D562" s="150" t="s">
        <v>202</v>
      </c>
      <c r="E562" s="151" t="s">
        <v>44</v>
      </c>
      <c r="F562" s="152" t="s">
        <v>3450</v>
      </c>
      <c r="H562" s="151" t="s">
        <v>44</v>
      </c>
      <c r="I562" s="153"/>
      <c r="L562" s="149"/>
      <c r="M562" s="154"/>
      <c r="T562" s="155"/>
      <c r="AT562" s="151" t="s">
        <v>202</v>
      </c>
      <c r="AU562" s="151" t="s">
        <v>93</v>
      </c>
      <c r="AV562" s="12" t="s">
        <v>90</v>
      </c>
      <c r="AW562" s="12" t="s">
        <v>42</v>
      </c>
      <c r="AX562" s="12" t="s">
        <v>82</v>
      </c>
      <c r="AY562" s="151" t="s">
        <v>192</v>
      </c>
    </row>
    <row r="563" spans="2:65" s="13" customFormat="1" ht="11.25">
      <c r="B563" s="156"/>
      <c r="D563" s="150" t="s">
        <v>202</v>
      </c>
      <c r="E563" s="157" t="s">
        <v>44</v>
      </c>
      <c r="F563" s="158" t="s">
        <v>90</v>
      </c>
      <c r="H563" s="159">
        <v>1</v>
      </c>
      <c r="I563" s="160"/>
      <c r="L563" s="156"/>
      <c r="M563" s="161"/>
      <c r="T563" s="162"/>
      <c r="AT563" s="157" t="s">
        <v>202</v>
      </c>
      <c r="AU563" s="157" t="s">
        <v>93</v>
      </c>
      <c r="AV563" s="13" t="s">
        <v>93</v>
      </c>
      <c r="AW563" s="13" t="s">
        <v>42</v>
      </c>
      <c r="AX563" s="13" t="s">
        <v>82</v>
      </c>
      <c r="AY563" s="157" t="s">
        <v>192</v>
      </c>
    </row>
    <row r="564" spans="2:65" s="12" customFormat="1" ht="11.25">
      <c r="B564" s="149"/>
      <c r="D564" s="150" t="s">
        <v>202</v>
      </c>
      <c r="E564" s="151" t="s">
        <v>44</v>
      </c>
      <c r="F564" s="152" t="s">
        <v>3451</v>
      </c>
      <c r="H564" s="151" t="s">
        <v>44</v>
      </c>
      <c r="I564" s="153"/>
      <c r="L564" s="149"/>
      <c r="M564" s="154"/>
      <c r="T564" s="155"/>
      <c r="AT564" s="151" t="s">
        <v>202</v>
      </c>
      <c r="AU564" s="151" t="s">
        <v>93</v>
      </c>
      <c r="AV564" s="12" t="s">
        <v>90</v>
      </c>
      <c r="AW564" s="12" t="s">
        <v>42</v>
      </c>
      <c r="AX564" s="12" t="s">
        <v>82</v>
      </c>
      <c r="AY564" s="151" t="s">
        <v>192</v>
      </c>
    </row>
    <row r="565" spans="2:65" s="13" customFormat="1" ht="11.25">
      <c r="B565" s="156"/>
      <c r="D565" s="150" t="s">
        <v>202</v>
      </c>
      <c r="E565" s="157" t="s">
        <v>44</v>
      </c>
      <c r="F565" s="158" t="s">
        <v>90</v>
      </c>
      <c r="H565" s="159">
        <v>1</v>
      </c>
      <c r="I565" s="160"/>
      <c r="L565" s="156"/>
      <c r="M565" s="161"/>
      <c r="T565" s="162"/>
      <c r="AT565" s="157" t="s">
        <v>202</v>
      </c>
      <c r="AU565" s="157" t="s">
        <v>93</v>
      </c>
      <c r="AV565" s="13" t="s">
        <v>93</v>
      </c>
      <c r="AW565" s="13" t="s">
        <v>42</v>
      </c>
      <c r="AX565" s="13" t="s">
        <v>82</v>
      </c>
      <c r="AY565" s="157" t="s">
        <v>192</v>
      </c>
    </row>
    <row r="566" spans="2:65" s="12" customFormat="1" ht="11.25">
      <c r="B566" s="149"/>
      <c r="D566" s="150" t="s">
        <v>202</v>
      </c>
      <c r="E566" s="151" t="s">
        <v>44</v>
      </c>
      <c r="F566" s="152" t="s">
        <v>3452</v>
      </c>
      <c r="H566" s="151" t="s">
        <v>44</v>
      </c>
      <c r="I566" s="153"/>
      <c r="L566" s="149"/>
      <c r="M566" s="154"/>
      <c r="T566" s="155"/>
      <c r="AT566" s="151" t="s">
        <v>202</v>
      </c>
      <c r="AU566" s="151" t="s">
        <v>93</v>
      </c>
      <c r="AV566" s="12" t="s">
        <v>90</v>
      </c>
      <c r="AW566" s="12" t="s">
        <v>42</v>
      </c>
      <c r="AX566" s="12" t="s">
        <v>82</v>
      </c>
      <c r="AY566" s="151" t="s">
        <v>192</v>
      </c>
    </row>
    <row r="567" spans="2:65" s="13" customFormat="1" ht="11.25">
      <c r="B567" s="156"/>
      <c r="D567" s="150" t="s">
        <v>202</v>
      </c>
      <c r="E567" s="157" t="s">
        <v>44</v>
      </c>
      <c r="F567" s="158" t="s">
        <v>90</v>
      </c>
      <c r="H567" s="159">
        <v>1</v>
      </c>
      <c r="I567" s="160"/>
      <c r="L567" s="156"/>
      <c r="M567" s="161"/>
      <c r="T567" s="162"/>
      <c r="AT567" s="157" t="s">
        <v>202</v>
      </c>
      <c r="AU567" s="157" t="s">
        <v>93</v>
      </c>
      <c r="AV567" s="13" t="s">
        <v>93</v>
      </c>
      <c r="AW567" s="13" t="s">
        <v>42</v>
      </c>
      <c r="AX567" s="13" t="s">
        <v>82</v>
      </c>
      <c r="AY567" s="157" t="s">
        <v>192</v>
      </c>
    </row>
    <row r="568" spans="2:65" s="12" customFormat="1" ht="11.25">
      <c r="B568" s="149"/>
      <c r="D568" s="150" t="s">
        <v>202</v>
      </c>
      <c r="E568" s="151" t="s">
        <v>44</v>
      </c>
      <c r="F568" s="152" t="s">
        <v>3453</v>
      </c>
      <c r="H568" s="151" t="s">
        <v>44</v>
      </c>
      <c r="I568" s="153"/>
      <c r="L568" s="149"/>
      <c r="M568" s="154"/>
      <c r="T568" s="155"/>
      <c r="AT568" s="151" t="s">
        <v>202</v>
      </c>
      <c r="AU568" s="151" t="s">
        <v>93</v>
      </c>
      <c r="AV568" s="12" t="s">
        <v>90</v>
      </c>
      <c r="AW568" s="12" t="s">
        <v>42</v>
      </c>
      <c r="AX568" s="12" t="s">
        <v>82</v>
      </c>
      <c r="AY568" s="151" t="s">
        <v>192</v>
      </c>
    </row>
    <row r="569" spans="2:65" s="13" customFormat="1" ht="11.25">
      <c r="B569" s="156"/>
      <c r="D569" s="150" t="s">
        <v>202</v>
      </c>
      <c r="E569" s="157" t="s">
        <v>44</v>
      </c>
      <c r="F569" s="158" t="s">
        <v>90</v>
      </c>
      <c r="H569" s="159">
        <v>1</v>
      </c>
      <c r="I569" s="160"/>
      <c r="L569" s="156"/>
      <c r="M569" s="161"/>
      <c r="T569" s="162"/>
      <c r="AT569" s="157" t="s">
        <v>202</v>
      </c>
      <c r="AU569" s="157" t="s">
        <v>93</v>
      </c>
      <c r="AV569" s="13" t="s">
        <v>93</v>
      </c>
      <c r="AW569" s="13" t="s">
        <v>42</v>
      </c>
      <c r="AX569" s="13" t="s">
        <v>82</v>
      </c>
      <c r="AY569" s="157" t="s">
        <v>192</v>
      </c>
    </row>
    <row r="570" spans="2:65" s="12" customFormat="1" ht="11.25">
      <c r="B570" s="149"/>
      <c r="D570" s="150" t="s">
        <v>202</v>
      </c>
      <c r="E570" s="151" t="s">
        <v>44</v>
      </c>
      <c r="F570" s="152" t="s">
        <v>3454</v>
      </c>
      <c r="H570" s="151" t="s">
        <v>44</v>
      </c>
      <c r="I570" s="153"/>
      <c r="L570" s="149"/>
      <c r="M570" s="154"/>
      <c r="T570" s="155"/>
      <c r="AT570" s="151" t="s">
        <v>202</v>
      </c>
      <c r="AU570" s="151" t="s">
        <v>93</v>
      </c>
      <c r="AV570" s="12" t="s">
        <v>90</v>
      </c>
      <c r="AW570" s="12" t="s">
        <v>42</v>
      </c>
      <c r="AX570" s="12" t="s">
        <v>82</v>
      </c>
      <c r="AY570" s="151" t="s">
        <v>192</v>
      </c>
    </row>
    <row r="571" spans="2:65" s="13" customFormat="1" ht="11.25">
      <c r="B571" s="156"/>
      <c r="D571" s="150" t="s">
        <v>202</v>
      </c>
      <c r="E571" s="157" t="s">
        <v>44</v>
      </c>
      <c r="F571" s="158" t="s">
        <v>90</v>
      </c>
      <c r="H571" s="159">
        <v>1</v>
      </c>
      <c r="I571" s="160"/>
      <c r="L571" s="156"/>
      <c r="M571" s="161"/>
      <c r="T571" s="162"/>
      <c r="AT571" s="157" t="s">
        <v>202</v>
      </c>
      <c r="AU571" s="157" t="s">
        <v>93</v>
      </c>
      <c r="AV571" s="13" t="s">
        <v>93</v>
      </c>
      <c r="AW571" s="13" t="s">
        <v>42</v>
      </c>
      <c r="AX571" s="13" t="s">
        <v>82</v>
      </c>
      <c r="AY571" s="157" t="s">
        <v>192</v>
      </c>
    </row>
    <row r="572" spans="2:65" s="12" customFormat="1" ht="11.25">
      <c r="B572" s="149"/>
      <c r="D572" s="150" t="s">
        <v>202</v>
      </c>
      <c r="E572" s="151" t="s">
        <v>44</v>
      </c>
      <c r="F572" s="152" t="s">
        <v>3455</v>
      </c>
      <c r="H572" s="151" t="s">
        <v>44</v>
      </c>
      <c r="I572" s="153"/>
      <c r="L572" s="149"/>
      <c r="M572" s="154"/>
      <c r="T572" s="155"/>
      <c r="AT572" s="151" t="s">
        <v>202</v>
      </c>
      <c r="AU572" s="151" t="s">
        <v>93</v>
      </c>
      <c r="AV572" s="12" t="s">
        <v>90</v>
      </c>
      <c r="AW572" s="12" t="s">
        <v>42</v>
      </c>
      <c r="AX572" s="12" t="s">
        <v>82</v>
      </c>
      <c r="AY572" s="151" t="s">
        <v>192</v>
      </c>
    </row>
    <row r="573" spans="2:65" s="13" customFormat="1" ht="11.25">
      <c r="B573" s="156"/>
      <c r="D573" s="150" t="s">
        <v>202</v>
      </c>
      <c r="E573" s="157" t="s">
        <v>44</v>
      </c>
      <c r="F573" s="158" t="s">
        <v>90</v>
      </c>
      <c r="H573" s="159">
        <v>1</v>
      </c>
      <c r="I573" s="160"/>
      <c r="L573" s="156"/>
      <c r="M573" s="161"/>
      <c r="T573" s="162"/>
      <c r="AT573" s="157" t="s">
        <v>202</v>
      </c>
      <c r="AU573" s="157" t="s">
        <v>93</v>
      </c>
      <c r="AV573" s="13" t="s">
        <v>93</v>
      </c>
      <c r="AW573" s="13" t="s">
        <v>42</v>
      </c>
      <c r="AX573" s="13" t="s">
        <v>82</v>
      </c>
      <c r="AY573" s="157" t="s">
        <v>192</v>
      </c>
    </row>
    <row r="574" spans="2:65" s="14" customFormat="1" ht="11.25">
      <c r="B574" s="163"/>
      <c r="D574" s="150" t="s">
        <v>202</v>
      </c>
      <c r="E574" s="164" t="s">
        <v>44</v>
      </c>
      <c r="F574" s="165" t="s">
        <v>205</v>
      </c>
      <c r="H574" s="166">
        <v>6</v>
      </c>
      <c r="I574" s="167"/>
      <c r="L574" s="163"/>
      <c r="M574" s="168"/>
      <c r="T574" s="169"/>
      <c r="AT574" s="164" t="s">
        <v>202</v>
      </c>
      <c r="AU574" s="164" t="s">
        <v>93</v>
      </c>
      <c r="AV574" s="14" t="s">
        <v>199</v>
      </c>
      <c r="AW574" s="14" t="s">
        <v>42</v>
      </c>
      <c r="AX574" s="14" t="s">
        <v>90</v>
      </c>
      <c r="AY574" s="164" t="s">
        <v>192</v>
      </c>
    </row>
    <row r="575" spans="2:65" s="1" customFormat="1" ht="37.9" customHeight="1">
      <c r="B575" s="33"/>
      <c r="C575" s="132" t="s">
        <v>780</v>
      </c>
      <c r="D575" s="132" t="s">
        <v>194</v>
      </c>
      <c r="E575" s="133" t="s">
        <v>3456</v>
      </c>
      <c r="F575" s="134" t="s">
        <v>3457</v>
      </c>
      <c r="G575" s="135" t="s">
        <v>747</v>
      </c>
      <c r="H575" s="136">
        <v>6</v>
      </c>
      <c r="I575" s="137"/>
      <c r="J575" s="138">
        <f>ROUND(I575*H575,2)</f>
        <v>0</v>
      </c>
      <c r="K575" s="134" t="s">
        <v>198</v>
      </c>
      <c r="L575" s="33"/>
      <c r="M575" s="139" t="s">
        <v>44</v>
      </c>
      <c r="N575" s="140" t="s">
        <v>53</v>
      </c>
      <c r="P575" s="141">
        <f>O575*H575</f>
        <v>0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90</v>
      </c>
      <c r="AT575" s="143" t="s">
        <v>194</v>
      </c>
      <c r="AU575" s="143" t="s">
        <v>93</v>
      </c>
      <c r="AY575" s="17" t="s">
        <v>192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7" t="s">
        <v>90</v>
      </c>
      <c r="BK575" s="144">
        <f>ROUND(I575*H575,2)</f>
        <v>0</v>
      </c>
      <c r="BL575" s="17" t="s">
        <v>90</v>
      </c>
      <c r="BM575" s="143" t="s">
        <v>3458</v>
      </c>
    </row>
    <row r="576" spans="2:65" s="1" customFormat="1" ht="11.25">
      <c r="B576" s="33"/>
      <c r="D576" s="145" t="s">
        <v>200</v>
      </c>
      <c r="F576" s="146" t="s">
        <v>3459</v>
      </c>
      <c r="I576" s="147"/>
      <c r="L576" s="33"/>
      <c r="M576" s="148"/>
      <c r="T576" s="54"/>
      <c r="AT576" s="17" t="s">
        <v>200</v>
      </c>
      <c r="AU576" s="17" t="s">
        <v>93</v>
      </c>
    </row>
    <row r="577" spans="2:65" s="12" customFormat="1" ht="11.25">
      <c r="B577" s="149"/>
      <c r="D577" s="150" t="s">
        <v>202</v>
      </c>
      <c r="E577" s="151" t="s">
        <v>44</v>
      </c>
      <c r="F577" s="152" t="s">
        <v>3079</v>
      </c>
      <c r="H577" s="151" t="s">
        <v>44</v>
      </c>
      <c r="I577" s="153"/>
      <c r="L577" s="149"/>
      <c r="M577" s="154"/>
      <c r="T577" s="155"/>
      <c r="AT577" s="151" t="s">
        <v>202</v>
      </c>
      <c r="AU577" s="151" t="s">
        <v>93</v>
      </c>
      <c r="AV577" s="12" t="s">
        <v>90</v>
      </c>
      <c r="AW577" s="12" t="s">
        <v>42</v>
      </c>
      <c r="AX577" s="12" t="s">
        <v>82</v>
      </c>
      <c r="AY577" s="151" t="s">
        <v>192</v>
      </c>
    </row>
    <row r="578" spans="2:65" s="12" customFormat="1" ht="11.25">
      <c r="B578" s="149"/>
      <c r="D578" s="150" t="s">
        <v>202</v>
      </c>
      <c r="E578" s="151" t="s">
        <v>44</v>
      </c>
      <c r="F578" s="152" t="s">
        <v>3193</v>
      </c>
      <c r="H578" s="151" t="s">
        <v>44</v>
      </c>
      <c r="I578" s="153"/>
      <c r="L578" s="149"/>
      <c r="M578" s="154"/>
      <c r="T578" s="155"/>
      <c r="AT578" s="151" t="s">
        <v>202</v>
      </c>
      <c r="AU578" s="151" t="s">
        <v>93</v>
      </c>
      <c r="AV578" s="12" t="s">
        <v>90</v>
      </c>
      <c r="AW578" s="12" t="s">
        <v>42</v>
      </c>
      <c r="AX578" s="12" t="s">
        <v>82</v>
      </c>
      <c r="AY578" s="151" t="s">
        <v>192</v>
      </c>
    </row>
    <row r="579" spans="2:65" s="12" customFormat="1" ht="11.25">
      <c r="B579" s="149"/>
      <c r="D579" s="150" t="s">
        <v>202</v>
      </c>
      <c r="E579" s="151" t="s">
        <v>44</v>
      </c>
      <c r="F579" s="152" t="s">
        <v>3450</v>
      </c>
      <c r="H579" s="151" t="s">
        <v>44</v>
      </c>
      <c r="I579" s="153"/>
      <c r="L579" s="149"/>
      <c r="M579" s="154"/>
      <c r="T579" s="155"/>
      <c r="AT579" s="151" t="s">
        <v>202</v>
      </c>
      <c r="AU579" s="151" t="s">
        <v>93</v>
      </c>
      <c r="AV579" s="12" t="s">
        <v>90</v>
      </c>
      <c r="AW579" s="12" t="s">
        <v>42</v>
      </c>
      <c r="AX579" s="12" t="s">
        <v>82</v>
      </c>
      <c r="AY579" s="151" t="s">
        <v>192</v>
      </c>
    </row>
    <row r="580" spans="2:65" s="13" customFormat="1" ht="11.25">
      <c r="B580" s="156"/>
      <c r="D580" s="150" t="s">
        <v>202</v>
      </c>
      <c r="E580" s="157" t="s">
        <v>44</v>
      </c>
      <c r="F580" s="158" t="s">
        <v>90</v>
      </c>
      <c r="H580" s="159">
        <v>1</v>
      </c>
      <c r="I580" s="160"/>
      <c r="L580" s="156"/>
      <c r="M580" s="161"/>
      <c r="T580" s="162"/>
      <c r="AT580" s="157" t="s">
        <v>202</v>
      </c>
      <c r="AU580" s="157" t="s">
        <v>93</v>
      </c>
      <c r="AV580" s="13" t="s">
        <v>93</v>
      </c>
      <c r="AW580" s="13" t="s">
        <v>42</v>
      </c>
      <c r="AX580" s="13" t="s">
        <v>82</v>
      </c>
      <c r="AY580" s="157" t="s">
        <v>192</v>
      </c>
    </row>
    <row r="581" spans="2:65" s="12" customFormat="1" ht="11.25">
      <c r="B581" s="149"/>
      <c r="D581" s="150" t="s">
        <v>202</v>
      </c>
      <c r="E581" s="151" t="s">
        <v>44</v>
      </c>
      <c r="F581" s="152" t="s">
        <v>3451</v>
      </c>
      <c r="H581" s="151" t="s">
        <v>44</v>
      </c>
      <c r="I581" s="153"/>
      <c r="L581" s="149"/>
      <c r="M581" s="154"/>
      <c r="T581" s="155"/>
      <c r="AT581" s="151" t="s">
        <v>202</v>
      </c>
      <c r="AU581" s="151" t="s">
        <v>93</v>
      </c>
      <c r="AV581" s="12" t="s">
        <v>90</v>
      </c>
      <c r="AW581" s="12" t="s">
        <v>42</v>
      </c>
      <c r="AX581" s="12" t="s">
        <v>82</v>
      </c>
      <c r="AY581" s="151" t="s">
        <v>192</v>
      </c>
    </row>
    <row r="582" spans="2:65" s="13" customFormat="1" ht="11.25">
      <c r="B582" s="156"/>
      <c r="D582" s="150" t="s">
        <v>202</v>
      </c>
      <c r="E582" s="157" t="s">
        <v>44</v>
      </c>
      <c r="F582" s="158" t="s">
        <v>90</v>
      </c>
      <c r="H582" s="159">
        <v>1</v>
      </c>
      <c r="I582" s="160"/>
      <c r="L582" s="156"/>
      <c r="M582" s="161"/>
      <c r="T582" s="162"/>
      <c r="AT582" s="157" t="s">
        <v>202</v>
      </c>
      <c r="AU582" s="157" t="s">
        <v>93</v>
      </c>
      <c r="AV582" s="13" t="s">
        <v>93</v>
      </c>
      <c r="AW582" s="13" t="s">
        <v>42</v>
      </c>
      <c r="AX582" s="13" t="s">
        <v>82</v>
      </c>
      <c r="AY582" s="157" t="s">
        <v>192</v>
      </c>
    </row>
    <row r="583" spans="2:65" s="12" customFormat="1" ht="11.25">
      <c r="B583" s="149"/>
      <c r="D583" s="150" t="s">
        <v>202</v>
      </c>
      <c r="E583" s="151" t="s">
        <v>44</v>
      </c>
      <c r="F583" s="152" t="s">
        <v>3452</v>
      </c>
      <c r="H583" s="151" t="s">
        <v>44</v>
      </c>
      <c r="I583" s="153"/>
      <c r="L583" s="149"/>
      <c r="M583" s="154"/>
      <c r="T583" s="155"/>
      <c r="AT583" s="151" t="s">
        <v>202</v>
      </c>
      <c r="AU583" s="151" t="s">
        <v>93</v>
      </c>
      <c r="AV583" s="12" t="s">
        <v>90</v>
      </c>
      <c r="AW583" s="12" t="s">
        <v>42</v>
      </c>
      <c r="AX583" s="12" t="s">
        <v>82</v>
      </c>
      <c r="AY583" s="151" t="s">
        <v>192</v>
      </c>
    </row>
    <row r="584" spans="2:65" s="13" customFormat="1" ht="11.25">
      <c r="B584" s="156"/>
      <c r="D584" s="150" t="s">
        <v>202</v>
      </c>
      <c r="E584" s="157" t="s">
        <v>44</v>
      </c>
      <c r="F584" s="158" t="s">
        <v>90</v>
      </c>
      <c r="H584" s="159">
        <v>1</v>
      </c>
      <c r="I584" s="160"/>
      <c r="L584" s="156"/>
      <c r="M584" s="161"/>
      <c r="T584" s="162"/>
      <c r="AT584" s="157" t="s">
        <v>202</v>
      </c>
      <c r="AU584" s="157" t="s">
        <v>93</v>
      </c>
      <c r="AV584" s="13" t="s">
        <v>93</v>
      </c>
      <c r="AW584" s="13" t="s">
        <v>42</v>
      </c>
      <c r="AX584" s="13" t="s">
        <v>82</v>
      </c>
      <c r="AY584" s="157" t="s">
        <v>192</v>
      </c>
    </row>
    <row r="585" spans="2:65" s="12" customFormat="1" ht="11.25">
      <c r="B585" s="149"/>
      <c r="D585" s="150" t="s">
        <v>202</v>
      </c>
      <c r="E585" s="151" t="s">
        <v>44</v>
      </c>
      <c r="F585" s="152" t="s">
        <v>3453</v>
      </c>
      <c r="H585" s="151" t="s">
        <v>44</v>
      </c>
      <c r="I585" s="153"/>
      <c r="L585" s="149"/>
      <c r="M585" s="154"/>
      <c r="T585" s="155"/>
      <c r="AT585" s="151" t="s">
        <v>202</v>
      </c>
      <c r="AU585" s="151" t="s">
        <v>93</v>
      </c>
      <c r="AV585" s="12" t="s">
        <v>90</v>
      </c>
      <c r="AW585" s="12" t="s">
        <v>42</v>
      </c>
      <c r="AX585" s="12" t="s">
        <v>82</v>
      </c>
      <c r="AY585" s="151" t="s">
        <v>192</v>
      </c>
    </row>
    <row r="586" spans="2:65" s="13" customFormat="1" ht="11.25">
      <c r="B586" s="156"/>
      <c r="D586" s="150" t="s">
        <v>202</v>
      </c>
      <c r="E586" s="157" t="s">
        <v>44</v>
      </c>
      <c r="F586" s="158" t="s">
        <v>90</v>
      </c>
      <c r="H586" s="159">
        <v>1</v>
      </c>
      <c r="I586" s="160"/>
      <c r="L586" s="156"/>
      <c r="M586" s="161"/>
      <c r="T586" s="162"/>
      <c r="AT586" s="157" t="s">
        <v>202</v>
      </c>
      <c r="AU586" s="157" t="s">
        <v>93</v>
      </c>
      <c r="AV586" s="13" t="s">
        <v>93</v>
      </c>
      <c r="AW586" s="13" t="s">
        <v>42</v>
      </c>
      <c r="AX586" s="13" t="s">
        <v>82</v>
      </c>
      <c r="AY586" s="157" t="s">
        <v>192</v>
      </c>
    </row>
    <row r="587" spans="2:65" s="12" customFormat="1" ht="11.25">
      <c r="B587" s="149"/>
      <c r="D587" s="150" t="s">
        <v>202</v>
      </c>
      <c r="E587" s="151" t="s">
        <v>44</v>
      </c>
      <c r="F587" s="152" t="s">
        <v>3454</v>
      </c>
      <c r="H587" s="151" t="s">
        <v>44</v>
      </c>
      <c r="I587" s="153"/>
      <c r="L587" s="149"/>
      <c r="M587" s="154"/>
      <c r="T587" s="155"/>
      <c r="AT587" s="151" t="s">
        <v>202</v>
      </c>
      <c r="AU587" s="151" t="s">
        <v>93</v>
      </c>
      <c r="AV587" s="12" t="s">
        <v>90</v>
      </c>
      <c r="AW587" s="12" t="s">
        <v>42</v>
      </c>
      <c r="AX587" s="12" t="s">
        <v>82</v>
      </c>
      <c r="AY587" s="151" t="s">
        <v>192</v>
      </c>
    </row>
    <row r="588" spans="2:65" s="13" customFormat="1" ht="11.25">
      <c r="B588" s="156"/>
      <c r="D588" s="150" t="s">
        <v>202</v>
      </c>
      <c r="E588" s="157" t="s">
        <v>44</v>
      </c>
      <c r="F588" s="158" t="s">
        <v>90</v>
      </c>
      <c r="H588" s="159">
        <v>1</v>
      </c>
      <c r="I588" s="160"/>
      <c r="L588" s="156"/>
      <c r="M588" s="161"/>
      <c r="T588" s="162"/>
      <c r="AT588" s="157" t="s">
        <v>202</v>
      </c>
      <c r="AU588" s="157" t="s">
        <v>93</v>
      </c>
      <c r="AV588" s="13" t="s">
        <v>93</v>
      </c>
      <c r="AW588" s="13" t="s">
        <v>42</v>
      </c>
      <c r="AX588" s="13" t="s">
        <v>82</v>
      </c>
      <c r="AY588" s="157" t="s">
        <v>192</v>
      </c>
    </row>
    <row r="589" spans="2:65" s="12" customFormat="1" ht="11.25">
      <c r="B589" s="149"/>
      <c r="D589" s="150" t="s">
        <v>202</v>
      </c>
      <c r="E589" s="151" t="s">
        <v>44</v>
      </c>
      <c r="F589" s="152" t="s">
        <v>3455</v>
      </c>
      <c r="H589" s="151" t="s">
        <v>44</v>
      </c>
      <c r="I589" s="153"/>
      <c r="L589" s="149"/>
      <c r="M589" s="154"/>
      <c r="T589" s="155"/>
      <c r="AT589" s="151" t="s">
        <v>202</v>
      </c>
      <c r="AU589" s="151" t="s">
        <v>93</v>
      </c>
      <c r="AV589" s="12" t="s">
        <v>90</v>
      </c>
      <c r="AW589" s="12" t="s">
        <v>42</v>
      </c>
      <c r="AX589" s="12" t="s">
        <v>82</v>
      </c>
      <c r="AY589" s="151" t="s">
        <v>192</v>
      </c>
    </row>
    <row r="590" spans="2:65" s="13" customFormat="1" ht="11.25">
      <c r="B590" s="156"/>
      <c r="D590" s="150" t="s">
        <v>202</v>
      </c>
      <c r="E590" s="157" t="s">
        <v>44</v>
      </c>
      <c r="F590" s="158" t="s">
        <v>90</v>
      </c>
      <c r="H590" s="159">
        <v>1</v>
      </c>
      <c r="I590" s="160"/>
      <c r="L590" s="156"/>
      <c r="M590" s="161"/>
      <c r="T590" s="162"/>
      <c r="AT590" s="157" t="s">
        <v>202</v>
      </c>
      <c r="AU590" s="157" t="s">
        <v>93</v>
      </c>
      <c r="AV590" s="13" t="s">
        <v>93</v>
      </c>
      <c r="AW590" s="13" t="s">
        <v>42</v>
      </c>
      <c r="AX590" s="13" t="s">
        <v>82</v>
      </c>
      <c r="AY590" s="157" t="s">
        <v>192</v>
      </c>
    </row>
    <row r="591" spans="2:65" s="14" customFormat="1" ht="11.25">
      <c r="B591" s="163"/>
      <c r="D591" s="150" t="s">
        <v>202</v>
      </c>
      <c r="E591" s="164" t="s">
        <v>44</v>
      </c>
      <c r="F591" s="165" t="s">
        <v>205</v>
      </c>
      <c r="H591" s="166">
        <v>6</v>
      </c>
      <c r="I591" s="167"/>
      <c r="L591" s="163"/>
      <c r="M591" s="168"/>
      <c r="T591" s="169"/>
      <c r="AT591" s="164" t="s">
        <v>202</v>
      </c>
      <c r="AU591" s="164" t="s">
        <v>93</v>
      </c>
      <c r="AV591" s="14" t="s">
        <v>199</v>
      </c>
      <c r="AW591" s="14" t="s">
        <v>42</v>
      </c>
      <c r="AX591" s="14" t="s">
        <v>90</v>
      </c>
      <c r="AY591" s="164" t="s">
        <v>192</v>
      </c>
    </row>
    <row r="592" spans="2:65" s="1" customFormat="1" ht="24.2" customHeight="1">
      <c r="B592" s="33"/>
      <c r="C592" s="170" t="s">
        <v>310</v>
      </c>
      <c r="D592" s="170" t="s">
        <v>245</v>
      </c>
      <c r="E592" s="171" t="s">
        <v>3460</v>
      </c>
      <c r="F592" s="172" t="s">
        <v>3461</v>
      </c>
      <c r="G592" s="173" t="s">
        <v>747</v>
      </c>
      <c r="H592" s="174">
        <v>6</v>
      </c>
      <c r="I592" s="175"/>
      <c r="J592" s="176">
        <f>ROUND(I592*H592,2)</f>
        <v>0</v>
      </c>
      <c r="K592" s="172" t="s">
        <v>2111</v>
      </c>
      <c r="L592" s="177"/>
      <c r="M592" s="178" t="s">
        <v>44</v>
      </c>
      <c r="N592" s="179" t="s">
        <v>53</v>
      </c>
      <c r="P592" s="141">
        <f>O592*H592</f>
        <v>0</v>
      </c>
      <c r="Q592" s="141">
        <v>4.5999999999999999E-2</v>
      </c>
      <c r="R592" s="141">
        <f>Q592*H592</f>
        <v>0.27600000000000002</v>
      </c>
      <c r="S592" s="141">
        <v>0</v>
      </c>
      <c r="T592" s="142">
        <f>S592*H592</f>
        <v>0</v>
      </c>
      <c r="AR592" s="143" t="s">
        <v>93</v>
      </c>
      <c r="AT592" s="143" t="s">
        <v>245</v>
      </c>
      <c r="AU592" s="143" t="s">
        <v>93</v>
      </c>
      <c r="AY592" s="17" t="s">
        <v>192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7" t="s">
        <v>90</v>
      </c>
      <c r="BK592" s="144">
        <f>ROUND(I592*H592,2)</f>
        <v>0</v>
      </c>
      <c r="BL592" s="17" t="s">
        <v>90</v>
      </c>
      <c r="BM592" s="143" t="s">
        <v>3462</v>
      </c>
    </row>
    <row r="593" spans="2:51" s="12" customFormat="1" ht="11.25">
      <c r="B593" s="149"/>
      <c r="D593" s="150" t="s">
        <v>202</v>
      </c>
      <c r="E593" s="151" t="s">
        <v>44</v>
      </c>
      <c r="F593" s="152" t="s">
        <v>3079</v>
      </c>
      <c r="H593" s="151" t="s">
        <v>44</v>
      </c>
      <c r="I593" s="153"/>
      <c r="L593" s="149"/>
      <c r="M593" s="154"/>
      <c r="T593" s="155"/>
      <c r="AT593" s="151" t="s">
        <v>202</v>
      </c>
      <c r="AU593" s="151" t="s">
        <v>93</v>
      </c>
      <c r="AV593" s="12" t="s">
        <v>90</v>
      </c>
      <c r="AW593" s="12" t="s">
        <v>42</v>
      </c>
      <c r="AX593" s="12" t="s">
        <v>82</v>
      </c>
      <c r="AY593" s="151" t="s">
        <v>192</v>
      </c>
    </row>
    <row r="594" spans="2:51" s="12" customFormat="1" ht="11.25">
      <c r="B594" s="149"/>
      <c r="D594" s="150" t="s">
        <v>202</v>
      </c>
      <c r="E594" s="151" t="s">
        <v>44</v>
      </c>
      <c r="F594" s="152" t="s">
        <v>3193</v>
      </c>
      <c r="H594" s="151" t="s">
        <v>44</v>
      </c>
      <c r="I594" s="153"/>
      <c r="L594" s="149"/>
      <c r="M594" s="154"/>
      <c r="T594" s="155"/>
      <c r="AT594" s="151" t="s">
        <v>202</v>
      </c>
      <c r="AU594" s="151" t="s">
        <v>93</v>
      </c>
      <c r="AV594" s="12" t="s">
        <v>90</v>
      </c>
      <c r="AW594" s="12" t="s">
        <v>42</v>
      </c>
      <c r="AX594" s="12" t="s">
        <v>82</v>
      </c>
      <c r="AY594" s="151" t="s">
        <v>192</v>
      </c>
    </row>
    <row r="595" spans="2:51" s="12" customFormat="1" ht="11.25">
      <c r="B595" s="149"/>
      <c r="D595" s="150" t="s">
        <v>202</v>
      </c>
      <c r="E595" s="151" t="s">
        <v>44</v>
      </c>
      <c r="F595" s="152" t="s">
        <v>3463</v>
      </c>
      <c r="H595" s="151" t="s">
        <v>44</v>
      </c>
      <c r="I595" s="153"/>
      <c r="L595" s="149"/>
      <c r="M595" s="154"/>
      <c r="T595" s="155"/>
      <c r="AT595" s="151" t="s">
        <v>202</v>
      </c>
      <c r="AU595" s="151" t="s">
        <v>93</v>
      </c>
      <c r="AV595" s="12" t="s">
        <v>90</v>
      </c>
      <c r="AW595" s="12" t="s">
        <v>42</v>
      </c>
      <c r="AX595" s="12" t="s">
        <v>82</v>
      </c>
      <c r="AY595" s="151" t="s">
        <v>192</v>
      </c>
    </row>
    <row r="596" spans="2:51" s="13" customFormat="1" ht="11.25">
      <c r="B596" s="156"/>
      <c r="D596" s="150" t="s">
        <v>202</v>
      </c>
      <c r="E596" s="157" t="s">
        <v>44</v>
      </c>
      <c r="F596" s="158" t="s">
        <v>90</v>
      </c>
      <c r="H596" s="159">
        <v>1</v>
      </c>
      <c r="I596" s="160"/>
      <c r="L596" s="156"/>
      <c r="M596" s="161"/>
      <c r="T596" s="162"/>
      <c r="AT596" s="157" t="s">
        <v>202</v>
      </c>
      <c r="AU596" s="157" t="s">
        <v>93</v>
      </c>
      <c r="AV596" s="13" t="s">
        <v>93</v>
      </c>
      <c r="AW596" s="13" t="s">
        <v>42</v>
      </c>
      <c r="AX596" s="13" t="s">
        <v>82</v>
      </c>
      <c r="AY596" s="157" t="s">
        <v>192</v>
      </c>
    </row>
    <row r="597" spans="2:51" s="12" customFormat="1" ht="11.25">
      <c r="B597" s="149"/>
      <c r="D597" s="150" t="s">
        <v>202</v>
      </c>
      <c r="E597" s="151" t="s">
        <v>44</v>
      </c>
      <c r="F597" s="152" t="s">
        <v>3464</v>
      </c>
      <c r="H597" s="151" t="s">
        <v>44</v>
      </c>
      <c r="I597" s="153"/>
      <c r="L597" s="149"/>
      <c r="M597" s="154"/>
      <c r="T597" s="155"/>
      <c r="AT597" s="151" t="s">
        <v>202</v>
      </c>
      <c r="AU597" s="151" t="s">
        <v>93</v>
      </c>
      <c r="AV597" s="12" t="s">
        <v>90</v>
      </c>
      <c r="AW597" s="12" t="s">
        <v>42</v>
      </c>
      <c r="AX597" s="12" t="s">
        <v>82</v>
      </c>
      <c r="AY597" s="151" t="s">
        <v>192</v>
      </c>
    </row>
    <row r="598" spans="2:51" s="13" customFormat="1" ht="11.25">
      <c r="B598" s="156"/>
      <c r="D598" s="150" t="s">
        <v>202</v>
      </c>
      <c r="E598" s="157" t="s">
        <v>44</v>
      </c>
      <c r="F598" s="158" t="s">
        <v>90</v>
      </c>
      <c r="H598" s="159">
        <v>1</v>
      </c>
      <c r="I598" s="160"/>
      <c r="L598" s="156"/>
      <c r="M598" s="161"/>
      <c r="T598" s="162"/>
      <c r="AT598" s="157" t="s">
        <v>202</v>
      </c>
      <c r="AU598" s="157" t="s">
        <v>93</v>
      </c>
      <c r="AV598" s="13" t="s">
        <v>93</v>
      </c>
      <c r="AW598" s="13" t="s">
        <v>42</v>
      </c>
      <c r="AX598" s="13" t="s">
        <v>82</v>
      </c>
      <c r="AY598" s="157" t="s">
        <v>192</v>
      </c>
    </row>
    <row r="599" spans="2:51" s="12" customFormat="1" ht="11.25">
      <c r="B599" s="149"/>
      <c r="D599" s="150" t="s">
        <v>202</v>
      </c>
      <c r="E599" s="151" t="s">
        <v>44</v>
      </c>
      <c r="F599" s="152" t="s">
        <v>3465</v>
      </c>
      <c r="H599" s="151" t="s">
        <v>44</v>
      </c>
      <c r="I599" s="153"/>
      <c r="L599" s="149"/>
      <c r="M599" s="154"/>
      <c r="T599" s="155"/>
      <c r="AT599" s="151" t="s">
        <v>202</v>
      </c>
      <c r="AU599" s="151" t="s">
        <v>93</v>
      </c>
      <c r="AV599" s="12" t="s">
        <v>90</v>
      </c>
      <c r="AW599" s="12" t="s">
        <v>42</v>
      </c>
      <c r="AX599" s="12" t="s">
        <v>82</v>
      </c>
      <c r="AY599" s="151" t="s">
        <v>192</v>
      </c>
    </row>
    <row r="600" spans="2:51" s="13" customFormat="1" ht="11.25">
      <c r="B600" s="156"/>
      <c r="D600" s="150" t="s">
        <v>202</v>
      </c>
      <c r="E600" s="157" t="s">
        <v>44</v>
      </c>
      <c r="F600" s="158" t="s">
        <v>90</v>
      </c>
      <c r="H600" s="159">
        <v>1</v>
      </c>
      <c r="I600" s="160"/>
      <c r="L600" s="156"/>
      <c r="M600" s="161"/>
      <c r="T600" s="162"/>
      <c r="AT600" s="157" t="s">
        <v>202</v>
      </c>
      <c r="AU600" s="157" t="s">
        <v>93</v>
      </c>
      <c r="AV600" s="13" t="s">
        <v>93</v>
      </c>
      <c r="AW600" s="13" t="s">
        <v>42</v>
      </c>
      <c r="AX600" s="13" t="s">
        <v>82</v>
      </c>
      <c r="AY600" s="157" t="s">
        <v>192</v>
      </c>
    </row>
    <row r="601" spans="2:51" s="12" customFormat="1" ht="11.25">
      <c r="B601" s="149"/>
      <c r="D601" s="150" t="s">
        <v>202</v>
      </c>
      <c r="E601" s="151" t="s">
        <v>44</v>
      </c>
      <c r="F601" s="152" t="s">
        <v>3466</v>
      </c>
      <c r="H601" s="151" t="s">
        <v>44</v>
      </c>
      <c r="I601" s="153"/>
      <c r="L601" s="149"/>
      <c r="M601" s="154"/>
      <c r="T601" s="155"/>
      <c r="AT601" s="151" t="s">
        <v>202</v>
      </c>
      <c r="AU601" s="151" t="s">
        <v>93</v>
      </c>
      <c r="AV601" s="12" t="s">
        <v>90</v>
      </c>
      <c r="AW601" s="12" t="s">
        <v>42</v>
      </c>
      <c r="AX601" s="12" t="s">
        <v>82</v>
      </c>
      <c r="AY601" s="151" t="s">
        <v>192</v>
      </c>
    </row>
    <row r="602" spans="2:51" s="13" customFormat="1" ht="11.25">
      <c r="B602" s="156"/>
      <c r="D602" s="150" t="s">
        <v>202</v>
      </c>
      <c r="E602" s="157" t="s">
        <v>44</v>
      </c>
      <c r="F602" s="158" t="s">
        <v>90</v>
      </c>
      <c r="H602" s="159">
        <v>1</v>
      </c>
      <c r="I602" s="160"/>
      <c r="L602" s="156"/>
      <c r="M602" s="161"/>
      <c r="T602" s="162"/>
      <c r="AT602" s="157" t="s">
        <v>202</v>
      </c>
      <c r="AU602" s="157" t="s">
        <v>93</v>
      </c>
      <c r="AV602" s="13" t="s">
        <v>93</v>
      </c>
      <c r="AW602" s="13" t="s">
        <v>42</v>
      </c>
      <c r="AX602" s="13" t="s">
        <v>82</v>
      </c>
      <c r="AY602" s="157" t="s">
        <v>192</v>
      </c>
    </row>
    <row r="603" spans="2:51" s="12" customFormat="1" ht="11.25">
      <c r="B603" s="149"/>
      <c r="D603" s="150" t="s">
        <v>202</v>
      </c>
      <c r="E603" s="151" t="s">
        <v>44</v>
      </c>
      <c r="F603" s="152" t="s">
        <v>3467</v>
      </c>
      <c r="H603" s="151" t="s">
        <v>44</v>
      </c>
      <c r="I603" s="153"/>
      <c r="L603" s="149"/>
      <c r="M603" s="154"/>
      <c r="T603" s="155"/>
      <c r="AT603" s="151" t="s">
        <v>202</v>
      </c>
      <c r="AU603" s="151" t="s">
        <v>93</v>
      </c>
      <c r="AV603" s="12" t="s">
        <v>90</v>
      </c>
      <c r="AW603" s="12" t="s">
        <v>42</v>
      </c>
      <c r="AX603" s="12" t="s">
        <v>82</v>
      </c>
      <c r="AY603" s="151" t="s">
        <v>192</v>
      </c>
    </row>
    <row r="604" spans="2:51" s="13" customFormat="1" ht="11.25">
      <c r="B604" s="156"/>
      <c r="D604" s="150" t="s">
        <v>202</v>
      </c>
      <c r="E604" s="157" t="s">
        <v>44</v>
      </c>
      <c r="F604" s="158" t="s">
        <v>90</v>
      </c>
      <c r="H604" s="159">
        <v>1</v>
      </c>
      <c r="I604" s="160"/>
      <c r="L604" s="156"/>
      <c r="M604" s="161"/>
      <c r="T604" s="162"/>
      <c r="AT604" s="157" t="s">
        <v>202</v>
      </c>
      <c r="AU604" s="157" t="s">
        <v>93</v>
      </c>
      <c r="AV604" s="13" t="s">
        <v>93</v>
      </c>
      <c r="AW604" s="13" t="s">
        <v>42</v>
      </c>
      <c r="AX604" s="13" t="s">
        <v>82</v>
      </c>
      <c r="AY604" s="157" t="s">
        <v>192</v>
      </c>
    </row>
    <row r="605" spans="2:51" s="12" customFormat="1" ht="11.25">
      <c r="B605" s="149"/>
      <c r="D605" s="150" t="s">
        <v>202</v>
      </c>
      <c r="E605" s="151" t="s">
        <v>44</v>
      </c>
      <c r="F605" s="152" t="s">
        <v>3468</v>
      </c>
      <c r="H605" s="151" t="s">
        <v>44</v>
      </c>
      <c r="I605" s="153"/>
      <c r="L605" s="149"/>
      <c r="M605" s="154"/>
      <c r="T605" s="155"/>
      <c r="AT605" s="151" t="s">
        <v>202</v>
      </c>
      <c r="AU605" s="151" t="s">
        <v>93</v>
      </c>
      <c r="AV605" s="12" t="s">
        <v>90</v>
      </c>
      <c r="AW605" s="12" t="s">
        <v>42</v>
      </c>
      <c r="AX605" s="12" t="s">
        <v>82</v>
      </c>
      <c r="AY605" s="151" t="s">
        <v>192</v>
      </c>
    </row>
    <row r="606" spans="2:51" s="13" customFormat="1" ht="11.25">
      <c r="B606" s="156"/>
      <c r="D606" s="150" t="s">
        <v>202</v>
      </c>
      <c r="E606" s="157" t="s">
        <v>44</v>
      </c>
      <c r="F606" s="158" t="s">
        <v>90</v>
      </c>
      <c r="H606" s="159">
        <v>1</v>
      </c>
      <c r="I606" s="160"/>
      <c r="L606" s="156"/>
      <c r="M606" s="161"/>
      <c r="T606" s="162"/>
      <c r="AT606" s="157" t="s">
        <v>202</v>
      </c>
      <c r="AU606" s="157" t="s">
        <v>93</v>
      </c>
      <c r="AV606" s="13" t="s">
        <v>93</v>
      </c>
      <c r="AW606" s="13" t="s">
        <v>42</v>
      </c>
      <c r="AX606" s="13" t="s">
        <v>82</v>
      </c>
      <c r="AY606" s="157" t="s">
        <v>192</v>
      </c>
    </row>
    <row r="607" spans="2:51" s="14" customFormat="1" ht="11.25">
      <c r="B607" s="163"/>
      <c r="D607" s="150" t="s">
        <v>202</v>
      </c>
      <c r="E607" s="164" t="s">
        <v>44</v>
      </c>
      <c r="F607" s="165" t="s">
        <v>205</v>
      </c>
      <c r="H607" s="166">
        <v>6</v>
      </c>
      <c r="I607" s="167"/>
      <c r="L607" s="163"/>
      <c r="M607" s="187"/>
      <c r="N607" s="188"/>
      <c r="O607" s="188"/>
      <c r="P607" s="188"/>
      <c r="Q607" s="188"/>
      <c r="R607" s="188"/>
      <c r="S607" s="188"/>
      <c r="T607" s="189"/>
      <c r="AT607" s="164" t="s">
        <v>202</v>
      </c>
      <c r="AU607" s="164" t="s">
        <v>93</v>
      </c>
      <c r="AV607" s="14" t="s">
        <v>199</v>
      </c>
      <c r="AW607" s="14" t="s">
        <v>42</v>
      </c>
      <c r="AX607" s="14" t="s">
        <v>90</v>
      </c>
      <c r="AY607" s="164" t="s">
        <v>192</v>
      </c>
    </row>
    <row r="608" spans="2:51" s="1" customFormat="1" ht="6.95" customHeight="1">
      <c r="B608" s="42"/>
      <c r="C608" s="43"/>
      <c r="D608" s="43"/>
      <c r="E608" s="43"/>
      <c r="F608" s="43"/>
      <c r="G608" s="43"/>
      <c r="H608" s="43"/>
      <c r="I608" s="43"/>
      <c r="J608" s="43"/>
      <c r="K608" s="43"/>
      <c r="L608" s="33"/>
    </row>
  </sheetData>
  <sheetProtection algorithmName="SHA-512" hashValue="9jsJFdjCmsGJ+/exVBAiDShukgAhRhppfnrv1k0ViV1qQeWFecZpUvUlOBmYkqr4+PraEVTHfGnkUEbfgKzhBw==" saltValue="W9Auk+vzCws9N5K9yjy//iLPHf6q3SZMqLSTWLrkCjU7ApBCAYCAu9zAbjr12N70UjkqD4/NR4rjc5HWIdZVeg==" spinCount="100000" sheet="1" objects="1" scenarios="1" formatColumns="0" formatRows="0" autoFilter="0"/>
  <autoFilter ref="C88:K607" xr:uid="{00000000-0009-0000-0000-00000C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C00-000000000000}"/>
    <hyperlink ref="F99" r:id="rId2" xr:uid="{00000000-0004-0000-0C00-000001000000}"/>
    <hyperlink ref="F118" r:id="rId3" xr:uid="{00000000-0004-0000-0C00-000002000000}"/>
    <hyperlink ref="F133" r:id="rId4" xr:uid="{00000000-0004-0000-0C00-000003000000}"/>
    <hyperlink ref="F144" r:id="rId5" xr:uid="{00000000-0004-0000-0C00-000004000000}"/>
    <hyperlink ref="F160" r:id="rId6" xr:uid="{00000000-0004-0000-0C00-000005000000}"/>
    <hyperlink ref="F165" r:id="rId7" xr:uid="{00000000-0004-0000-0C00-000006000000}"/>
    <hyperlink ref="F170" r:id="rId8" xr:uid="{00000000-0004-0000-0C00-000007000000}"/>
    <hyperlink ref="F191" r:id="rId9" xr:uid="{00000000-0004-0000-0C00-000008000000}"/>
    <hyperlink ref="F197" r:id="rId10" xr:uid="{00000000-0004-0000-0C00-000009000000}"/>
    <hyperlink ref="F239" r:id="rId11" xr:uid="{00000000-0004-0000-0C00-00000A000000}"/>
    <hyperlink ref="F248" r:id="rId12" xr:uid="{00000000-0004-0000-0C00-00000B000000}"/>
    <hyperlink ref="F322" r:id="rId13" xr:uid="{00000000-0004-0000-0C00-00000C000000}"/>
    <hyperlink ref="F371" r:id="rId14" xr:uid="{00000000-0004-0000-0C00-00000D000000}"/>
    <hyperlink ref="F407" r:id="rId15" xr:uid="{00000000-0004-0000-0C00-00000E000000}"/>
    <hyperlink ref="F417" r:id="rId16" xr:uid="{00000000-0004-0000-0C00-00000F000000}"/>
    <hyperlink ref="F425" r:id="rId17" xr:uid="{00000000-0004-0000-0C00-000010000000}"/>
    <hyperlink ref="F433" r:id="rId18" xr:uid="{00000000-0004-0000-0C00-000011000000}"/>
    <hyperlink ref="F442" r:id="rId19" xr:uid="{00000000-0004-0000-0C00-000012000000}"/>
    <hyperlink ref="F447" r:id="rId20" xr:uid="{00000000-0004-0000-0C00-000013000000}"/>
    <hyperlink ref="F452" r:id="rId21" xr:uid="{00000000-0004-0000-0C00-000014000000}"/>
    <hyperlink ref="F457" r:id="rId22" xr:uid="{00000000-0004-0000-0C00-000015000000}"/>
    <hyperlink ref="F462" r:id="rId23" xr:uid="{00000000-0004-0000-0C00-000016000000}"/>
    <hyperlink ref="F470" r:id="rId24" xr:uid="{00000000-0004-0000-0C00-000017000000}"/>
    <hyperlink ref="F475" r:id="rId25" xr:uid="{00000000-0004-0000-0C00-000018000000}"/>
    <hyperlink ref="F480" r:id="rId26" xr:uid="{00000000-0004-0000-0C00-000019000000}"/>
    <hyperlink ref="F489" r:id="rId27" xr:uid="{00000000-0004-0000-0C00-00001A000000}"/>
    <hyperlink ref="F494" r:id="rId28" xr:uid="{00000000-0004-0000-0C00-00001B000000}"/>
    <hyperlink ref="F499" r:id="rId29" xr:uid="{00000000-0004-0000-0C00-00001C000000}"/>
    <hyperlink ref="F505" r:id="rId30" xr:uid="{00000000-0004-0000-0C00-00001D000000}"/>
    <hyperlink ref="F511" r:id="rId31" xr:uid="{00000000-0004-0000-0C00-00001E000000}"/>
    <hyperlink ref="F517" r:id="rId32" xr:uid="{00000000-0004-0000-0C00-00001F000000}"/>
    <hyperlink ref="F542" r:id="rId33" xr:uid="{00000000-0004-0000-0C00-000020000000}"/>
    <hyperlink ref="F559" r:id="rId34" xr:uid="{00000000-0004-0000-0C00-000021000000}"/>
    <hyperlink ref="F576" r:id="rId35" xr:uid="{00000000-0004-0000-0C00-000022000000}"/>
  </hyperlinks>
  <pageMargins left="0.39370078740157483" right="0.39370078740157483" top="0.39370078740157483" bottom="0.39370078740157483" header="0" footer="0"/>
  <pageSetup paperSize="9" scale="76" fitToHeight="100" orientation="portrait" r:id="rId36"/>
  <headerFooter>
    <oddFooter>&amp;CStrana &amp;P z &amp;N</oddFooter>
  </headerFooter>
  <drawing r:id="rId3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3076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3469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ROUND((SUM(BE87:BE183)),  2)</f>
        <v>0</v>
      </c>
      <c r="I35" s="94">
        <v>0.21</v>
      </c>
      <c r="J35" s="84">
        <f>ROUND(((SUM(BE87:BE183))*I35),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ROUND((SUM(BF87:BF183)),  2)</f>
        <v>0</v>
      </c>
      <c r="I36" s="94">
        <v>0.12</v>
      </c>
      <c r="J36" s="84">
        <f>ROUND(((SUM(BF87:BF183))*I36),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ROUND((SUM(BG87:BG183)),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ROUND((SUM(BH87:BH183)),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ROUND((SUM(BI87:BI183)),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3076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PS453.4 - Soupis dodávek a montážních prací - pokládka záložní HDPE trubky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J87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956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2142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1" t="s">
        <v>177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7" t="s">
        <v>16</v>
      </c>
      <c r="L74" s="33"/>
    </row>
    <row r="75" spans="2:12" s="1" customFormat="1" ht="26.25" customHeight="1">
      <c r="B75" s="33"/>
      <c r="E75" s="238" t="str">
        <f>E7</f>
        <v>Nám. Národních hrdinů – Havlíčkova – koordinovaný tah SSZ (2025)</v>
      </c>
      <c r="F75" s="239"/>
      <c r="G75" s="239"/>
      <c r="H75" s="239"/>
      <c r="L75" s="33"/>
    </row>
    <row r="76" spans="2:12" ht="12" customHeight="1">
      <c r="B76" s="20"/>
      <c r="C76" s="27" t="s">
        <v>158</v>
      </c>
      <c r="L76" s="20"/>
    </row>
    <row r="77" spans="2:12" s="1" customFormat="1" ht="16.5" customHeight="1">
      <c r="B77" s="33"/>
      <c r="E77" s="238" t="s">
        <v>3076</v>
      </c>
      <c r="F77" s="240"/>
      <c r="G77" s="240"/>
      <c r="H77" s="240"/>
      <c r="L77" s="33"/>
    </row>
    <row r="78" spans="2:12" s="1" customFormat="1" ht="12" customHeight="1">
      <c r="B78" s="33"/>
      <c r="C78" s="27" t="s">
        <v>415</v>
      </c>
      <c r="L78" s="33"/>
    </row>
    <row r="79" spans="2:12" s="1" customFormat="1" ht="30" customHeight="1">
      <c r="B79" s="33"/>
      <c r="E79" s="197" t="str">
        <f>E11</f>
        <v>PS453.4 - Soupis dodávek a montážních prací - pokládka záložní HDPE trubky</v>
      </c>
      <c r="F79" s="240"/>
      <c r="G79" s="240"/>
      <c r="H79" s="240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7" t="s">
        <v>22</v>
      </c>
      <c r="F81" s="25" t="str">
        <f>F14</f>
        <v>Olomouc, třída Svobody</v>
      </c>
      <c r="I81" s="27" t="s">
        <v>24</v>
      </c>
      <c r="J81" s="50" t="str">
        <f>IF(J14="","",J14)</f>
        <v>15. 1. 2025</v>
      </c>
      <c r="L81" s="33"/>
    </row>
    <row r="82" spans="2:65" s="1" customFormat="1" ht="6.95" customHeight="1">
      <c r="B82" s="33"/>
      <c r="L82" s="33"/>
    </row>
    <row r="83" spans="2:65" s="1" customFormat="1" ht="25.7" customHeight="1">
      <c r="B83" s="33"/>
      <c r="C83" s="27" t="s">
        <v>30</v>
      </c>
      <c r="F83" s="25" t="str">
        <f>E17</f>
        <v>Statutární město Olomouc</v>
      </c>
      <c r="I83" s="27" t="s">
        <v>38</v>
      </c>
      <c r="J83" s="31" t="str">
        <f>E23</f>
        <v>PK SSZ Obrdlík, s.r.o.</v>
      </c>
      <c r="L83" s="33"/>
    </row>
    <row r="84" spans="2:65" s="1" customFormat="1" ht="15.2" customHeight="1">
      <c r="B84" s="33"/>
      <c r="C84" s="27" t="s">
        <v>36</v>
      </c>
      <c r="F84" s="25" t="str">
        <f>IF(E20="","",E20)</f>
        <v>Vyplň údaj</v>
      </c>
      <c r="I84" s="27" t="s">
        <v>43</v>
      </c>
      <c r="J84" s="31" t="str">
        <f>E26</f>
        <v>Ing. Luděk Obrdlík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178</v>
      </c>
      <c r="D86" s="114" t="s">
        <v>67</v>
      </c>
      <c r="E86" s="114" t="s">
        <v>63</v>
      </c>
      <c r="F86" s="114" t="s">
        <v>64</v>
      </c>
      <c r="G86" s="114" t="s">
        <v>179</v>
      </c>
      <c r="H86" s="114" t="s">
        <v>180</v>
      </c>
      <c r="I86" s="114" t="s">
        <v>181</v>
      </c>
      <c r="J86" s="114" t="s">
        <v>165</v>
      </c>
      <c r="K86" s="115" t="s">
        <v>182</v>
      </c>
      <c r="L86" s="112"/>
      <c r="M86" s="57" t="s">
        <v>44</v>
      </c>
      <c r="N86" s="58" t="s">
        <v>52</v>
      </c>
      <c r="O86" s="58" t="s">
        <v>183</v>
      </c>
      <c r="P86" s="58" t="s">
        <v>184</v>
      </c>
      <c r="Q86" s="58" t="s">
        <v>185</v>
      </c>
      <c r="R86" s="58" t="s">
        <v>186</v>
      </c>
      <c r="S86" s="58" t="s">
        <v>187</v>
      </c>
      <c r="T86" s="59" t="s">
        <v>188</v>
      </c>
    </row>
    <row r="87" spans="2:65" s="1" customFormat="1" ht="22.9" customHeight="1">
      <c r="B87" s="33"/>
      <c r="C87" s="62" t="s">
        <v>189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0.31129000000000001</v>
      </c>
      <c r="S87" s="51"/>
      <c r="T87" s="118">
        <f>T88</f>
        <v>0</v>
      </c>
      <c r="AT87" s="17" t="s">
        <v>81</v>
      </c>
      <c r="AU87" s="17" t="s">
        <v>166</v>
      </c>
      <c r="BK87" s="119">
        <f>BK88</f>
        <v>0</v>
      </c>
    </row>
    <row r="88" spans="2:65" s="11" customFormat="1" ht="25.9" customHeight="1">
      <c r="B88" s="120"/>
      <c r="D88" s="121" t="s">
        <v>81</v>
      </c>
      <c r="E88" s="122" t="s">
        <v>245</v>
      </c>
      <c r="F88" s="122" t="s">
        <v>991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0.31129000000000001</v>
      </c>
      <c r="T88" s="127">
        <f>T89</f>
        <v>0</v>
      </c>
      <c r="AR88" s="121" t="s">
        <v>209</v>
      </c>
      <c r="AT88" s="128" t="s">
        <v>81</v>
      </c>
      <c r="AU88" s="128" t="s">
        <v>82</v>
      </c>
      <c r="AY88" s="121" t="s">
        <v>192</v>
      </c>
      <c r="BK88" s="129">
        <f>BK89</f>
        <v>0</v>
      </c>
    </row>
    <row r="89" spans="2:65" s="11" customFormat="1" ht="22.9" customHeight="1">
      <c r="B89" s="120"/>
      <c r="D89" s="121" t="s">
        <v>81</v>
      </c>
      <c r="E89" s="130" t="s">
        <v>1236</v>
      </c>
      <c r="F89" s="130" t="s">
        <v>2152</v>
      </c>
      <c r="I89" s="123"/>
      <c r="J89" s="131">
        <f>BK89</f>
        <v>0</v>
      </c>
      <c r="L89" s="120"/>
      <c r="M89" s="125"/>
      <c r="P89" s="126">
        <f>SUM(P90:P183)</f>
        <v>0</v>
      </c>
      <c r="R89" s="126">
        <f>SUM(R90:R183)</f>
        <v>0.31129000000000001</v>
      </c>
      <c r="T89" s="127">
        <f>SUM(T90:T183)</f>
        <v>0</v>
      </c>
      <c r="AR89" s="121" t="s">
        <v>209</v>
      </c>
      <c r="AT89" s="128" t="s">
        <v>81</v>
      </c>
      <c r="AU89" s="128" t="s">
        <v>90</v>
      </c>
      <c r="AY89" s="121" t="s">
        <v>192</v>
      </c>
      <c r="BK89" s="129">
        <f>SUM(BK90:BK183)</f>
        <v>0</v>
      </c>
    </row>
    <row r="90" spans="2:65" s="1" customFormat="1" ht="37.9" customHeight="1">
      <c r="B90" s="33"/>
      <c r="C90" s="132" t="s">
        <v>90</v>
      </c>
      <c r="D90" s="132" t="s">
        <v>194</v>
      </c>
      <c r="E90" s="133" t="s">
        <v>1265</v>
      </c>
      <c r="F90" s="134" t="s">
        <v>1266</v>
      </c>
      <c r="G90" s="135" t="s">
        <v>747</v>
      </c>
      <c r="H90" s="136">
        <v>14</v>
      </c>
      <c r="I90" s="137"/>
      <c r="J90" s="138">
        <f>ROUND(I90*H90,2)</f>
        <v>0</v>
      </c>
      <c r="K90" s="134" t="s">
        <v>198</v>
      </c>
      <c r="L90" s="33"/>
      <c r="M90" s="139" t="s">
        <v>44</v>
      </c>
      <c r="N90" s="140" t="s">
        <v>53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90</v>
      </c>
      <c r="AT90" s="143" t="s">
        <v>194</v>
      </c>
      <c r="AU90" s="143" t="s">
        <v>93</v>
      </c>
      <c r="AY90" s="17" t="s">
        <v>192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7" t="s">
        <v>90</v>
      </c>
      <c r="BK90" s="144">
        <f>ROUND(I90*H90,2)</f>
        <v>0</v>
      </c>
      <c r="BL90" s="17" t="s">
        <v>90</v>
      </c>
      <c r="BM90" s="143" t="s">
        <v>3470</v>
      </c>
    </row>
    <row r="91" spans="2:65" s="1" customFormat="1" ht="11.25">
      <c r="B91" s="33"/>
      <c r="D91" s="145" t="s">
        <v>200</v>
      </c>
      <c r="F91" s="146" t="s">
        <v>1268</v>
      </c>
      <c r="I91" s="147"/>
      <c r="L91" s="33"/>
      <c r="M91" s="148"/>
      <c r="T91" s="54"/>
      <c r="AT91" s="17" t="s">
        <v>200</v>
      </c>
      <c r="AU91" s="17" t="s">
        <v>93</v>
      </c>
    </row>
    <row r="92" spans="2:65" s="12" customFormat="1" ht="11.25">
      <c r="B92" s="149"/>
      <c r="D92" s="150" t="s">
        <v>202</v>
      </c>
      <c r="E92" s="151" t="s">
        <v>44</v>
      </c>
      <c r="F92" s="152" t="s">
        <v>3193</v>
      </c>
      <c r="H92" s="151" t="s">
        <v>44</v>
      </c>
      <c r="I92" s="153"/>
      <c r="L92" s="149"/>
      <c r="M92" s="154"/>
      <c r="T92" s="155"/>
      <c r="AT92" s="151" t="s">
        <v>202</v>
      </c>
      <c r="AU92" s="151" t="s">
        <v>93</v>
      </c>
      <c r="AV92" s="12" t="s">
        <v>90</v>
      </c>
      <c r="AW92" s="12" t="s">
        <v>42</v>
      </c>
      <c r="AX92" s="12" t="s">
        <v>82</v>
      </c>
      <c r="AY92" s="151" t="s">
        <v>192</v>
      </c>
    </row>
    <row r="93" spans="2:65" s="12" customFormat="1" ht="11.25">
      <c r="B93" s="149"/>
      <c r="D93" s="150" t="s">
        <v>202</v>
      </c>
      <c r="E93" s="151" t="s">
        <v>44</v>
      </c>
      <c r="F93" s="152" t="s">
        <v>3206</v>
      </c>
      <c r="H93" s="151" t="s">
        <v>44</v>
      </c>
      <c r="I93" s="153"/>
      <c r="L93" s="149"/>
      <c r="M93" s="154"/>
      <c r="T93" s="155"/>
      <c r="AT93" s="151" t="s">
        <v>202</v>
      </c>
      <c r="AU93" s="151" t="s">
        <v>93</v>
      </c>
      <c r="AV93" s="12" t="s">
        <v>90</v>
      </c>
      <c r="AW93" s="12" t="s">
        <v>42</v>
      </c>
      <c r="AX93" s="12" t="s">
        <v>82</v>
      </c>
      <c r="AY93" s="151" t="s">
        <v>192</v>
      </c>
    </row>
    <row r="94" spans="2:65" s="13" customFormat="1" ht="11.25">
      <c r="B94" s="156"/>
      <c r="D94" s="150" t="s">
        <v>202</v>
      </c>
      <c r="E94" s="157" t="s">
        <v>44</v>
      </c>
      <c r="F94" s="158" t="s">
        <v>2648</v>
      </c>
      <c r="H94" s="159">
        <v>14</v>
      </c>
      <c r="I94" s="160"/>
      <c r="L94" s="156"/>
      <c r="M94" s="161"/>
      <c r="T94" s="162"/>
      <c r="AT94" s="157" t="s">
        <v>202</v>
      </c>
      <c r="AU94" s="157" t="s">
        <v>93</v>
      </c>
      <c r="AV94" s="13" t="s">
        <v>93</v>
      </c>
      <c r="AW94" s="13" t="s">
        <v>42</v>
      </c>
      <c r="AX94" s="13" t="s">
        <v>90</v>
      </c>
      <c r="AY94" s="157" t="s">
        <v>192</v>
      </c>
    </row>
    <row r="95" spans="2:65" s="1" customFormat="1" ht="16.5" customHeight="1">
      <c r="B95" s="33"/>
      <c r="C95" s="170" t="s">
        <v>93</v>
      </c>
      <c r="D95" s="170" t="s">
        <v>245</v>
      </c>
      <c r="E95" s="171" t="s">
        <v>1272</v>
      </c>
      <c r="F95" s="172" t="s">
        <v>1273</v>
      </c>
      <c r="G95" s="173" t="s">
        <v>747</v>
      </c>
      <c r="H95" s="174">
        <v>14</v>
      </c>
      <c r="I95" s="175"/>
      <c r="J95" s="176">
        <f>ROUND(I95*H95,2)</f>
        <v>0</v>
      </c>
      <c r="K95" s="172" t="s">
        <v>198</v>
      </c>
      <c r="L95" s="177"/>
      <c r="M95" s="178" t="s">
        <v>44</v>
      </c>
      <c r="N95" s="179" t="s">
        <v>53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93</v>
      </c>
      <c r="AT95" s="143" t="s">
        <v>245</v>
      </c>
      <c r="AU95" s="143" t="s">
        <v>93</v>
      </c>
      <c r="AY95" s="17" t="s">
        <v>192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90</v>
      </c>
      <c r="BK95" s="144">
        <f>ROUND(I95*H95,2)</f>
        <v>0</v>
      </c>
      <c r="BL95" s="17" t="s">
        <v>90</v>
      </c>
      <c r="BM95" s="143" t="s">
        <v>3471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3193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11.25">
      <c r="B97" s="149"/>
      <c r="D97" s="150" t="s">
        <v>202</v>
      </c>
      <c r="E97" s="151" t="s">
        <v>44</v>
      </c>
      <c r="F97" s="152" t="s">
        <v>3206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3" customFormat="1" ht="11.25">
      <c r="B98" s="156"/>
      <c r="D98" s="150" t="s">
        <v>202</v>
      </c>
      <c r="E98" s="157" t="s">
        <v>44</v>
      </c>
      <c r="F98" s="158" t="s">
        <v>2648</v>
      </c>
      <c r="H98" s="159">
        <v>14</v>
      </c>
      <c r="I98" s="160"/>
      <c r="L98" s="156"/>
      <c r="M98" s="161"/>
      <c r="T98" s="162"/>
      <c r="AT98" s="157" t="s">
        <v>202</v>
      </c>
      <c r="AU98" s="157" t="s">
        <v>93</v>
      </c>
      <c r="AV98" s="13" t="s">
        <v>93</v>
      </c>
      <c r="AW98" s="13" t="s">
        <v>42</v>
      </c>
      <c r="AX98" s="13" t="s">
        <v>90</v>
      </c>
      <c r="AY98" s="157" t="s">
        <v>192</v>
      </c>
    </row>
    <row r="99" spans="2:65" s="1" customFormat="1" ht="33" customHeight="1">
      <c r="B99" s="33"/>
      <c r="C99" s="132" t="s">
        <v>209</v>
      </c>
      <c r="D99" s="132" t="s">
        <v>194</v>
      </c>
      <c r="E99" s="133" t="s">
        <v>1298</v>
      </c>
      <c r="F99" s="134" t="s">
        <v>1299</v>
      </c>
      <c r="G99" s="135" t="s">
        <v>282</v>
      </c>
      <c r="H99" s="136">
        <v>770</v>
      </c>
      <c r="I99" s="137"/>
      <c r="J99" s="138">
        <f>ROUND(I99*H99,2)</f>
        <v>0</v>
      </c>
      <c r="K99" s="134" t="s">
        <v>198</v>
      </c>
      <c r="L99" s="33"/>
      <c r="M99" s="139" t="s">
        <v>44</v>
      </c>
      <c r="N99" s="140" t="s">
        <v>53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90</v>
      </c>
      <c r="AT99" s="143" t="s">
        <v>194</v>
      </c>
      <c r="AU99" s="143" t="s">
        <v>93</v>
      </c>
      <c r="AY99" s="17" t="s">
        <v>192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90</v>
      </c>
      <c r="BK99" s="144">
        <f>ROUND(I99*H99,2)</f>
        <v>0</v>
      </c>
      <c r="BL99" s="17" t="s">
        <v>90</v>
      </c>
      <c r="BM99" s="143" t="s">
        <v>3472</v>
      </c>
    </row>
    <row r="100" spans="2:65" s="1" customFormat="1" ht="11.25">
      <c r="B100" s="33"/>
      <c r="D100" s="145" t="s">
        <v>200</v>
      </c>
      <c r="F100" s="146" t="s">
        <v>1301</v>
      </c>
      <c r="I100" s="147"/>
      <c r="L100" s="33"/>
      <c r="M100" s="148"/>
      <c r="T100" s="54"/>
      <c r="AT100" s="17" t="s">
        <v>200</v>
      </c>
      <c r="AU100" s="17" t="s">
        <v>93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3079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2" customFormat="1" ht="11.25">
      <c r="B102" s="149"/>
      <c r="D102" s="150" t="s">
        <v>202</v>
      </c>
      <c r="E102" s="151" t="s">
        <v>44</v>
      </c>
      <c r="F102" s="152" t="s">
        <v>3193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93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2" customFormat="1" ht="22.5">
      <c r="B103" s="149"/>
      <c r="D103" s="150" t="s">
        <v>202</v>
      </c>
      <c r="E103" s="151" t="s">
        <v>44</v>
      </c>
      <c r="F103" s="152" t="s">
        <v>3242</v>
      </c>
      <c r="H103" s="151" t="s">
        <v>44</v>
      </c>
      <c r="I103" s="153"/>
      <c r="L103" s="149"/>
      <c r="M103" s="154"/>
      <c r="T103" s="155"/>
      <c r="AT103" s="151" t="s">
        <v>202</v>
      </c>
      <c r="AU103" s="151" t="s">
        <v>93</v>
      </c>
      <c r="AV103" s="12" t="s">
        <v>90</v>
      </c>
      <c r="AW103" s="12" t="s">
        <v>42</v>
      </c>
      <c r="AX103" s="12" t="s">
        <v>82</v>
      </c>
      <c r="AY103" s="151" t="s">
        <v>192</v>
      </c>
    </row>
    <row r="104" spans="2:65" s="13" customFormat="1" ht="11.25">
      <c r="B104" s="156"/>
      <c r="D104" s="150" t="s">
        <v>202</v>
      </c>
      <c r="E104" s="157" t="s">
        <v>44</v>
      </c>
      <c r="F104" s="158" t="s">
        <v>291</v>
      </c>
      <c r="H104" s="159">
        <v>15</v>
      </c>
      <c r="I104" s="160"/>
      <c r="L104" s="156"/>
      <c r="M104" s="161"/>
      <c r="T104" s="162"/>
      <c r="AT104" s="157" t="s">
        <v>202</v>
      </c>
      <c r="AU104" s="157" t="s">
        <v>93</v>
      </c>
      <c r="AV104" s="13" t="s">
        <v>93</v>
      </c>
      <c r="AW104" s="13" t="s">
        <v>42</v>
      </c>
      <c r="AX104" s="13" t="s">
        <v>82</v>
      </c>
      <c r="AY104" s="157" t="s">
        <v>192</v>
      </c>
    </row>
    <row r="105" spans="2:65" s="12" customFormat="1" ht="22.5">
      <c r="B105" s="149"/>
      <c r="D105" s="150" t="s">
        <v>202</v>
      </c>
      <c r="E105" s="151" t="s">
        <v>44</v>
      </c>
      <c r="F105" s="152" t="s">
        <v>3244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93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1223</v>
      </c>
      <c r="H106" s="159">
        <v>70</v>
      </c>
      <c r="I106" s="160"/>
      <c r="L106" s="156"/>
      <c r="M106" s="161"/>
      <c r="T106" s="162"/>
      <c r="AT106" s="157" t="s">
        <v>202</v>
      </c>
      <c r="AU106" s="157" t="s">
        <v>93</v>
      </c>
      <c r="AV106" s="13" t="s">
        <v>93</v>
      </c>
      <c r="AW106" s="13" t="s">
        <v>42</v>
      </c>
      <c r="AX106" s="13" t="s">
        <v>82</v>
      </c>
      <c r="AY106" s="157" t="s">
        <v>192</v>
      </c>
    </row>
    <row r="107" spans="2:65" s="12" customFormat="1" ht="22.5">
      <c r="B107" s="149"/>
      <c r="D107" s="150" t="s">
        <v>202</v>
      </c>
      <c r="E107" s="151" t="s">
        <v>44</v>
      </c>
      <c r="F107" s="152" t="s">
        <v>3246</v>
      </c>
      <c r="H107" s="151" t="s">
        <v>44</v>
      </c>
      <c r="I107" s="153"/>
      <c r="L107" s="149"/>
      <c r="M107" s="154"/>
      <c r="T107" s="155"/>
      <c r="AT107" s="151" t="s">
        <v>202</v>
      </c>
      <c r="AU107" s="151" t="s">
        <v>93</v>
      </c>
      <c r="AV107" s="12" t="s">
        <v>90</v>
      </c>
      <c r="AW107" s="12" t="s">
        <v>42</v>
      </c>
      <c r="AX107" s="12" t="s">
        <v>82</v>
      </c>
      <c r="AY107" s="151" t="s">
        <v>192</v>
      </c>
    </row>
    <row r="108" spans="2:65" s="13" customFormat="1" ht="11.25">
      <c r="B108" s="156"/>
      <c r="D108" s="150" t="s">
        <v>202</v>
      </c>
      <c r="E108" s="157" t="s">
        <v>44</v>
      </c>
      <c r="F108" s="158" t="s">
        <v>1679</v>
      </c>
      <c r="H108" s="159">
        <v>140</v>
      </c>
      <c r="I108" s="160"/>
      <c r="L108" s="156"/>
      <c r="M108" s="161"/>
      <c r="T108" s="162"/>
      <c r="AT108" s="157" t="s">
        <v>202</v>
      </c>
      <c r="AU108" s="157" t="s">
        <v>93</v>
      </c>
      <c r="AV108" s="13" t="s">
        <v>93</v>
      </c>
      <c r="AW108" s="13" t="s">
        <v>42</v>
      </c>
      <c r="AX108" s="13" t="s">
        <v>82</v>
      </c>
      <c r="AY108" s="157" t="s">
        <v>192</v>
      </c>
    </row>
    <row r="109" spans="2:65" s="12" customFormat="1" ht="22.5">
      <c r="B109" s="149"/>
      <c r="D109" s="150" t="s">
        <v>202</v>
      </c>
      <c r="E109" s="151" t="s">
        <v>44</v>
      </c>
      <c r="F109" s="152" t="s">
        <v>3248</v>
      </c>
      <c r="H109" s="151" t="s">
        <v>44</v>
      </c>
      <c r="I109" s="153"/>
      <c r="L109" s="149"/>
      <c r="M109" s="154"/>
      <c r="T109" s="155"/>
      <c r="AT109" s="151" t="s">
        <v>202</v>
      </c>
      <c r="AU109" s="151" t="s">
        <v>93</v>
      </c>
      <c r="AV109" s="12" t="s">
        <v>90</v>
      </c>
      <c r="AW109" s="12" t="s">
        <v>42</v>
      </c>
      <c r="AX109" s="12" t="s">
        <v>82</v>
      </c>
      <c r="AY109" s="151" t="s">
        <v>192</v>
      </c>
    </row>
    <row r="110" spans="2:65" s="13" customFormat="1" ht="11.25">
      <c r="B110" s="156"/>
      <c r="D110" s="150" t="s">
        <v>202</v>
      </c>
      <c r="E110" s="157" t="s">
        <v>44</v>
      </c>
      <c r="F110" s="158" t="s">
        <v>1658</v>
      </c>
      <c r="H110" s="159">
        <v>135</v>
      </c>
      <c r="I110" s="160"/>
      <c r="L110" s="156"/>
      <c r="M110" s="161"/>
      <c r="T110" s="162"/>
      <c r="AT110" s="157" t="s">
        <v>202</v>
      </c>
      <c r="AU110" s="157" t="s">
        <v>93</v>
      </c>
      <c r="AV110" s="13" t="s">
        <v>93</v>
      </c>
      <c r="AW110" s="13" t="s">
        <v>42</v>
      </c>
      <c r="AX110" s="13" t="s">
        <v>82</v>
      </c>
      <c r="AY110" s="157" t="s">
        <v>192</v>
      </c>
    </row>
    <row r="111" spans="2:65" s="12" customFormat="1" ht="22.5">
      <c r="B111" s="149"/>
      <c r="D111" s="150" t="s">
        <v>202</v>
      </c>
      <c r="E111" s="151" t="s">
        <v>44</v>
      </c>
      <c r="F111" s="152" t="s">
        <v>3250</v>
      </c>
      <c r="H111" s="151" t="s">
        <v>44</v>
      </c>
      <c r="I111" s="153"/>
      <c r="L111" s="149"/>
      <c r="M111" s="154"/>
      <c r="T111" s="155"/>
      <c r="AT111" s="151" t="s">
        <v>202</v>
      </c>
      <c r="AU111" s="151" t="s">
        <v>93</v>
      </c>
      <c r="AV111" s="12" t="s">
        <v>90</v>
      </c>
      <c r="AW111" s="12" t="s">
        <v>42</v>
      </c>
      <c r="AX111" s="12" t="s">
        <v>82</v>
      </c>
      <c r="AY111" s="151" t="s">
        <v>192</v>
      </c>
    </row>
    <row r="112" spans="2:65" s="13" customFormat="1" ht="11.25">
      <c r="B112" s="156"/>
      <c r="D112" s="150" t="s">
        <v>202</v>
      </c>
      <c r="E112" s="157" t="s">
        <v>44</v>
      </c>
      <c r="F112" s="158" t="s">
        <v>287</v>
      </c>
      <c r="H112" s="159">
        <v>120</v>
      </c>
      <c r="I112" s="160"/>
      <c r="L112" s="156"/>
      <c r="M112" s="161"/>
      <c r="T112" s="162"/>
      <c r="AT112" s="157" t="s">
        <v>202</v>
      </c>
      <c r="AU112" s="157" t="s">
        <v>93</v>
      </c>
      <c r="AV112" s="13" t="s">
        <v>93</v>
      </c>
      <c r="AW112" s="13" t="s">
        <v>42</v>
      </c>
      <c r="AX112" s="13" t="s">
        <v>82</v>
      </c>
      <c r="AY112" s="157" t="s">
        <v>192</v>
      </c>
    </row>
    <row r="113" spans="2:65" s="12" customFormat="1" ht="22.5">
      <c r="B113" s="149"/>
      <c r="D113" s="150" t="s">
        <v>202</v>
      </c>
      <c r="E113" s="151" t="s">
        <v>44</v>
      </c>
      <c r="F113" s="152" t="s">
        <v>3252</v>
      </c>
      <c r="H113" s="151" t="s">
        <v>44</v>
      </c>
      <c r="I113" s="153"/>
      <c r="L113" s="149"/>
      <c r="M113" s="154"/>
      <c r="T113" s="155"/>
      <c r="AT113" s="151" t="s">
        <v>202</v>
      </c>
      <c r="AU113" s="151" t="s">
        <v>93</v>
      </c>
      <c r="AV113" s="12" t="s">
        <v>90</v>
      </c>
      <c r="AW113" s="12" t="s">
        <v>42</v>
      </c>
      <c r="AX113" s="12" t="s">
        <v>82</v>
      </c>
      <c r="AY113" s="151" t="s">
        <v>192</v>
      </c>
    </row>
    <row r="114" spans="2:65" s="13" customFormat="1" ht="11.25">
      <c r="B114" s="156"/>
      <c r="D114" s="150" t="s">
        <v>202</v>
      </c>
      <c r="E114" s="157" t="s">
        <v>44</v>
      </c>
      <c r="F114" s="158" t="s">
        <v>1891</v>
      </c>
      <c r="H114" s="159">
        <v>180</v>
      </c>
      <c r="I114" s="160"/>
      <c r="L114" s="156"/>
      <c r="M114" s="161"/>
      <c r="T114" s="162"/>
      <c r="AT114" s="157" t="s">
        <v>202</v>
      </c>
      <c r="AU114" s="157" t="s">
        <v>93</v>
      </c>
      <c r="AV114" s="13" t="s">
        <v>93</v>
      </c>
      <c r="AW114" s="13" t="s">
        <v>42</v>
      </c>
      <c r="AX114" s="13" t="s">
        <v>82</v>
      </c>
      <c r="AY114" s="157" t="s">
        <v>192</v>
      </c>
    </row>
    <row r="115" spans="2:65" s="12" customFormat="1" ht="33.75">
      <c r="B115" s="149"/>
      <c r="D115" s="150" t="s">
        <v>202</v>
      </c>
      <c r="E115" s="151" t="s">
        <v>44</v>
      </c>
      <c r="F115" s="152" t="s">
        <v>3255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1217</v>
      </c>
      <c r="H116" s="159">
        <v>110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82</v>
      </c>
      <c r="AY116" s="157" t="s">
        <v>192</v>
      </c>
    </row>
    <row r="117" spans="2:65" s="14" customFormat="1" ht="11.25">
      <c r="B117" s="163"/>
      <c r="D117" s="150" t="s">
        <v>202</v>
      </c>
      <c r="E117" s="164" t="s">
        <v>44</v>
      </c>
      <c r="F117" s="165" t="s">
        <v>205</v>
      </c>
      <c r="H117" s="166">
        <v>770</v>
      </c>
      <c r="I117" s="167"/>
      <c r="L117" s="163"/>
      <c r="M117" s="168"/>
      <c r="T117" s="169"/>
      <c r="AT117" s="164" t="s">
        <v>202</v>
      </c>
      <c r="AU117" s="164" t="s">
        <v>93</v>
      </c>
      <c r="AV117" s="14" t="s">
        <v>199</v>
      </c>
      <c r="AW117" s="14" t="s">
        <v>42</v>
      </c>
      <c r="AX117" s="14" t="s">
        <v>90</v>
      </c>
      <c r="AY117" s="164" t="s">
        <v>192</v>
      </c>
    </row>
    <row r="118" spans="2:65" s="1" customFormat="1" ht="21.75" customHeight="1">
      <c r="B118" s="33"/>
      <c r="C118" s="132" t="s">
        <v>199</v>
      </c>
      <c r="D118" s="132" t="s">
        <v>194</v>
      </c>
      <c r="E118" s="133" t="s">
        <v>1304</v>
      </c>
      <c r="F118" s="134" t="s">
        <v>1305</v>
      </c>
      <c r="G118" s="135" t="s">
        <v>747</v>
      </c>
      <c r="H118" s="136">
        <v>7</v>
      </c>
      <c r="I118" s="137"/>
      <c r="J118" s="138">
        <f>ROUND(I118*H118,2)</f>
        <v>0</v>
      </c>
      <c r="K118" s="134" t="s">
        <v>198</v>
      </c>
      <c r="L118" s="33"/>
      <c r="M118" s="139" t="s">
        <v>44</v>
      </c>
      <c r="N118" s="140" t="s">
        <v>53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90</v>
      </c>
      <c r="AT118" s="143" t="s">
        <v>194</v>
      </c>
      <c r="AU118" s="143" t="s">
        <v>93</v>
      </c>
      <c r="AY118" s="17" t="s">
        <v>192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90</v>
      </c>
      <c r="BK118" s="144">
        <f>ROUND(I118*H118,2)</f>
        <v>0</v>
      </c>
      <c r="BL118" s="17" t="s">
        <v>90</v>
      </c>
      <c r="BM118" s="143" t="s">
        <v>3473</v>
      </c>
    </row>
    <row r="119" spans="2:65" s="1" customFormat="1" ht="11.25">
      <c r="B119" s="33"/>
      <c r="D119" s="145" t="s">
        <v>200</v>
      </c>
      <c r="F119" s="146" t="s">
        <v>1307</v>
      </c>
      <c r="I119" s="147"/>
      <c r="L119" s="33"/>
      <c r="M119" s="148"/>
      <c r="T119" s="54"/>
      <c r="AT119" s="17" t="s">
        <v>200</v>
      </c>
      <c r="AU119" s="17" t="s">
        <v>93</v>
      </c>
    </row>
    <row r="120" spans="2:65" s="12" customFormat="1" ht="11.25">
      <c r="B120" s="149"/>
      <c r="D120" s="150" t="s">
        <v>202</v>
      </c>
      <c r="E120" s="151" t="s">
        <v>44</v>
      </c>
      <c r="F120" s="152" t="s">
        <v>3079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2" customFormat="1" ht="11.25">
      <c r="B121" s="149"/>
      <c r="D121" s="150" t="s">
        <v>202</v>
      </c>
      <c r="E121" s="151" t="s">
        <v>44</v>
      </c>
      <c r="F121" s="152" t="s">
        <v>3193</v>
      </c>
      <c r="H121" s="151" t="s">
        <v>44</v>
      </c>
      <c r="I121" s="153"/>
      <c r="L121" s="149"/>
      <c r="M121" s="154"/>
      <c r="T121" s="155"/>
      <c r="AT121" s="151" t="s">
        <v>202</v>
      </c>
      <c r="AU121" s="151" t="s">
        <v>93</v>
      </c>
      <c r="AV121" s="12" t="s">
        <v>90</v>
      </c>
      <c r="AW121" s="12" t="s">
        <v>42</v>
      </c>
      <c r="AX121" s="12" t="s">
        <v>82</v>
      </c>
      <c r="AY121" s="151" t="s">
        <v>192</v>
      </c>
    </row>
    <row r="122" spans="2:65" s="12" customFormat="1" ht="22.5">
      <c r="B122" s="149"/>
      <c r="D122" s="150" t="s">
        <v>202</v>
      </c>
      <c r="E122" s="151" t="s">
        <v>44</v>
      </c>
      <c r="F122" s="152" t="s">
        <v>3258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93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3" customFormat="1" ht="11.25">
      <c r="B123" s="156"/>
      <c r="D123" s="150" t="s">
        <v>202</v>
      </c>
      <c r="E123" s="157" t="s">
        <v>44</v>
      </c>
      <c r="F123" s="158" t="s">
        <v>238</v>
      </c>
      <c r="H123" s="159">
        <v>7</v>
      </c>
      <c r="I123" s="160"/>
      <c r="L123" s="156"/>
      <c r="M123" s="161"/>
      <c r="T123" s="162"/>
      <c r="AT123" s="157" t="s">
        <v>202</v>
      </c>
      <c r="AU123" s="157" t="s">
        <v>93</v>
      </c>
      <c r="AV123" s="13" t="s">
        <v>93</v>
      </c>
      <c r="AW123" s="13" t="s">
        <v>42</v>
      </c>
      <c r="AX123" s="13" t="s">
        <v>90</v>
      </c>
      <c r="AY123" s="157" t="s">
        <v>192</v>
      </c>
    </row>
    <row r="124" spans="2:65" s="1" customFormat="1" ht="21.75" customHeight="1">
      <c r="B124" s="33"/>
      <c r="C124" s="132" t="s">
        <v>222</v>
      </c>
      <c r="D124" s="132" t="s">
        <v>194</v>
      </c>
      <c r="E124" s="133" t="s">
        <v>1310</v>
      </c>
      <c r="F124" s="134" t="s">
        <v>1311</v>
      </c>
      <c r="G124" s="135" t="s">
        <v>1312</v>
      </c>
      <c r="H124" s="136">
        <v>0.77</v>
      </c>
      <c r="I124" s="137"/>
      <c r="J124" s="138">
        <f>ROUND(I124*H124,2)</f>
        <v>0</v>
      </c>
      <c r="K124" s="134" t="s">
        <v>198</v>
      </c>
      <c r="L124" s="33"/>
      <c r="M124" s="139" t="s">
        <v>44</v>
      </c>
      <c r="N124" s="140" t="s">
        <v>53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90</v>
      </c>
      <c r="AT124" s="143" t="s">
        <v>194</v>
      </c>
      <c r="AU124" s="143" t="s">
        <v>93</v>
      </c>
      <c r="AY124" s="17" t="s">
        <v>192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90</v>
      </c>
      <c r="BK124" s="144">
        <f>ROUND(I124*H124,2)</f>
        <v>0</v>
      </c>
      <c r="BL124" s="17" t="s">
        <v>90</v>
      </c>
      <c r="BM124" s="143" t="s">
        <v>3474</v>
      </c>
    </row>
    <row r="125" spans="2:65" s="1" customFormat="1" ht="11.25">
      <c r="B125" s="33"/>
      <c r="D125" s="145" t="s">
        <v>200</v>
      </c>
      <c r="F125" s="146" t="s">
        <v>1314</v>
      </c>
      <c r="I125" s="147"/>
      <c r="L125" s="33"/>
      <c r="M125" s="148"/>
      <c r="T125" s="54"/>
      <c r="AT125" s="17" t="s">
        <v>200</v>
      </c>
      <c r="AU125" s="17" t="s">
        <v>93</v>
      </c>
    </row>
    <row r="126" spans="2:65" s="12" customFormat="1" ht="11.25">
      <c r="B126" s="149"/>
      <c r="D126" s="150" t="s">
        <v>202</v>
      </c>
      <c r="E126" s="151" t="s">
        <v>44</v>
      </c>
      <c r="F126" s="152" t="s">
        <v>3079</v>
      </c>
      <c r="H126" s="151" t="s">
        <v>44</v>
      </c>
      <c r="I126" s="153"/>
      <c r="L126" s="149"/>
      <c r="M126" s="154"/>
      <c r="T126" s="155"/>
      <c r="AT126" s="151" t="s">
        <v>202</v>
      </c>
      <c r="AU126" s="151" t="s">
        <v>93</v>
      </c>
      <c r="AV126" s="12" t="s">
        <v>90</v>
      </c>
      <c r="AW126" s="12" t="s">
        <v>42</v>
      </c>
      <c r="AX126" s="12" t="s">
        <v>82</v>
      </c>
      <c r="AY126" s="151" t="s">
        <v>192</v>
      </c>
    </row>
    <row r="127" spans="2:65" s="12" customFormat="1" ht="11.25">
      <c r="B127" s="149"/>
      <c r="D127" s="150" t="s">
        <v>202</v>
      </c>
      <c r="E127" s="151" t="s">
        <v>44</v>
      </c>
      <c r="F127" s="152" t="s">
        <v>3193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2" customFormat="1" ht="22.5">
      <c r="B128" s="149"/>
      <c r="D128" s="150" t="s">
        <v>202</v>
      </c>
      <c r="E128" s="151" t="s">
        <v>44</v>
      </c>
      <c r="F128" s="152" t="s">
        <v>3242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93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3" customFormat="1" ht="11.25">
      <c r="B129" s="156"/>
      <c r="D129" s="150" t="s">
        <v>202</v>
      </c>
      <c r="E129" s="157" t="s">
        <v>44</v>
      </c>
      <c r="F129" s="158" t="s">
        <v>3391</v>
      </c>
      <c r="H129" s="159">
        <v>1.4999999999999999E-2</v>
      </c>
      <c r="I129" s="160"/>
      <c r="L129" s="156"/>
      <c r="M129" s="161"/>
      <c r="T129" s="162"/>
      <c r="AT129" s="157" t="s">
        <v>202</v>
      </c>
      <c r="AU129" s="157" t="s">
        <v>93</v>
      </c>
      <c r="AV129" s="13" t="s">
        <v>93</v>
      </c>
      <c r="AW129" s="13" t="s">
        <v>42</v>
      </c>
      <c r="AX129" s="13" t="s">
        <v>82</v>
      </c>
      <c r="AY129" s="157" t="s">
        <v>192</v>
      </c>
    </row>
    <row r="130" spans="2:65" s="12" customFormat="1" ht="22.5">
      <c r="B130" s="149"/>
      <c r="D130" s="150" t="s">
        <v>202</v>
      </c>
      <c r="E130" s="151" t="s">
        <v>44</v>
      </c>
      <c r="F130" s="152" t="s">
        <v>3244</v>
      </c>
      <c r="H130" s="151" t="s">
        <v>44</v>
      </c>
      <c r="I130" s="153"/>
      <c r="L130" s="149"/>
      <c r="M130" s="154"/>
      <c r="T130" s="155"/>
      <c r="AT130" s="151" t="s">
        <v>202</v>
      </c>
      <c r="AU130" s="151" t="s">
        <v>93</v>
      </c>
      <c r="AV130" s="12" t="s">
        <v>90</v>
      </c>
      <c r="AW130" s="12" t="s">
        <v>42</v>
      </c>
      <c r="AX130" s="12" t="s">
        <v>82</v>
      </c>
      <c r="AY130" s="151" t="s">
        <v>192</v>
      </c>
    </row>
    <row r="131" spans="2:65" s="13" customFormat="1" ht="11.25">
      <c r="B131" s="156"/>
      <c r="D131" s="150" t="s">
        <v>202</v>
      </c>
      <c r="E131" s="157" t="s">
        <v>44</v>
      </c>
      <c r="F131" s="158" t="s">
        <v>3475</v>
      </c>
      <c r="H131" s="159">
        <v>7.0000000000000007E-2</v>
      </c>
      <c r="I131" s="160"/>
      <c r="L131" s="156"/>
      <c r="M131" s="161"/>
      <c r="T131" s="162"/>
      <c r="AT131" s="157" t="s">
        <v>202</v>
      </c>
      <c r="AU131" s="157" t="s">
        <v>93</v>
      </c>
      <c r="AV131" s="13" t="s">
        <v>93</v>
      </c>
      <c r="AW131" s="13" t="s">
        <v>42</v>
      </c>
      <c r="AX131" s="13" t="s">
        <v>82</v>
      </c>
      <c r="AY131" s="157" t="s">
        <v>192</v>
      </c>
    </row>
    <row r="132" spans="2:65" s="12" customFormat="1" ht="22.5">
      <c r="B132" s="149"/>
      <c r="D132" s="150" t="s">
        <v>202</v>
      </c>
      <c r="E132" s="151" t="s">
        <v>44</v>
      </c>
      <c r="F132" s="152" t="s">
        <v>3246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93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3" customFormat="1" ht="11.25">
      <c r="B133" s="156"/>
      <c r="D133" s="150" t="s">
        <v>202</v>
      </c>
      <c r="E133" s="157" t="s">
        <v>44</v>
      </c>
      <c r="F133" s="158" t="s">
        <v>3476</v>
      </c>
      <c r="H133" s="159">
        <v>0.14000000000000001</v>
      </c>
      <c r="I133" s="160"/>
      <c r="L133" s="156"/>
      <c r="M133" s="161"/>
      <c r="T133" s="162"/>
      <c r="AT133" s="157" t="s">
        <v>202</v>
      </c>
      <c r="AU133" s="157" t="s">
        <v>93</v>
      </c>
      <c r="AV133" s="13" t="s">
        <v>93</v>
      </c>
      <c r="AW133" s="13" t="s">
        <v>42</v>
      </c>
      <c r="AX133" s="13" t="s">
        <v>82</v>
      </c>
      <c r="AY133" s="157" t="s">
        <v>192</v>
      </c>
    </row>
    <row r="134" spans="2:65" s="12" customFormat="1" ht="22.5">
      <c r="B134" s="149"/>
      <c r="D134" s="150" t="s">
        <v>202</v>
      </c>
      <c r="E134" s="151" t="s">
        <v>44</v>
      </c>
      <c r="F134" s="152" t="s">
        <v>3248</v>
      </c>
      <c r="H134" s="151" t="s">
        <v>44</v>
      </c>
      <c r="I134" s="153"/>
      <c r="L134" s="149"/>
      <c r="M134" s="154"/>
      <c r="T134" s="155"/>
      <c r="AT134" s="151" t="s">
        <v>202</v>
      </c>
      <c r="AU134" s="151" t="s">
        <v>93</v>
      </c>
      <c r="AV134" s="12" t="s">
        <v>90</v>
      </c>
      <c r="AW134" s="12" t="s">
        <v>42</v>
      </c>
      <c r="AX134" s="12" t="s">
        <v>82</v>
      </c>
      <c r="AY134" s="151" t="s">
        <v>192</v>
      </c>
    </row>
    <row r="135" spans="2:65" s="13" customFormat="1" ht="11.25">
      <c r="B135" s="156"/>
      <c r="D135" s="150" t="s">
        <v>202</v>
      </c>
      <c r="E135" s="157" t="s">
        <v>44</v>
      </c>
      <c r="F135" s="158" t="s">
        <v>3477</v>
      </c>
      <c r="H135" s="159">
        <v>0.13500000000000001</v>
      </c>
      <c r="I135" s="160"/>
      <c r="L135" s="156"/>
      <c r="M135" s="161"/>
      <c r="T135" s="162"/>
      <c r="AT135" s="157" t="s">
        <v>202</v>
      </c>
      <c r="AU135" s="157" t="s">
        <v>93</v>
      </c>
      <c r="AV135" s="13" t="s">
        <v>93</v>
      </c>
      <c r="AW135" s="13" t="s">
        <v>42</v>
      </c>
      <c r="AX135" s="13" t="s">
        <v>82</v>
      </c>
      <c r="AY135" s="157" t="s">
        <v>192</v>
      </c>
    </row>
    <row r="136" spans="2:65" s="12" customFormat="1" ht="22.5">
      <c r="B136" s="149"/>
      <c r="D136" s="150" t="s">
        <v>202</v>
      </c>
      <c r="E136" s="151" t="s">
        <v>44</v>
      </c>
      <c r="F136" s="152" t="s">
        <v>3250</v>
      </c>
      <c r="H136" s="151" t="s">
        <v>44</v>
      </c>
      <c r="I136" s="153"/>
      <c r="L136" s="149"/>
      <c r="M136" s="154"/>
      <c r="T136" s="155"/>
      <c r="AT136" s="151" t="s">
        <v>202</v>
      </c>
      <c r="AU136" s="151" t="s">
        <v>93</v>
      </c>
      <c r="AV136" s="12" t="s">
        <v>90</v>
      </c>
      <c r="AW136" s="12" t="s">
        <v>42</v>
      </c>
      <c r="AX136" s="12" t="s">
        <v>82</v>
      </c>
      <c r="AY136" s="151" t="s">
        <v>192</v>
      </c>
    </row>
    <row r="137" spans="2:65" s="13" customFormat="1" ht="11.25">
      <c r="B137" s="156"/>
      <c r="D137" s="150" t="s">
        <v>202</v>
      </c>
      <c r="E137" s="157" t="s">
        <v>44</v>
      </c>
      <c r="F137" s="158" t="s">
        <v>3478</v>
      </c>
      <c r="H137" s="159">
        <v>0.12</v>
      </c>
      <c r="I137" s="160"/>
      <c r="L137" s="156"/>
      <c r="M137" s="161"/>
      <c r="T137" s="162"/>
      <c r="AT137" s="157" t="s">
        <v>202</v>
      </c>
      <c r="AU137" s="157" t="s">
        <v>93</v>
      </c>
      <c r="AV137" s="13" t="s">
        <v>93</v>
      </c>
      <c r="AW137" s="13" t="s">
        <v>42</v>
      </c>
      <c r="AX137" s="13" t="s">
        <v>82</v>
      </c>
      <c r="AY137" s="157" t="s">
        <v>192</v>
      </c>
    </row>
    <row r="138" spans="2:65" s="12" customFormat="1" ht="22.5">
      <c r="B138" s="149"/>
      <c r="D138" s="150" t="s">
        <v>202</v>
      </c>
      <c r="E138" s="151" t="s">
        <v>44</v>
      </c>
      <c r="F138" s="152" t="s">
        <v>3252</v>
      </c>
      <c r="H138" s="151" t="s">
        <v>44</v>
      </c>
      <c r="I138" s="153"/>
      <c r="L138" s="149"/>
      <c r="M138" s="154"/>
      <c r="T138" s="155"/>
      <c r="AT138" s="151" t="s">
        <v>202</v>
      </c>
      <c r="AU138" s="151" t="s">
        <v>93</v>
      </c>
      <c r="AV138" s="12" t="s">
        <v>90</v>
      </c>
      <c r="AW138" s="12" t="s">
        <v>42</v>
      </c>
      <c r="AX138" s="12" t="s">
        <v>82</v>
      </c>
      <c r="AY138" s="151" t="s">
        <v>192</v>
      </c>
    </row>
    <row r="139" spans="2:65" s="13" customFormat="1" ht="11.25">
      <c r="B139" s="156"/>
      <c r="D139" s="150" t="s">
        <v>202</v>
      </c>
      <c r="E139" s="157" t="s">
        <v>44</v>
      </c>
      <c r="F139" s="158" t="s">
        <v>3479</v>
      </c>
      <c r="H139" s="159">
        <v>0.18</v>
      </c>
      <c r="I139" s="160"/>
      <c r="L139" s="156"/>
      <c r="M139" s="161"/>
      <c r="T139" s="162"/>
      <c r="AT139" s="157" t="s">
        <v>202</v>
      </c>
      <c r="AU139" s="157" t="s">
        <v>93</v>
      </c>
      <c r="AV139" s="13" t="s">
        <v>93</v>
      </c>
      <c r="AW139" s="13" t="s">
        <v>42</v>
      </c>
      <c r="AX139" s="13" t="s">
        <v>82</v>
      </c>
      <c r="AY139" s="157" t="s">
        <v>192</v>
      </c>
    </row>
    <row r="140" spans="2:65" s="12" customFormat="1" ht="33.75">
      <c r="B140" s="149"/>
      <c r="D140" s="150" t="s">
        <v>202</v>
      </c>
      <c r="E140" s="151" t="s">
        <v>44</v>
      </c>
      <c r="F140" s="152" t="s">
        <v>3255</v>
      </c>
      <c r="H140" s="151" t="s">
        <v>44</v>
      </c>
      <c r="I140" s="153"/>
      <c r="L140" s="149"/>
      <c r="M140" s="154"/>
      <c r="T140" s="155"/>
      <c r="AT140" s="151" t="s">
        <v>202</v>
      </c>
      <c r="AU140" s="151" t="s">
        <v>93</v>
      </c>
      <c r="AV140" s="12" t="s">
        <v>90</v>
      </c>
      <c r="AW140" s="12" t="s">
        <v>42</v>
      </c>
      <c r="AX140" s="12" t="s">
        <v>82</v>
      </c>
      <c r="AY140" s="151" t="s">
        <v>192</v>
      </c>
    </row>
    <row r="141" spans="2:65" s="13" customFormat="1" ht="11.25">
      <c r="B141" s="156"/>
      <c r="D141" s="150" t="s">
        <v>202</v>
      </c>
      <c r="E141" s="157" t="s">
        <v>44</v>
      </c>
      <c r="F141" s="158" t="s">
        <v>3480</v>
      </c>
      <c r="H141" s="159">
        <v>0.11</v>
      </c>
      <c r="I141" s="160"/>
      <c r="L141" s="156"/>
      <c r="M141" s="161"/>
      <c r="T141" s="162"/>
      <c r="AT141" s="157" t="s">
        <v>202</v>
      </c>
      <c r="AU141" s="157" t="s">
        <v>93</v>
      </c>
      <c r="AV141" s="13" t="s">
        <v>93</v>
      </c>
      <c r="AW141" s="13" t="s">
        <v>42</v>
      </c>
      <c r="AX141" s="13" t="s">
        <v>82</v>
      </c>
      <c r="AY141" s="157" t="s">
        <v>192</v>
      </c>
    </row>
    <row r="142" spans="2:65" s="14" customFormat="1" ht="11.25">
      <c r="B142" s="163"/>
      <c r="D142" s="150" t="s">
        <v>202</v>
      </c>
      <c r="E142" s="164" t="s">
        <v>44</v>
      </c>
      <c r="F142" s="165" t="s">
        <v>205</v>
      </c>
      <c r="H142" s="166">
        <v>0.77</v>
      </c>
      <c r="I142" s="167"/>
      <c r="L142" s="163"/>
      <c r="M142" s="168"/>
      <c r="T142" s="169"/>
      <c r="AT142" s="164" t="s">
        <v>202</v>
      </c>
      <c r="AU142" s="164" t="s">
        <v>93</v>
      </c>
      <c r="AV142" s="14" t="s">
        <v>199</v>
      </c>
      <c r="AW142" s="14" t="s">
        <v>42</v>
      </c>
      <c r="AX142" s="14" t="s">
        <v>90</v>
      </c>
      <c r="AY142" s="164" t="s">
        <v>192</v>
      </c>
    </row>
    <row r="143" spans="2:65" s="1" customFormat="1" ht="24.2" customHeight="1">
      <c r="B143" s="33"/>
      <c r="C143" s="170" t="s">
        <v>212</v>
      </c>
      <c r="D143" s="170" t="s">
        <v>245</v>
      </c>
      <c r="E143" s="171" t="s">
        <v>3276</v>
      </c>
      <c r="F143" s="172" t="s">
        <v>3277</v>
      </c>
      <c r="G143" s="173" t="s">
        <v>282</v>
      </c>
      <c r="H143" s="174">
        <v>770</v>
      </c>
      <c r="I143" s="175"/>
      <c r="J143" s="176">
        <f>ROUND(I143*H143,2)</f>
        <v>0</v>
      </c>
      <c r="K143" s="172" t="s">
        <v>198</v>
      </c>
      <c r="L143" s="177"/>
      <c r="M143" s="178" t="s">
        <v>44</v>
      </c>
      <c r="N143" s="179" t="s">
        <v>53</v>
      </c>
      <c r="P143" s="141">
        <f>O143*H143</f>
        <v>0</v>
      </c>
      <c r="Q143" s="141">
        <v>4.0000000000000002E-4</v>
      </c>
      <c r="R143" s="141">
        <f>Q143*H143</f>
        <v>0.308</v>
      </c>
      <c r="S143" s="141">
        <v>0</v>
      </c>
      <c r="T143" s="142">
        <f>S143*H143</f>
        <v>0</v>
      </c>
      <c r="AR143" s="143" t="s">
        <v>93</v>
      </c>
      <c r="AT143" s="143" t="s">
        <v>245</v>
      </c>
      <c r="AU143" s="143" t="s">
        <v>93</v>
      </c>
      <c r="AY143" s="17" t="s">
        <v>192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90</v>
      </c>
      <c r="BK143" s="144">
        <f>ROUND(I143*H143,2)</f>
        <v>0</v>
      </c>
      <c r="BL143" s="17" t="s">
        <v>90</v>
      </c>
      <c r="BM143" s="143" t="s">
        <v>3481</v>
      </c>
    </row>
    <row r="144" spans="2:65" s="12" customFormat="1" ht="11.25">
      <c r="B144" s="149"/>
      <c r="D144" s="150" t="s">
        <v>202</v>
      </c>
      <c r="E144" s="151" t="s">
        <v>44</v>
      </c>
      <c r="F144" s="152" t="s">
        <v>3079</v>
      </c>
      <c r="H144" s="151" t="s">
        <v>44</v>
      </c>
      <c r="I144" s="153"/>
      <c r="L144" s="149"/>
      <c r="M144" s="154"/>
      <c r="T144" s="155"/>
      <c r="AT144" s="151" t="s">
        <v>202</v>
      </c>
      <c r="AU144" s="151" t="s">
        <v>93</v>
      </c>
      <c r="AV144" s="12" t="s">
        <v>90</v>
      </c>
      <c r="AW144" s="12" t="s">
        <v>42</v>
      </c>
      <c r="AX144" s="12" t="s">
        <v>82</v>
      </c>
      <c r="AY144" s="151" t="s">
        <v>192</v>
      </c>
    </row>
    <row r="145" spans="2:51" s="12" customFormat="1" ht="11.25">
      <c r="B145" s="149"/>
      <c r="D145" s="150" t="s">
        <v>202</v>
      </c>
      <c r="E145" s="151" t="s">
        <v>44</v>
      </c>
      <c r="F145" s="152" t="s">
        <v>3193</v>
      </c>
      <c r="H145" s="151" t="s">
        <v>44</v>
      </c>
      <c r="I145" s="153"/>
      <c r="L145" s="149"/>
      <c r="M145" s="154"/>
      <c r="T145" s="155"/>
      <c r="AT145" s="151" t="s">
        <v>202</v>
      </c>
      <c r="AU145" s="151" t="s">
        <v>93</v>
      </c>
      <c r="AV145" s="12" t="s">
        <v>90</v>
      </c>
      <c r="AW145" s="12" t="s">
        <v>42</v>
      </c>
      <c r="AX145" s="12" t="s">
        <v>82</v>
      </c>
      <c r="AY145" s="151" t="s">
        <v>192</v>
      </c>
    </row>
    <row r="146" spans="2:51" s="12" customFormat="1" ht="11.25">
      <c r="B146" s="149"/>
      <c r="D146" s="150" t="s">
        <v>202</v>
      </c>
      <c r="E146" s="151" t="s">
        <v>44</v>
      </c>
      <c r="F146" s="152" t="s">
        <v>3482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51" s="12" customFormat="1" ht="22.5">
      <c r="B147" s="149"/>
      <c r="D147" s="150" t="s">
        <v>202</v>
      </c>
      <c r="E147" s="151" t="s">
        <v>44</v>
      </c>
      <c r="F147" s="152" t="s">
        <v>3242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51" s="13" customFormat="1" ht="11.25">
      <c r="B148" s="156"/>
      <c r="D148" s="150" t="s">
        <v>202</v>
      </c>
      <c r="E148" s="157" t="s">
        <v>44</v>
      </c>
      <c r="F148" s="158" t="s">
        <v>291</v>
      </c>
      <c r="H148" s="159">
        <v>15</v>
      </c>
      <c r="I148" s="160"/>
      <c r="L148" s="156"/>
      <c r="M148" s="161"/>
      <c r="T148" s="162"/>
      <c r="AT148" s="157" t="s">
        <v>202</v>
      </c>
      <c r="AU148" s="157" t="s">
        <v>93</v>
      </c>
      <c r="AV148" s="13" t="s">
        <v>93</v>
      </c>
      <c r="AW148" s="13" t="s">
        <v>42</v>
      </c>
      <c r="AX148" s="13" t="s">
        <v>82</v>
      </c>
      <c r="AY148" s="157" t="s">
        <v>192</v>
      </c>
    </row>
    <row r="149" spans="2:51" s="12" customFormat="1" ht="22.5">
      <c r="B149" s="149"/>
      <c r="D149" s="150" t="s">
        <v>202</v>
      </c>
      <c r="E149" s="151" t="s">
        <v>44</v>
      </c>
      <c r="F149" s="152" t="s">
        <v>3244</v>
      </c>
      <c r="H149" s="151" t="s">
        <v>44</v>
      </c>
      <c r="I149" s="153"/>
      <c r="L149" s="149"/>
      <c r="M149" s="154"/>
      <c r="T149" s="155"/>
      <c r="AT149" s="151" t="s">
        <v>202</v>
      </c>
      <c r="AU149" s="151" t="s">
        <v>93</v>
      </c>
      <c r="AV149" s="12" t="s">
        <v>90</v>
      </c>
      <c r="AW149" s="12" t="s">
        <v>42</v>
      </c>
      <c r="AX149" s="12" t="s">
        <v>82</v>
      </c>
      <c r="AY149" s="151" t="s">
        <v>192</v>
      </c>
    </row>
    <row r="150" spans="2:51" s="13" customFormat="1" ht="11.25">
      <c r="B150" s="156"/>
      <c r="D150" s="150" t="s">
        <v>202</v>
      </c>
      <c r="E150" s="157" t="s">
        <v>44</v>
      </c>
      <c r="F150" s="158" t="s">
        <v>1223</v>
      </c>
      <c r="H150" s="159">
        <v>70</v>
      </c>
      <c r="I150" s="160"/>
      <c r="L150" s="156"/>
      <c r="M150" s="161"/>
      <c r="T150" s="162"/>
      <c r="AT150" s="157" t="s">
        <v>202</v>
      </c>
      <c r="AU150" s="157" t="s">
        <v>93</v>
      </c>
      <c r="AV150" s="13" t="s">
        <v>93</v>
      </c>
      <c r="AW150" s="13" t="s">
        <v>42</v>
      </c>
      <c r="AX150" s="13" t="s">
        <v>82</v>
      </c>
      <c r="AY150" s="157" t="s">
        <v>192</v>
      </c>
    </row>
    <row r="151" spans="2:51" s="12" customFormat="1" ht="22.5">
      <c r="B151" s="149"/>
      <c r="D151" s="150" t="s">
        <v>202</v>
      </c>
      <c r="E151" s="151" t="s">
        <v>44</v>
      </c>
      <c r="F151" s="152" t="s">
        <v>3246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51" s="13" customFormat="1" ht="11.25">
      <c r="B152" s="156"/>
      <c r="D152" s="150" t="s">
        <v>202</v>
      </c>
      <c r="E152" s="157" t="s">
        <v>44</v>
      </c>
      <c r="F152" s="158" t="s">
        <v>1679</v>
      </c>
      <c r="H152" s="159">
        <v>140</v>
      </c>
      <c r="I152" s="160"/>
      <c r="L152" s="156"/>
      <c r="M152" s="161"/>
      <c r="T152" s="162"/>
      <c r="AT152" s="157" t="s">
        <v>202</v>
      </c>
      <c r="AU152" s="157" t="s">
        <v>93</v>
      </c>
      <c r="AV152" s="13" t="s">
        <v>93</v>
      </c>
      <c r="AW152" s="13" t="s">
        <v>42</v>
      </c>
      <c r="AX152" s="13" t="s">
        <v>82</v>
      </c>
      <c r="AY152" s="157" t="s">
        <v>192</v>
      </c>
    </row>
    <row r="153" spans="2:51" s="12" customFormat="1" ht="22.5">
      <c r="B153" s="149"/>
      <c r="D153" s="150" t="s">
        <v>202</v>
      </c>
      <c r="E153" s="151" t="s">
        <v>44</v>
      </c>
      <c r="F153" s="152" t="s">
        <v>3248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51" s="13" customFormat="1" ht="11.25">
      <c r="B154" s="156"/>
      <c r="D154" s="150" t="s">
        <v>202</v>
      </c>
      <c r="E154" s="157" t="s">
        <v>44</v>
      </c>
      <c r="F154" s="158" t="s">
        <v>1658</v>
      </c>
      <c r="H154" s="159">
        <v>135</v>
      </c>
      <c r="I154" s="160"/>
      <c r="L154" s="156"/>
      <c r="M154" s="161"/>
      <c r="T154" s="162"/>
      <c r="AT154" s="157" t="s">
        <v>202</v>
      </c>
      <c r="AU154" s="157" t="s">
        <v>93</v>
      </c>
      <c r="AV154" s="13" t="s">
        <v>93</v>
      </c>
      <c r="AW154" s="13" t="s">
        <v>42</v>
      </c>
      <c r="AX154" s="13" t="s">
        <v>82</v>
      </c>
      <c r="AY154" s="157" t="s">
        <v>192</v>
      </c>
    </row>
    <row r="155" spans="2:51" s="12" customFormat="1" ht="22.5">
      <c r="B155" s="149"/>
      <c r="D155" s="150" t="s">
        <v>202</v>
      </c>
      <c r="E155" s="151" t="s">
        <v>44</v>
      </c>
      <c r="F155" s="152" t="s">
        <v>3250</v>
      </c>
      <c r="H155" s="151" t="s">
        <v>44</v>
      </c>
      <c r="I155" s="153"/>
      <c r="L155" s="149"/>
      <c r="M155" s="154"/>
      <c r="T155" s="155"/>
      <c r="AT155" s="151" t="s">
        <v>202</v>
      </c>
      <c r="AU155" s="151" t="s">
        <v>93</v>
      </c>
      <c r="AV155" s="12" t="s">
        <v>90</v>
      </c>
      <c r="AW155" s="12" t="s">
        <v>42</v>
      </c>
      <c r="AX155" s="12" t="s">
        <v>82</v>
      </c>
      <c r="AY155" s="151" t="s">
        <v>192</v>
      </c>
    </row>
    <row r="156" spans="2:51" s="13" customFormat="1" ht="11.25">
      <c r="B156" s="156"/>
      <c r="D156" s="150" t="s">
        <v>202</v>
      </c>
      <c r="E156" s="157" t="s">
        <v>44</v>
      </c>
      <c r="F156" s="158" t="s">
        <v>287</v>
      </c>
      <c r="H156" s="159">
        <v>120</v>
      </c>
      <c r="I156" s="160"/>
      <c r="L156" s="156"/>
      <c r="M156" s="161"/>
      <c r="T156" s="162"/>
      <c r="AT156" s="157" t="s">
        <v>202</v>
      </c>
      <c r="AU156" s="157" t="s">
        <v>93</v>
      </c>
      <c r="AV156" s="13" t="s">
        <v>93</v>
      </c>
      <c r="AW156" s="13" t="s">
        <v>42</v>
      </c>
      <c r="AX156" s="13" t="s">
        <v>82</v>
      </c>
      <c r="AY156" s="157" t="s">
        <v>192</v>
      </c>
    </row>
    <row r="157" spans="2:51" s="12" customFormat="1" ht="22.5">
      <c r="B157" s="149"/>
      <c r="D157" s="150" t="s">
        <v>202</v>
      </c>
      <c r="E157" s="151" t="s">
        <v>44</v>
      </c>
      <c r="F157" s="152" t="s">
        <v>3252</v>
      </c>
      <c r="H157" s="151" t="s">
        <v>44</v>
      </c>
      <c r="I157" s="153"/>
      <c r="L157" s="149"/>
      <c r="M157" s="154"/>
      <c r="T157" s="155"/>
      <c r="AT157" s="151" t="s">
        <v>202</v>
      </c>
      <c r="AU157" s="151" t="s">
        <v>93</v>
      </c>
      <c r="AV157" s="12" t="s">
        <v>90</v>
      </c>
      <c r="AW157" s="12" t="s">
        <v>42</v>
      </c>
      <c r="AX157" s="12" t="s">
        <v>82</v>
      </c>
      <c r="AY157" s="151" t="s">
        <v>192</v>
      </c>
    </row>
    <row r="158" spans="2:51" s="13" customFormat="1" ht="11.25">
      <c r="B158" s="156"/>
      <c r="D158" s="150" t="s">
        <v>202</v>
      </c>
      <c r="E158" s="157" t="s">
        <v>44</v>
      </c>
      <c r="F158" s="158" t="s">
        <v>1891</v>
      </c>
      <c r="H158" s="159">
        <v>180</v>
      </c>
      <c r="I158" s="160"/>
      <c r="L158" s="156"/>
      <c r="M158" s="161"/>
      <c r="T158" s="162"/>
      <c r="AT158" s="157" t="s">
        <v>202</v>
      </c>
      <c r="AU158" s="157" t="s">
        <v>93</v>
      </c>
      <c r="AV158" s="13" t="s">
        <v>93</v>
      </c>
      <c r="AW158" s="13" t="s">
        <v>42</v>
      </c>
      <c r="AX158" s="13" t="s">
        <v>82</v>
      </c>
      <c r="AY158" s="157" t="s">
        <v>192</v>
      </c>
    </row>
    <row r="159" spans="2:51" s="12" customFormat="1" ht="33.75">
      <c r="B159" s="149"/>
      <c r="D159" s="150" t="s">
        <v>202</v>
      </c>
      <c r="E159" s="151" t="s">
        <v>44</v>
      </c>
      <c r="F159" s="152" t="s">
        <v>3255</v>
      </c>
      <c r="H159" s="151" t="s">
        <v>44</v>
      </c>
      <c r="I159" s="153"/>
      <c r="L159" s="149"/>
      <c r="M159" s="154"/>
      <c r="T159" s="155"/>
      <c r="AT159" s="151" t="s">
        <v>202</v>
      </c>
      <c r="AU159" s="151" t="s">
        <v>93</v>
      </c>
      <c r="AV159" s="12" t="s">
        <v>90</v>
      </c>
      <c r="AW159" s="12" t="s">
        <v>42</v>
      </c>
      <c r="AX159" s="12" t="s">
        <v>82</v>
      </c>
      <c r="AY159" s="151" t="s">
        <v>192</v>
      </c>
    </row>
    <row r="160" spans="2:51" s="13" customFormat="1" ht="11.25">
      <c r="B160" s="156"/>
      <c r="D160" s="150" t="s">
        <v>202</v>
      </c>
      <c r="E160" s="157" t="s">
        <v>44</v>
      </c>
      <c r="F160" s="158" t="s">
        <v>1217</v>
      </c>
      <c r="H160" s="159">
        <v>110</v>
      </c>
      <c r="I160" s="160"/>
      <c r="L160" s="156"/>
      <c r="M160" s="161"/>
      <c r="T160" s="162"/>
      <c r="AT160" s="157" t="s">
        <v>202</v>
      </c>
      <c r="AU160" s="157" t="s">
        <v>93</v>
      </c>
      <c r="AV160" s="13" t="s">
        <v>93</v>
      </c>
      <c r="AW160" s="13" t="s">
        <v>42</v>
      </c>
      <c r="AX160" s="13" t="s">
        <v>82</v>
      </c>
      <c r="AY160" s="157" t="s">
        <v>192</v>
      </c>
    </row>
    <row r="161" spans="2:65" s="14" customFormat="1" ht="11.25">
      <c r="B161" s="163"/>
      <c r="D161" s="150" t="s">
        <v>202</v>
      </c>
      <c r="E161" s="164" t="s">
        <v>44</v>
      </c>
      <c r="F161" s="165" t="s">
        <v>205</v>
      </c>
      <c r="H161" s="166">
        <v>770</v>
      </c>
      <c r="I161" s="167"/>
      <c r="L161" s="163"/>
      <c r="M161" s="168"/>
      <c r="T161" s="169"/>
      <c r="AT161" s="164" t="s">
        <v>202</v>
      </c>
      <c r="AU161" s="164" t="s">
        <v>93</v>
      </c>
      <c r="AV161" s="14" t="s">
        <v>199</v>
      </c>
      <c r="AW161" s="14" t="s">
        <v>42</v>
      </c>
      <c r="AX161" s="14" t="s">
        <v>90</v>
      </c>
      <c r="AY161" s="164" t="s">
        <v>192</v>
      </c>
    </row>
    <row r="162" spans="2:65" s="1" customFormat="1" ht="24.2" customHeight="1">
      <c r="B162" s="33"/>
      <c r="C162" s="132" t="s">
        <v>238</v>
      </c>
      <c r="D162" s="132" t="s">
        <v>194</v>
      </c>
      <c r="E162" s="133" t="s">
        <v>3288</v>
      </c>
      <c r="F162" s="134" t="s">
        <v>3289</v>
      </c>
      <c r="G162" s="135" t="s">
        <v>747</v>
      </c>
      <c r="H162" s="136">
        <v>4</v>
      </c>
      <c r="I162" s="137"/>
      <c r="J162" s="138">
        <f>ROUND(I162*H162,2)</f>
        <v>0</v>
      </c>
      <c r="K162" s="134" t="s">
        <v>198</v>
      </c>
      <c r="L162" s="33"/>
      <c r="M162" s="139" t="s">
        <v>44</v>
      </c>
      <c r="N162" s="140" t="s">
        <v>53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90</v>
      </c>
      <c r="AT162" s="143" t="s">
        <v>194</v>
      </c>
      <c r="AU162" s="143" t="s">
        <v>93</v>
      </c>
      <c r="AY162" s="17" t="s">
        <v>192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90</v>
      </c>
      <c r="BK162" s="144">
        <f>ROUND(I162*H162,2)</f>
        <v>0</v>
      </c>
      <c r="BL162" s="17" t="s">
        <v>90</v>
      </c>
      <c r="BM162" s="143" t="s">
        <v>3483</v>
      </c>
    </row>
    <row r="163" spans="2:65" s="1" customFormat="1" ht="11.25">
      <c r="B163" s="33"/>
      <c r="D163" s="145" t="s">
        <v>200</v>
      </c>
      <c r="F163" s="146" t="s">
        <v>3291</v>
      </c>
      <c r="I163" s="147"/>
      <c r="L163" s="33"/>
      <c r="M163" s="148"/>
      <c r="T163" s="54"/>
      <c r="AT163" s="17" t="s">
        <v>200</v>
      </c>
      <c r="AU163" s="17" t="s">
        <v>93</v>
      </c>
    </row>
    <row r="164" spans="2:65" s="12" customFormat="1" ht="11.25">
      <c r="B164" s="149"/>
      <c r="D164" s="150" t="s">
        <v>202</v>
      </c>
      <c r="E164" s="151" t="s">
        <v>44</v>
      </c>
      <c r="F164" s="152" t="s">
        <v>3193</v>
      </c>
      <c r="H164" s="151" t="s">
        <v>44</v>
      </c>
      <c r="I164" s="153"/>
      <c r="L164" s="149"/>
      <c r="M164" s="154"/>
      <c r="T164" s="155"/>
      <c r="AT164" s="151" t="s">
        <v>202</v>
      </c>
      <c r="AU164" s="151" t="s">
        <v>93</v>
      </c>
      <c r="AV164" s="12" t="s">
        <v>90</v>
      </c>
      <c r="AW164" s="12" t="s">
        <v>42</v>
      </c>
      <c r="AX164" s="12" t="s">
        <v>82</v>
      </c>
      <c r="AY164" s="151" t="s">
        <v>192</v>
      </c>
    </row>
    <row r="165" spans="2:65" s="12" customFormat="1" ht="11.25">
      <c r="B165" s="149"/>
      <c r="D165" s="150" t="s">
        <v>202</v>
      </c>
      <c r="E165" s="151" t="s">
        <v>44</v>
      </c>
      <c r="F165" s="152" t="s">
        <v>3292</v>
      </c>
      <c r="H165" s="151" t="s">
        <v>44</v>
      </c>
      <c r="I165" s="153"/>
      <c r="L165" s="149"/>
      <c r="M165" s="154"/>
      <c r="T165" s="155"/>
      <c r="AT165" s="151" t="s">
        <v>202</v>
      </c>
      <c r="AU165" s="151" t="s">
        <v>93</v>
      </c>
      <c r="AV165" s="12" t="s">
        <v>90</v>
      </c>
      <c r="AW165" s="12" t="s">
        <v>42</v>
      </c>
      <c r="AX165" s="12" t="s">
        <v>82</v>
      </c>
      <c r="AY165" s="151" t="s">
        <v>192</v>
      </c>
    </row>
    <row r="166" spans="2:65" s="13" customFormat="1" ht="11.25">
      <c r="B166" s="156"/>
      <c r="D166" s="150" t="s">
        <v>202</v>
      </c>
      <c r="E166" s="157" t="s">
        <v>44</v>
      </c>
      <c r="F166" s="158" t="s">
        <v>199</v>
      </c>
      <c r="H166" s="159">
        <v>4</v>
      </c>
      <c r="I166" s="160"/>
      <c r="L166" s="156"/>
      <c r="M166" s="161"/>
      <c r="T166" s="162"/>
      <c r="AT166" s="157" t="s">
        <v>202</v>
      </c>
      <c r="AU166" s="157" t="s">
        <v>93</v>
      </c>
      <c r="AV166" s="13" t="s">
        <v>93</v>
      </c>
      <c r="AW166" s="13" t="s">
        <v>42</v>
      </c>
      <c r="AX166" s="13" t="s">
        <v>90</v>
      </c>
      <c r="AY166" s="157" t="s">
        <v>192</v>
      </c>
    </row>
    <row r="167" spans="2:65" s="1" customFormat="1" ht="24.2" customHeight="1">
      <c r="B167" s="33"/>
      <c r="C167" s="170" t="s">
        <v>219</v>
      </c>
      <c r="D167" s="170" t="s">
        <v>245</v>
      </c>
      <c r="E167" s="171" t="s">
        <v>3294</v>
      </c>
      <c r="F167" s="172" t="s">
        <v>3295</v>
      </c>
      <c r="G167" s="173" t="s">
        <v>747</v>
      </c>
      <c r="H167" s="174">
        <v>4</v>
      </c>
      <c r="I167" s="175"/>
      <c r="J167" s="176">
        <f>ROUND(I167*H167,2)</f>
        <v>0</v>
      </c>
      <c r="K167" s="172" t="s">
        <v>198</v>
      </c>
      <c r="L167" s="177"/>
      <c r="M167" s="178" t="s">
        <v>44</v>
      </c>
      <c r="N167" s="179" t="s">
        <v>53</v>
      </c>
      <c r="P167" s="141">
        <f>O167*H167</f>
        <v>0</v>
      </c>
      <c r="Q167" s="141">
        <v>3.5E-4</v>
      </c>
      <c r="R167" s="141">
        <f>Q167*H167</f>
        <v>1.4E-3</v>
      </c>
      <c r="S167" s="141">
        <v>0</v>
      </c>
      <c r="T167" s="142">
        <f>S167*H167</f>
        <v>0</v>
      </c>
      <c r="AR167" s="143" t="s">
        <v>93</v>
      </c>
      <c r="AT167" s="143" t="s">
        <v>245</v>
      </c>
      <c r="AU167" s="143" t="s">
        <v>93</v>
      </c>
      <c r="AY167" s="17" t="s">
        <v>192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90</v>
      </c>
      <c r="BK167" s="144">
        <f>ROUND(I167*H167,2)</f>
        <v>0</v>
      </c>
      <c r="BL167" s="17" t="s">
        <v>90</v>
      </c>
      <c r="BM167" s="143" t="s">
        <v>3484</v>
      </c>
    </row>
    <row r="168" spans="2:65" s="12" customFormat="1" ht="11.25">
      <c r="B168" s="149"/>
      <c r="D168" s="150" t="s">
        <v>202</v>
      </c>
      <c r="E168" s="151" t="s">
        <v>44</v>
      </c>
      <c r="F168" s="152" t="s">
        <v>3193</v>
      </c>
      <c r="H168" s="151" t="s">
        <v>44</v>
      </c>
      <c r="I168" s="153"/>
      <c r="L168" s="149"/>
      <c r="M168" s="154"/>
      <c r="T168" s="155"/>
      <c r="AT168" s="151" t="s">
        <v>202</v>
      </c>
      <c r="AU168" s="151" t="s">
        <v>93</v>
      </c>
      <c r="AV168" s="12" t="s">
        <v>90</v>
      </c>
      <c r="AW168" s="12" t="s">
        <v>42</v>
      </c>
      <c r="AX168" s="12" t="s">
        <v>82</v>
      </c>
      <c r="AY168" s="151" t="s">
        <v>192</v>
      </c>
    </row>
    <row r="169" spans="2:65" s="12" customFormat="1" ht="11.25">
      <c r="B169" s="149"/>
      <c r="D169" s="150" t="s">
        <v>202</v>
      </c>
      <c r="E169" s="151" t="s">
        <v>44</v>
      </c>
      <c r="F169" s="152" t="s">
        <v>3297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3" customFormat="1" ht="11.25">
      <c r="B170" s="156"/>
      <c r="D170" s="150" t="s">
        <v>202</v>
      </c>
      <c r="E170" s="157" t="s">
        <v>44</v>
      </c>
      <c r="F170" s="158" t="s">
        <v>199</v>
      </c>
      <c r="H170" s="159">
        <v>4</v>
      </c>
      <c r="I170" s="160"/>
      <c r="L170" s="156"/>
      <c r="M170" s="161"/>
      <c r="T170" s="162"/>
      <c r="AT170" s="157" t="s">
        <v>202</v>
      </c>
      <c r="AU170" s="157" t="s">
        <v>93</v>
      </c>
      <c r="AV170" s="13" t="s">
        <v>93</v>
      </c>
      <c r="AW170" s="13" t="s">
        <v>42</v>
      </c>
      <c r="AX170" s="13" t="s">
        <v>90</v>
      </c>
      <c r="AY170" s="157" t="s">
        <v>192</v>
      </c>
    </row>
    <row r="171" spans="2:65" s="1" customFormat="1" ht="24.2" customHeight="1">
      <c r="B171" s="33"/>
      <c r="C171" s="132" t="s">
        <v>250</v>
      </c>
      <c r="D171" s="132" t="s">
        <v>194</v>
      </c>
      <c r="E171" s="133" t="s">
        <v>1321</v>
      </c>
      <c r="F171" s="134" t="s">
        <v>1322</v>
      </c>
      <c r="G171" s="135" t="s">
        <v>747</v>
      </c>
      <c r="H171" s="136">
        <v>7</v>
      </c>
      <c r="I171" s="137"/>
      <c r="J171" s="138">
        <f>ROUND(I171*H171,2)</f>
        <v>0</v>
      </c>
      <c r="K171" s="134" t="s">
        <v>198</v>
      </c>
      <c r="L171" s="33"/>
      <c r="M171" s="139" t="s">
        <v>44</v>
      </c>
      <c r="N171" s="140" t="s">
        <v>53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90</v>
      </c>
      <c r="AT171" s="143" t="s">
        <v>194</v>
      </c>
      <c r="AU171" s="143" t="s">
        <v>93</v>
      </c>
      <c r="AY171" s="17" t="s">
        <v>192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90</v>
      </c>
      <c r="BK171" s="144">
        <f>ROUND(I171*H171,2)</f>
        <v>0</v>
      </c>
      <c r="BL171" s="17" t="s">
        <v>90</v>
      </c>
      <c r="BM171" s="143" t="s">
        <v>3485</v>
      </c>
    </row>
    <row r="172" spans="2:65" s="1" customFormat="1" ht="11.25">
      <c r="B172" s="33"/>
      <c r="D172" s="145" t="s">
        <v>200</v>
      </c>
      <c r="F172" s="146" t="s">
        <v>1324</v>
      </c>
      <c r="I172" s="147"/>
      <c r="L172" s="33"/>
      <c r="M172" s="148"/>
      <c r="T172" s="54"/>
      <c r="AT172" s="17" t="s">
        <v>200</v>
      </c>
      <c r="AU172" s="17" t="s">
        <v>93</v>
      </c>
    </row>
    <row r="173" spans="2:65" s="12" customFormat="1" ht="11.25">
      <c r="B173" s="149"/>
      <c r="D173" s="150" t="s">
        <v>202</v>
      </c>
      <c r="E173" s="151" t="s">
        <v>44</v>
      </c>
      <c r="F173" s="152" t="s">
        <v>3193</v>
      </c>
      <c r="H173" s="151" t="s">
        <v>44</v>
      </c>
      <c r="I173" s="153"/>
      <c r="L173" s="149"/>
      <c r="M173" s="154"/>
      <c r="T173" s="155"/>
      <c r="AT173" s="151" t="s">
        <v>202</v>
      </c>
      <c r="AU173" s="151" t="s">
        <v>93</v>
      </c>
      <c r="AV173" s="12" t="s">
        <v>90</v>
      </c>
      <c r="AW173" s="12" t="s">
        <v>42</v>
      </c>
      <c r="AX173" s="12" t="s">
        <v>82</v>
      </c>
      <c r="AY173" s="151" t="s">
        <v>192</v>
      </c>
    </row>
    <row r="174" spans="2:65" s="12" customFormat="1" ht="11.25">
      <c r="B174" s="149"/>
      <c r="D174" s="150" t="s">
        <v>202</v>
      </c>
      <c r="E174" s="151" t="s">
        <v>44</v>
      </c>
      <c r="F174" s="152" t="s">
        <v>3486</v>
      </c>
      <c r="H174" s="151" t="s">
        <v>44</v>
      </c>
      <c r="I174" s="153"/>
      <c r="L174" s="149"/>
      <c r="M174" s="154"/>
      <c r="T174" s="155"/>
      <c r="AT174" s="151" t="s">
        <v>202</v>
      </c>
      <c r="AU174" s="151" t="s">
        <v>93</v>
      </c>
      <c r="AV174" s="12" t="s">
        <v>90</v>
      </c>
      <c r="AW174" s="12" t="s">
        <v>42</v>
      </c>
      <c r="AX174" s="12" t="s">
        <v>82</v>
      </c>
      <c r="AY174" s="151" t="s">
        <v>192</v>
      </c>
    </row>
    <row r="175" spans="2:65" s="13" customFormat="1" ht="11.25">
      <c r="B175" s="156"/>
      <c r="D175" s="150" t="s">
        <v>202</v>
      </c>
      <c r="E175" s="157" t="s">
        <v>44</v>
      </c>
      <c r="F175" s="158" t="s">
        <v>238</v>
      </c>
      <c r="H175" s="159">
        <v>7</v>
      </c>
      <c r="I175" s="160"/>
      <c r="L175" s="156"/>
      <c r="M175" s="161"/>
      <c r="T175" s="162"/>
      <c r="AT175" s="157" t="s">
        <v>202</v>
      </c>
      <c r="AU175" s="157" t="s">
        <v>93</v>
      </c>
      <c r="AV175" s="13" t="s">
        <v>93</v>
      </c>
      <c r="AW175" s="13" t="s">
        <v>42</v>
      </c>
      <c r="AX175" s="13" t="s">
        <v>90</v>
      </c>
      <c r="AY175" s="157" t="s">
        <v>192</v>
      </c>
    </row>
    <row r="176" spans="2:65" s="1" customFormat="1" ht="21.75" customHeight="1">
      <c r="B176" s="33"/>
      <c r="C176" s="170" t="s">
        <v>226</v>
      </c>
      <c r="D176" s="170" t="s">
        <v>245</v>
      </c>
      <c r="E176" s="171" t="s">
        <v>3309</v>
      </c>
      <c r="F176" s="172" t="s">
        <v>3310</v>
      </c>
      <c r="G176" s="173" t="s">
        <v>747</v>
      </c>
      <c r="H176" s="174">
        <v>7</v>
      </c>
      <c r="I176" s="175"/>
      <c r="J176" s="176">
        <f>ROUND(I176*H176,2)</f>
        <v>0</v>
      </c>
      <c r="K176" s="172" t="s">
        <v>198</v>
      </c>
      <c r="L176" s="177"/>
      <c r="M176" s="178" t="s">
        <v>44</v>
      </c>
      <c r="N176" s="179" t="s">
        <v>53</v>
      </c>
      <c r="P176" s="141">
        <f>O176*H176</f>
        <v>0</v>
      </c>
      <c r="Q176" s="141">
        <v>1.6000000000000001E-4</v>
      </c>
      <c r="R176" s="141">
        <f>Q176*H176</f>
        <v>1.1200000000000001E-3</v>
      </c>
      <c r="S176" s="141">
        <v>0</v>
      </c>
      <c r="T176" s="142">
        <f>S176*H176</f>
        <v>0</v>
      </c>
      <c r="AR176" s="143" t="s">
        <v>93</v>
      </c>
      <c r="AT176" s="143" t="s">
        <v>245</v>
      </c>
      <c r="AU176" s="143" t="s">
        <v>93</v>
      </c>
      <c r="AY176" s="17" t="s">
        <v>192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90</v>
      </c>
      <c r="BK176" s="144">
        <f>ROUND(I176*H176,2)</f>
        <v>0</v>
      </c>
      <c r="BL176" s="17" t="s">
        <v>90</v>
      </c>
      <c r="BM176" s="143" t="s">
        <v>3487</v>
      </c>
    </row>
    <row r="177" spans="2:65" s="12" customFormat="1" ht="11.25">
      <c r="B177" s="149"/>
      <c r="D177" s="150" t="s">
        <v>202</v>
      </c>
      <c r="E177" s="151" t="s">
        <v>44</v>
      </c>
      <c r="F177" s="152" t="s">
        <v>3193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2" customFormat="1" ht="11.25">
      <c r="B178" s="149"/>
      <c r="D178" s="150" t="s">
        <v>202</v>
      </c>
      <c r="E178" s="151" t="s">
        <v>44</v>
      </c>
      <c r="F178" s="152" t="s">
        <v>3488</v>
      </c>
      <c r="H178" s="151" t="s">
        <v>44</v>
      </c>
      <c r="I178" s="153"/>
      <c r="L178" s="149"/>
      <c r="M178" s="154"/>
      <c r="T178" s="155"/>
      <c r="AT178" s="151" t="s">
        <v>202</v>
      </c>
      <c r="AU178" s="151" t="s">
        <v>93</v>
      </c>
      <c r="AV178" s="12" t="s">
        <v>90</v>
      </c>
      <c r="AW178" s="12" t="s">
        <v>42</v>
      </c>
      <c r="AX178" s="12" t="s">
        <v>82</v>
      </c>
      <c r="AY178" s="151" t="s">
        <v>192</v>
      </c>
    </row>
    <row r="179" spans="2:65" s="13" customFormat="1" ht="11.25">
      <c r="B179" s="156"/>
      <c r="D179" s="150" t="s">
        <v>202</v>
      </c>
      <c r="E179" s="157" t="s">
        <v>44</v>
      </c>
      <c r="F179" s="158" t="s">
        <v>238</v>
      </c>
      <c r="H179" s="159">
        <v>7</v>
      </c>
      <c r="I179" s="160"/>
      <c r="L179" s="156"/>
      <c r="M179" s="161"/>
      <c r="T179" s="162"/>
      <c r="AT179" s="157" t="s">
        <v>202</v>
      </c>
      <c r="AU179" s="157" t="s">
        <v>93</v>
      </c>
      <c r="AV179" s="13" t="s">
        <v>93</v>
      </c>
      <c r="AW179" s="13" t="s">
        <v>42</v>
      </c>
      <c r="AX179" s="13" t="s">
        <v>90</v>
      </c>
      <c r="AY179" s="157" t="s">
        <v>192</v>
      </c>
    </row>
    <row r="180" spans="2:65" s="1" customFormat="1" ht="24.2" customHeight="1">
      <c r="B180" s="33"/>
      <c r="C180" s="170" t="s">
        <v>263</v>
      </c>
      <c r="D180" s="170" t="s">
        <v>245</v>
      </c>
      <c r="E180" s="171" t="s">
        <v>2164</v>
      </c>
      <c r="F180" s="172" t="s">
        <v>3312</v>
      </c>
      <c r="G180" s="173" t="s">
        <v>747</v>
      </c>
      <c r="H180" s="174">
        <v>7</v>
      </c>
      <c r="I180" s="175"/>
      <c r="J180" s="176">
        <f>ROUND(I180*H180,2)</f>
        <v>0</v>
      </c>
      <c r="K180" s="172" t="s">
        <v>259</v>
      </c>
      <c r="L180" s="177"/>
      <c r="M180" s="178" t="s">
        <v>44</v>
      </c>
      <c r="N180" s="179" t="s">
        <v>53</v>
      </c>
      <c r="P180" s="141">
        <f>O180*H180</f>
        <v>0</v>
      </c>
      <c r="Q180" s="141">
        <v>1.1E-4</v>
      </c>
      <c r="R180" s="141">
        <f>Q180*H180</f>
        <v>7.7000000000000007E-4</v>
      </c>
      <c r="S180" s="141">
        <v>0</v>
      </c>
      <c r="T180" s="142">
        <f>S180*H180</f>
        <v>0</v>
      </c>
      <c r="AR180" s="143" t="s">
        <v>93</v>
      </c>
      <c r="AT180" s="143" t="s">
        <v>245</v>
      </c>
      <c r="AU180" s="143" t="s">
        <v>93</v>
      </c>
      <c r="AY180" s="17" t="s">
        <v>192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90</v>
      </c>
      <c r="BK180" s="144">
        <f>ROUND(I180*H180,2)</f>
        <v>0</v>
      </c>
      <c r="BL180" s="17" t="s">
        <v>90</v>
      </c>
      <c r="BM180" s="143" t="s">
        <v>3489</v>
      </c>
    </row>
    <row r="181" spans="2:65" s="12" customFormat="1" ht="11.25">
      <c r="B181" s="149"/>
      <c r="D181" s="150" t="s">
        <v>202</v>
      </c>
      <c r="E181" s="151" t="s">
        <v>44</v>
      </c>
      <c r="F181" s="152" t="s">
        <v>3193</v>
      </c>
      <c r="H181" s="151" t="s">
        <v>44</v>
      </c>
      <c r="I181" s="153"/>
      <c r="L181" s="149"/>
      <c r="M181" s="154"/>
      <c r="T181" s="155"/>
      <c r="AT181" s="151" t="s">
        <v>202</v>
      </c>
      <c r="AU181" s="151" t="s">
        <v>93</v>
      </c>
      <c r="AV181" s="12" t="s">
        <v>90</v>
      </c>
      <c r="AW181" s="12" t="s">
        <v>42</v>
      </c>
      <c r="AX181" s="12" t="s">
        <v>82</v>
      </c>
      <c r="AY181" s="151" t="s">
        <v>192</v>
      </c>
    </row>
    <row r="182" spans="2:65" s="12" customFormat="1" ht="11.25">
      <c r="B182" s="149"/>
      <c r="D182" s="150" t="s">
        <v>202</v>
      </c>
      <c r="E182" s="151" t="s">
        <v>44</v>
      </c>
      <c r="F182" s="152" t="s">
        <v>3490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238</v>
      </c>
      <c r="H183" s="159">
        <v>7</v>
      </c>
      <c r="I183" s="160"/>
      <c r="L183" s="156"/>
      <c r="M183" s="184"/>
      <c r="N183" s="185"/>
      <c r="O183" s="185"/>
      <c r="P183" s="185"/>
      <c r="Q183" s="185"/>
      <c r="R183" s="185"/>
      <c r="S183" s="185"/>
      <c r="T183" s="186"/>
      <c r="AT183" s="157" t="s">
        <v>202</v>
      </c>
      <c r="AU183" s="157" t="s">
        <v>93</v>
      </c>
      <c r="AV183" s="13" t="s">
        <v>93</v>
      </c>
      <c r="AW183" s="13" t="s">
        <v>42</v>
      </c>
      <c r="AX183" s="13" t="s">
        <v>90</v>
      </c>
      <c r="AY183" s="157" t="s">
        <v>192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4chGOUYrKUG5FlWz175QqZUuKOgBjuYg00iIbVvg1sOuR+8gV6pK7OUC8FhsbE2P7bMDRXfRpH7WMjDeZPijqQ==" saltValue="LpEb1eSk54WPZ/q2JwnjkQ/QZHuVrQWVGf1FA3zAWCZYFW7+Q+yzC0Z7oqRkxk2rhB6LMqlx6ivYfoCroYIFBg==" spinCount="100000" sheet="1" objects="1" scenarios="1" formatColumns="0" formatRows="0" autoFilter="0"/>
  <autoFilter ref="C86:K183" xr:uid="{00000000-0009-0000-0000-00000D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D00-000000000000}"/>
    <hyperlink ref="F100" r:id="rId2" xr:uid="{00000000-0004-0000-0D00-000001000000}"/>
    <hyperlink ref="F119" r:id="rId3" xr:uid="{00000000-0004-0000-0D00-000002000000}"/>
    <hyperlink ref="F125" r:id="rId4" xr:uid="{00000000-0004-0000-0D00-000003000000}"/>
    <hyperlink ref="F163" r:id="rId5" xr:uid="{00000000-0004-0000-0D00-000004000000}"/>
    <hyperlink ref="F172" r:id="rId6" xr:uid="{00000000-0004-0000-0D00-000005000000}"/>
  </hyperlinks>
  <pageMargins left="0.39370078740157483" right="0.39370078740157483" top="0.39370078740157483" bottom="0.39370078740157483" header="0" footer="0"/>
  <pageSetup paperSize="9" scale="76" fitToHeight="100" orientation="portrait" r:id="rId7"/>
  <headerFooter>
    <oddFooter>&amp;CStrana &amp;P z &amp;N</oddFooter>
  </headerFooter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6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3491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30" customHeight="1">
      <c r="B11" s="33"/>
      <c r="E11" s="197" t="s">
        <v>3492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ROUND((SUM(BE91:BE620)),  2)</f>
        <v>0</v>
      </c>
      <c r="I35" s="94">
        <v>0.21</v>
      </c>
      <c r="J35" s="84">
        <f>ROUND(((SUM(BE91:BE620))*I35),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ROUND((SUM(BF91:BF620)),  2)</f>
        <v>0</v>
      </c>
      <c r="I36" s="94">
        <v>0.12</v>
      </c>
      <c r="J36" s="84">
        <f>ROUND(((SUM(BF91:BF620))*I36),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ROUND((SUM(BG91:BG620)),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ROUND((SUM(BH91:BH620)),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ROUND((SUM(BI91:BI620)),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3491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30" customHeight="1">
      <c r="B54" s="33"/>
      <c r="E54" s="197" t="str">
        <f>E11</f>
        <v>PS461.1 - Dohledové kamery a kabelové rozvody na křižovatkách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J91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954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955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>
      <c r="B66" s="104"/>
      <c r="D66" s="105" t="s">
        <v>956</v>
      </c>
      <c r="E66" s="106"/>
      <c r="F66" s="106"/>
      <c r="G66" s="106"/>
      <c r="H66" s="106"/>
      <c r="I66" s="106"/>
      <c r="J66" s="107">
        <f>J138</f>
        <v>0</v>
      </c>
      <c r="L66" s="104"/>
    </row>
    <row r="67" spans="2:12" s="9" customFormat="1" ht="19.899999999999999" customHeight="1">
      <c r="B67" s="108"/>
      <c r="D67" s="109" t="s">
        <v>957</v>
      </c>
      <c r="E67" s="110"/>
      <c r="F67" s="110"/>
      <c r="G67" s="110"/>
      <c r="H67" s="110"/>
      <c r="I67" s="110"/>
      <c r="J67" s="111">
        <f>J139</f>
        <v>0</v>
      </c>
      <c r="L67" s="108"/>
    </row>
    <row r="68" spans="2:12" s="9" customFormat="1" ht="19.899999999999999" customHeight="1">
      <c r="B68" s="108"/>
      <c r="D68" s="109" t="s">
        <v>958</v>
      </c>
      <c r="E68" s="110"/>
      <c r="F68" s="110"/>
      <c r="G68" s="110"/>
      <c r="H68" s="110"/>
      <c r="I68" s="110"/>
      <c r="J68" s="111">
        <f>J189</f>
        <v>0</v>
      </c>
      <c r="L68" s="108"/>
    </row>
    <row r="69" spans="2:12" s="8" customFormat="1" ht="24.95" customHeight="1">
      <c r="B69" s="104"/>
      <c r="D69" s="105" t="s">
        <v>3493</v>
      </c>
      <c r="E69" s="106"/>
      <c r="F69" s="106"/>
      <c r="G69" s="106"/>
      <c r="H69" s="106"/>
      <c r="I69" s="106"/>
      <c r="J69" s="107">
        <f>J615</f>
        <v>0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26.25" customHeight="1">
      <c r="B79" s="33"/>
      <c r="E79" s="238" t="str">
        <f>E7</f>
        <v>Nám. Národních hrdinů – Havlíčkova – koordinovaný tah SSZ (2025)</v>
      </c>
      <c r="F79" s="239"/>
      <c r="G79" s="239"/>
      <c r="H79" s="239"/>
      <c r="L79" s="33"/>
    </row>
    <row r="80" spans="2:12" ht="12" customHeight="1">
      <c r="B80" s="20"/>
      <c r="C80" s="27" t="s">
        <v>158</v>
      </c>
      <c r="L80" s="20"/>
    </row>
    <row r="81" spans="2:65" s="1" customFormat="1" ht="16.5" customHeight="1">
      <c r="B81" s="33"/>
      <c r="E81" s="238" t="s">
        <v>3491</v>
      </c>
      <c r="F81" s="240"/>
      <c r="G81" s="240"/>
      <c r="H81" s="240"/>
      <c r="L81" s="33"/>
    </row>
    <row r="82" spans="2:65" s="1" customFormat="1" ht="12" customHeight="1">
      <c r="B82" s="33"/>
      <c r="C82" s="27" t="s">
        <v>415</v>
      </c>
      <c r="L82" s="33"/>
    </row>
    <row r="83" spans="2:65" s="1" customFormat="1" ht="30" customHeight="1">
      <c r="B83" s="33"/>
      <c r="E83" s="197" t="str">
        <f>E11</f>
        <v>PS461.1 - Dohledové kamery a kabelové rozvody na křižovatkách</v>
      </c>
      <c r="F83" s="240"/>
      <c r="G83" s="240"/>
      <c r="H83" s="240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Olomouc, třída Svobody</v>
      </c>
      <c r="I85" s="27" t="s">
        <v>24</v>
      </c>
      <c r="J85" s="50" t="str">
        <f>IF(J14="","",J14)</f>
        <v>15. 1. 2025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7" t="s">
        <v>30</v>
      </c>
      <c r="F87" s="25" t="str">
        <f>E17</f>
        <v>Statutární město Olomouc</v>
      </c>
      <c r="I87" s="27" t="s">
        <v>38</v>
      </c>
      <c r="J87" s="31" t="str">
        <f>E23</f>
        <v>PK SSZ Obrdlík, s.r.o.</v>
      </c>
      <c r="L87" s="33"/>
    </row>
    <row r="88" spans="2:65" s="1" customFormat="1" ht="15.2" customHeight="1">
      <c r="B88" s="33"/>
      <c r="C88" s="27" t="s">
        <v>36</v>
      </c>
      <c r="F88" s="25" t="str">
        <f>IF(E20="","",E20)</f>
        <v>Vyplň údaj</v>
      </c>
      <c r="I88" s="27" t="s">
        <v>43</v>
      </c>
      <c r="J88" s="31" t="str">
        <f>E26</f>
        <v>Ing. Luděk Obrdlík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178</v>
      </c>
      <c r="D90" s="114" t="s">
        <v>67</v>
      </c>
      <c r="E90" s="114" t="s">
        <v>63</v>
      </c>
      <c r="F90" s="114" t="s">
        <v>64</v>
      </c>
      <c r="G90" s="114" t="s">
        <v>179</v>
      </c>
      <c r="H90" s="114" t="s">
        <v>180</v>
      </c>
      <c r="I90" s="114" t="s">
        <v>181</v>
      </c>
      <c r="J90" s="114" t="s">
        <v>165</v>
      </c>
      <c r="K90" s="115" t="s">
        <v>182</v>
      </c>
      <c r="L90" s="112"/>
      <c r="M90" s="57" t="s">
        <v>44</v>
      </c>
      <c r="N90" s="58" t="s">
        <v>52</v>
      </c>
      <c r="O90" s="58" t="s">
        <v>183</v>
      </c>
      <c r="P90" s="58" t="s">
        <v>184</v>
      </c>
      <c r="Q90" s="58" t="s">
        <v>185</v>
      </c>
      <c r="R90" s="58" t="s">
        <v>186</v>
      </c>
      <c r="S90" s="58" t="s">
        <v>187</v>
      </c>
      <c r="T90" s="59" t="s">
        <v>188</v>
      </c>
    </row>
    <row r="91" spans="2:65" s="1" customFormat="1" ht="22.9" customHeight="1">
      <c r="B91" s="33"/>
      <c r="C91" s="62" t="s">
        <v>189</v>
      </c>
      <c r="J91" s="116">
        <f>BK91</f>
        <v>0</v>
      </c>
      <c r="L91" s="33"/>
      <c r="M91" s="60"/>
      <c r="N91" s="51"/>
      <c r="O91" s="51"/>
      <c r="P91" s="117">
        <f>P92+P138+P615</f>
        <v>0</v>
      </c>
      <c r="Q91" s="51"/>
      <c r="R91" s="117">
        <f>R92+R138+R615</f>
        <v>0.35799400000000003</v>
      </c>
      <c r="S91" s="51"/>
      <c r="T91" s="118">
        <f>T92+T138+T615</f>
        <v>0</v>
      </c>
      <c r="AT91" s="17" t="s">
        <v>81</v>
      </c>
      <c r="AU91" s="17" t="s">
        <v>166</v>
      </c>
      <c r="BK91" s="119">
        <f>BK92+BK138+BK615</f>
        <v>0</v>
      </c>
    </row>
    <row r="92" spans="2:65" s="11" customFormat="1" ht="25.9" customHeight="1">
      <c r="B92" s="120"/>
      <c r="D92" s="121" t="s">
        <v>81</v>
      </c>
      <c r="E92" s="122" t="s">
        <v>960</v>
      </c>
      <c r="F92" s="122" t="s">
        <v>961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4.0000000000000002E-4</v>
      </c>
      <c r="T92" s="127">
        <f>T93</f>
        <v>0</v>
      </c>
      <c r="AR92" s="121" t="s">
        <v>93</v>
      </c>
      <c r="AT92" s="128" t="s">
        <v>81</v>
      </c>
      <c r="AU92" s="128" t="s">
        <v>82</v>
      </c>
      <c r="AY92" s="121" t="s">
        <v>192</v>
      </c>
      <c r="BK92" s="129">
        <f>BK93</f>
        <v>0</v>
      </c>
    </row>
    <row r="93" spans="2:65" s="11" customFormat="1" ht="22.9" customHeight="1">
      <c r="B93" s="120"/>
      <c r="D93" s="121" t="s">
        <v>81</v>
      </c>
      <c r="E93" s="130" t="s">
        <v>962</v>
      </c>
      <c r="F93" s="130" t="s">
        <v>963</v>
      </c>
      <c r="I93" s="123"/>
      <c r="J93" s="131">
        <f>BK93</f>
        <v>0</v>
      </c>
      <c r="L93" s="120"/>
      <c r="M93" s="125"/>
      <c r="P93" s="126">
        <f>SUM(P94:P137)</f>
        <v>0</v>
      </c>
      <c r="R93" s="126">
        <f>SUM(R94:R137)</f>
        <v>4.0000000000000002E-4</v>
      </c>
      <c r="T93" s="127">
        <f>SUM(T94:T137)</f>
        <v>0</v>
      </c>
      <c r="AR93" s="121" t="s">
        <v>93</v>
      </c>
      <c r="AT93" s="128" t="s">
        <v>81</v>
      </c>
      <c r="AU93" s="128" t="s">
        <v>90</v>
      </c>
      <c r="AY93" s="121" t="s">
        <v>192</v>
      </c>
      <c r="BK93" s="129">
        <f>SUM(BK94:BK137)</f>
        <v>0</v>
      </c>
    </row>
    <row r="94" spans="2:65" s="1" customFormat="1" ht="24.2" customHeight="1">
      <c r="B94" s="33"/>
      <c r="C94" s="132" t="s">
        <v>90</v>
      </c>
      <c r="D94" s="132" t="s">
        <v>194</v>
      </c>
      <c r="E94" s="133" t="s">
        <v>3494</v>
      </c>
      <c r="F94" s="134" t="s">
        <v>3495</v>
      </c>
      <c r="G94" s="135" t="s">
        <v>747</v>
      </c>
      <c r="H94" s="136">
        <v>40</v>
      </c>
      <c r="I94" s="137"/>
      <c r="J94" s="138">
        <f>ROUND(I94*H94,2)</f>
        <v>0</v>
      </c>
      <c r="K94" s="134" t="s">
        <v>198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300</v>
      </c>
      <c r="AT94" s="143" t="s">
        <v>194</v>
      </c>
      <c r="AU94" s="143" t="s">
        <v>93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300</v>
      </c>
      <c r="BM94" s="143" t="s">
        <v>3496</v>
      </c>
    </row>
    <row r="95" spans="2:65" s="1" customFormat="1" ht="11.25">
      <c r="B95" s="33"/>
      <c r="D95" s="145" t="s">
        <v>200</v>
      </c>
      <c r="F95" s="146" t="s">
        <v>3497</v>
      </c>
      <c r="I95" s="147"/>
      <c r="L95" s="33"/>
      <c r="M95" s="148"/>
      <c r="T95" s="54"/>
      <c r="AT95" s="17" t="s">
        <v>200</v>
      </c>
      <c r="AU95" s="17" t="s">
        <v>93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3498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11.25">
      <c r="B97" s="149"/>
      <c r="D97" s="150" t="s">
        <v>202</v>
      </c>
      <c r="E97" s="151" t="s">
        <v>44</v>
      </c>
      <c r="F97" s="152" t="s">
        <v>3499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93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2" customFormat="1" ht="11.25">
      <c r="B98" s="149"/>
      <c r="D98" s="150" t="s">
        <v>202</v>
      </c>
      <c r="E98" s="151" t="s">
        <v>44</v>
      </c>
      <c r="F98" s="152" t="s">
        <v>3500</v>
      </c>
      <c r="H98" s="151" t="s">
        <v>44</v>
      </c>
      <c r="I98" s="153"/>
      <c r="L98" s="149"/>
      <c r="M98" s="154"/>
      <c r="T98" s="155"/>
      <c r="AT98" s="151" t="s">
        <v>202</v>
      </c>
      <c r="AU98" s="151" t="s">
        <v>93</v>
      </c>
      <c r="AV98" s="12" t="s">
        <v>90</v>
      </c>
      <c r="AW98" s="12" t="s">
        <v>42</v>
      </c>
      <c r="AX98" s="12" t="s">
        <v>82</v>
      </c>
      <c r="AY98" s="151" t="s">
        <v>192</v>
      </c>
    </row>
    <row r="99" spans="2:65" s="12" customFormat="1" ht="11.25">
      <c r="B99" s="149"/>
      <c r="D99" s="150" t="s">
        <v>202</v>
      </c>
      <c r="E99" s="151" t="s">
        <v>44</v>
      </c>
      <c r="F99" s="152" t="s">
        <v>3501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93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3" customFormat="1" ht="11.25">
      <c r="B100" s="156"/>
      <c r="D100" s="150" t="s">
        <v>202</v>
      </c>
      <c r="E100" s="157" t="s">
        <v>44</v>
      </c>
      <c r="F100" s="158" t="s">
        <v>3502</v>
      </c>
      <c r="H100" s="159">
        <v>10</v>
      </c>
      <c r="I100" s="160"/>
      <c r="L100" s="156"/>
      <c r="M100" s="161"/>
      <c r="T100" s="162"/>
      <c r="AT100" s="157" t="s">
        <v>202</v>
      </c>
      <c r="AU100" s="157" t="s">
        <v>93</v>
      </c>
      <c r="AV100" s="13" t="s">
        <v>93</v>
      </c>
      <c r="AW100" s="13" t="s">
        <v>42</v>
      </c>
      <c r="AX100" s="13" t="s">
        <v>82</v>
      </c>
      <c r="AY100" s="157" t="s">
        <v>192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3503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93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2" customFormat="1" ht="11.25">
      <c r="B102" s="149"/>
      <c r="D102" s="150" t="s">
        <v>202</v>
      </c>
      <c r="E102" s="151" t="s">
        <v>44</v>
      </c>
      <c r="F102" s="152" t="s">
        <v>3504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93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3" customFormat="1" ht="11.25">
      <c r="B103" s="156"/>
      <c r="D103" s="150" t="s">
        <v>202</v>
      </c>
      <c r="E103" s="157" t="s">
        <v>44</v>
      </c>
      <c r="F103" s="158" t="s">
        <v>3502</v>
      </c>
      <c r="H103" s="159">
        <v>10</v>
      </c>
      <c r="I103" s="160"/>
      <c r="L103" s="156"/>
      <c r="M103" s="161"/>
      <c r="T103" s="162"/>
      <c r="AT103" s="157" t="s">
        <v>202</v>
      </c>
      <c r="AU103" s="157" t="s">
        <v>93</v>
      </c>
      <c r="AV103" s="13" t="s">
        <v>93</v>
      </c>
      <c r="AW103" s="13" t="s">
        <v>42</v>
      </c>
      <c r="AX103" s="13" t="s">
        <v>82</v>
      </c>
      <c r="AY103" s="157" t="s">
        <v>192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3505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3" customFormat="1" ht="11.25">
      <c r="B105" s="156"/>
      <c r="D105" s="150" t="s">
        <v>202</v>
      </c>
      <c r="E105" s="157" t="s">
        <v>44</v>
      </c>
      <c r="F105" s="158" t="s">
        <v>970</v>
      </c>
      <c r="H105" s="159">
        <v>10</v>
      </c>
      <c r="I105" s="160"/>
      <c r="L105" s="156"/>
      <c r="M105" s="161"/>
      <c r="T105" s="162"/>
      <c r="AT105" s="157" t="s">
        <v>202</v>
      </c>
      <c r="AU105" s="157" t="s">
        <v>93</v>
      </c>
      <c r="AV105" s="13" t="s">
        <v>93</v>
      </c>
      <c r="AW105" s="13" t="s">
        <v>42</v>
      </c>
      <c r="AX105" s="13" t="s">
        <v>82</v>
      </c>
      <c r="AY105" s="157" t="s">
        <v>192</v>
      </c>
    </row>
    <row r="106" spans="2:65" s="12" customFormat="1" ht="11.25">
      <c r="B106" s="149"/>
      <c r="D106" s="150" t="s">
        <v>202</v>
      </c>
      <c r="E106" s="151" t="s">
        <v>44</v>
      </c>
      <c r="F106" s="152" t="s">
        <v>3506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3" customFormat="1" ht="11.25">
      <c r="B107" s="156"/>
      <c r="D107" s="150" t="s">
        <v>202</v>
      </c>
      <c r="E107" s="157" t="s">
        <v>44</v>
      </c>
      <c r="F107" s="158" t="s">
        <v>970</v>
      </c>
      <c r="H107" s="159">
        <v>10</v>
      </c>
      <c r="I107" s="160"/>
      <c r="L107" s="156"/>
      <c r="M107" s="161"/>
      <c r="T107" s="162"/>
      <c r="AT107" s="157" t="s">
        <v>202</v>
      </c>
      <c r="AU107" s="157" t="s">
        <v>93</v>
      </c>
      <c r="AV107" s="13" t="s">
        <v>93</v>
      </c>
      <c r="AW107" s="13" t="s">
        <v>42</v>
      </c>
      <c r="AX107" s="13" t="s">
        <v>82</v>
      </c>
      <c r="AY107" s="157" t="s">
        <v>192</v>
      </c>
    </row>
    <row r="108" spans="2:65" s="14" customFormat="1" ht="11.25">
      <c r="B108" s="163"/>
      <c r="D108" s="150" t="s">
        <v>202</v>
      </c>
      <c r="E108" s="164" t="s">
        <v>44</v>
      </c>
      <c r="F108" s="165" t="s">
        <v>205</v>
      </c>
      <c r="H108" s="166">
        <v>40</v>
      </c>
      <c r="I108" s="167"/>
      <c r="L108" s="163"/>
      <c r="M108" s="168"/>
      <c r="T108" s="169"/>
      <c r="AT108" s="164" t="s">
        <v>202</v>
      </c>
      <c r="AU108" s="164" t="s">
        <v>93</v>
      </c>
      <c r="AV108" s="14" t="s">
        <v>199</v>
      </c>
      <c r="AW108" s="14" t="s">
        <v>42</v>
      </c>
      <c r="AX108" s="14" t="s">
        <v>90</v>
      </c>
      <c r="AY108" s="164" t="s">
        <v>192</v>
      </c>
    </row>
    <row r="109" spans="2:65" s="1" customFormat="1" ht="33" customHeight="1">
      <c r="B109" s="33"/>
      <c r="C109" s="132" t="s">
        <v>93</v>
      </c>
      <c r="D109" s="132" t="s">
        <v>194</v>
      </c>
      <c r="E109" s="133" t="s">
        <v>3507</v>
      </c>
      <c r="F109" s="134" t="s">
        <v>3508</v>
      </c>
      <c r="G109" s="135" t="s">
        <v>747</v>
      </c>
      <c r="H109" s="136">
        <v>40</v>
      </c>
      <c r="I109" s="137"/>
      <c r="J109" s="138">
        <f>ROUND(I109*H109,2)</f>
        <v>0</v>
      </c>
      <c r="K109" s="134" t="s">
        <v>198</v>
      </c>
      <c r="L109" s="33"/>
      <c r="M109" s="139" t="s">
        <v>44</v>
      </c>
      <c r="N109" s="140" t="s">
        <v>53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300</v>
      </c>
      <c r="AT109" s="143" t="s">
        <v>194</v>
      </c>
      <c r="AU109" s="143" t="s">
        <v>93</v>
      </c>
      <c r="AY109" s="17" t="s">
        <v>192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90</v>
      </c>
      <c r="BK109" s="144">
        <f>ROUND(I109*H109,2)</f>
        <v>0</v>
      </c>
      <c r="BL109" s="17" t="s">
        <v>300</v>
      </c>
      <c r="BM109" s="143" t="s">
        <v>3509</v>
      </c>
    </row>
    <row r="110" spans="2:65" s="1" customFormat="1" ht="11.25">
      <c r="B110" s="33"/>
      <c r="D110" s="145" t="s">
        <v>200</v>
      </c>
      <c r="F110" s="146" t="s">
        <v>3510</v>
      </c>
      <c r="I110" s="147"/>
      <c r="L110" s="33"/>
      <c r="M110" s="148"/>
      <c r="T110" s="54"/>
      <c r="AT110" s="17" t="s">
        <v>200</v>
      </c>
      <c r="AU110" s="17" t="s">
        <v>93</v>
      </c>
    </row>
    <row r="111" spans="2:65" s="12" customFormat="1" ht="11.25">
      <c r="B111" s="149"/>
      <c r="D111" s="150" t="s">
        <v>202</v>
      </c>
      <c r="E111" s="151" t="s">
        <v>44</v>
      </c>
      <c r="F111" s="152" t="s">
        <v>3498</v>
      </c>
      <c r="H111" s="151" t="s">
        <v>44</v>
      </c>
      <c r="I111" s="153"/>
      <c r="L111" s="149"/>
      <c r="M111" s="154"/>
      <c r="T111" s="155"/>
      <c r="AT111" s="151" t="s">
        <v>202</v>
      </c>
      <c r="AU111" s="151" t="s">
        <v>93</v>
      </c>
      <c r="AV111" s="12" t="s">
        <v>90</v>
      </c>
      <c r="AW111" s="12" t="s">
        <v>42</v>
      </c>
      <c r="AX111" s="12" t="s">
        <v>82</v>
      </c>
      <c r="AY111" s="151" t="s">
        <v>192</v>
      </c>
    </row>
    <row r="112" spans="2:65" s="12" customFormat="1" ht="11.25">
      <c r="B112" s="149"/>
      <c r="D112" s="150" t="s">
        <v>202</v>
      </c>
      <c r="E112" s="151" t="s">
        <v>44</v>
      </c>
      <c r="F112" s="152" t="s">
        <v>3499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2" customFormat="1" ht="22.5">
      <c r="B113" s="149"/>
      <c r="D113" s="150" t="s">
        <v>202</v>
      </c>
      <c r="E113" s="151" t="s">
        <v>44</v>
      </c>
      <c r="F113" s="152" t="s">
        <v>3511</v>
      </c>
      <c r="H113" s="151" t="s">
        <v>44</v>
      </c>
      <c r="I113" s="153"/>
      <c r="L113" s="149"/>
      <c r="M113" s="154"/>
      <c r="T113" s="155"/>
      <c r="AT113" s="151" t="s">
        <v>202</v>
      </c>
      <c r="AU113" s="151" t="s">
        <v>93</v>
      </c>
      <c r="AV113" s="12" t="s">
        <v>90</v>
      </c>
      <c r="AW113" s="12" t="s">
        <v>42</v>
      </c>
      <c r="AX113" s="12" t="s">
        <v>82</v>
      </c>
      <c r="AY113" s="151" t="s">
        <v>192</v>
      </c>
    </row>
    <row r="114" spans="2:65" s="13" customFormat="1" ht="11.25">
      <c r="B114" s="156"/>
      <c r="D114" s="150" t="s">
        <v>202</v>
      </c>
      <c r="E114" s="157" t="s">
        <v>44</v>
      </c>
      <c r="F114" s="158" t="s">
        <v>970</v>
      </c>
      <c r="H114" s="159">
        <v>10</v>
      </c>
      <c r="I114" s="160"/>
      <c r="L114" s="156"/>
      <c r="M114" s="161"/>
      <c r="T114" s="162"/>
      <c r="AT114" s="157" t="s">
        <v>202</v>
      </c>
      <c r="AU114" s="157" t="s">
        <v>93</v>
      </c>
      <c r="AV114" s="13" t="s">
        <v>93</v>
      </c>
      <c r="AW114" s="13" t="s">
        <v>42</v>
      </c>
      <c r="AX114" s="13" t="s">
        <v>82</v>
      </c>
      <c r="AY114" s="157" t="s">
        <v>192</v>
      </c>
    </row>
    <row r="115" spans="2:65" s="12" customFormat="1" ht="11.25">
      <c r="B115" s="149"/>
      <c r="D115" s="150" t="s">
        <v>202</v>
      </c>
      <c r="E115" s="151" t="s">
        <v>44</v>
      </c>
      <c r="F115" s="152" t="s">
        <v>3512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970</v>
      </c>
      <c r="H116" s="159">
        <v>10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82</v>
      </c>
      <c r="AY116" s="157" t="s">
        <v>192</v>
      </c>
    </row>
    <row r="117" spans="2:65" s="12" customFormat="1" ht="11.25">
      <c r="B117" s="149"/>
      <c r="D117" s="150" t="s">
        <v>202</v>
      </c>
      <c r="E117" s="151" t="s">
        <v>44</v>
      </c>
      <c r="F117" s="152" t="s">
        <v>3498</v>
      </c>
      <c r="H117" s="151" t="s">
        <v>44</v>
      </c>
      <c r="I117" s="153"/>
      <c r="L117" s="149"/>
      <c r="M117" s="154"/>
      <c r="T117" s="155"/>
      <c r="AT117" s="151" t="s">
        <v>202</v>
      </c>
      <c r="AU117" s="151" t="s">
        <v>93</v>
      </c>
      <c r="AV117" s="12" t="s">
        <v>90</v>
      </c>
      <c r="AW117" s="12" t="s">
        <v>42</v>
      </c>
      <c r="AX117" s="12" t="s">
        <v>82</v>
      </c>
      <c r="AY117" s="151" t="s">
        <v>192</v>
      </c>
    </row>
    <row r="118" spans="2:65" s="12" customFormat="1" ht="11.25">
      <c r="B118" s="149"/>
      <c r="D118" s="150" t="s">
        <v>202</v>
      </c>
      <c r="E118" s="151" t="s">
        <v>44</v>
      </c>
      <c r="F118" s="152" t="s">
        <v>3499</v>
      </c>
      <c r="H118" s="151" t="s">
        <v>44</v>
      </c>
      <c r="I118" s="153"/>
      <c r="L118" s="149"/>
      <c r="M118" s="154"/>
      <c r="T118" s="155"/>
      <c r="AT118" s="151" t="s">
        <v>202</v>
      </c>
      <c r="AU118" s="151" t="s">
        <v>93</v>
      </c>
      <c r="AV118" s="12" t="s">
        <v>90</v>
      </c>
      <c r="AW118" s="12" t="s">
        <v>42</v>
      </c>
      <c r="AX118" s="12" t="s">
        <v>82</v>
      </c>
      <c r="AY118" s="151" t="s">
        <v>192</v>
      </c>
    </row>
    <row r="119" spans="2:65" s="12" customFormat="1" ht="33.75">
      <c r="B119" s="149"/>
      <c r="D119" s="150" t="s">
        <v>202</v>
      </c>
      <c r="E119" s="151" t="s">
        <v>44</v>
      </c>
      <c r="F119" s="152" t="s">
        <v>3513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3" customFormat="1" ht="11.25">
      <c r="B120" s="156"/>
      <c r="D120" s="150" t="s">
        <v>202</v>
      </c>
      <c r="E120" s="157" t="s">
        <v>44</v>
      </c>
      <c r="F120" s="158" t="s">
        <v>3502</v>
      </c>
      <c r="H120" s="159">
        <v>10</v>
      </c>
      <c r="I120" s="160"/>
      <c r="L120" s="156"/>
      <c r="M120" s="161"/>
      <c r="T120" s="162"/>
      <c r="AT120" s="157" t="s">
        <v>202</v>
      </c>
      <c r="AU120" s="157" t="s">
        <v>93</v>
      </c>
      <c r="AV120" s="13" t="s">
        <v>93</v>
      </c>
      <c r="AW120" s="13" t="s">
        <v>42</v>
      </c>
      <c r="AX120" s="13" t="s">
        <v>82</v>
      </c>
      <c r="AY120" s="157" t="s">
        <v>192</v>
      </c>
    </row>
    <row r="121" spans="2:65" s="12" customFormat="1" ht="33.75">
      <c r="B121" s="149"/>
      <c r="D121" s="150" t="s">
        <v>202</v>
      </c>
      <c r="E121" s="151" t="s">
        <v>44</v>
      </c>
      <c r="F121" s="152" t="s">
        <v>3514</v>
      </c>
      <c r="H121" s="151" t="s">
        <v>44</v>
      </c>
      <c r="I121" s="153"/>
      <c r="L121" s="149"/>
      <c r="M121" s="154"/>
      <c r="T121" s="155"/>
      <c r="AT121" s="151" t="s">
        <v>202</v>
      </c>
      <c r="AU121" s="151" t="s">
        <v>93</v>
      </c>
      <c r="AV121" s="12" t="s">
        <v>90</v>
      </c>
      <c r="AW121" s="12" t="s">
        <v>42</v>
      </c>
      <c r="AX121" s="12" t="s">
        <v>82</v>
      </c>
      <c r="AY121" s="151" t="s">
        <v>192</v>
      </c>
    </row>
    <row r="122" spans="2:65" s="13" customFormat="1" ht="11.25">
      <c r="B122" s="156"/>
      <c r="D122" s="150" t="s">
        <v>202</v>
      </c>
      <c r="E122" s="157" t="s">
        <v>44</v>
      </c>
      <c r="F122" s="158" t="s">
        <v>3502</v>
      </c>
      <c r="H122" s="159">
        <v>10</v>
      </c>
      <c r="I122" s="160"/>
      <c r="L122" s="156"/>
      <c r="M122" s="161"/>
      <c r="T122" s="162"/>
      <c r="AT122" s="157" t="s">
        <v>202</v>
      </c>
      <c r="AU122" s="157" t="s">
        <v>93</v>
      </c>
      <c r="AV122" s="13" t="s">
        <v>93</v>
      </c>
      <c r="AW122" s="13" t="s">
        <v>42</v>
      </c>
      <c r="AX122" s="13" t="s">
        <v>82</v>
      </c>
      <c r="AY122" s="157" t="s">
        <v>192</v>
      </c>
    </row>
    <row r="123" spans="2:65" s="14" customFormat="1" ht="11.25">
      <c r="B123" s="163"/>
      <c r="D123" s="150" t="s">
        <v>202</v>
      </c>
      <c r="E123" s="164" t="s">
        <v>44</v>
      </c>
      <c r="F123" s="165" t="s">
        <v>205</v>
      </c>
      <c r="H123" s="166">
        <v>40</v>
      </c>
      <c r="I123" s="167"/>
      <c r="L123" s="163"/>
      <c r="M123" s="168"/>
      <c r="T123" s="169"/>
      <c r="AT123" s="164" t="s">
        <v>202</v>
      </c>
      <c r="AU123" s="164" t="s">
        <v>93</v>
      </c>
      <c r="AV123" s="14" t="s">
        <v>199</v>
      </c>
      <c r="AW123" s="14" t="s">
        <v>42</v>
      </c>
      <c r="AX123" s="14" t="s">
        <v>90</v>
      </c>
      <c r="AY123" s="164" t="s">
        <v>192</v>
      </c>
    </row>
    <row r="124" spans="2:65" s="1" customFormat="1" ht="21.75" customHeight="1">
      <c r="B124" s="33"/>
      <c r="C124" s="170" t="s">
        <v>209</v>
      </c>
      <c r="D124" s="170" t="s">
        <v>245</v>
      </c>
      <c r="E124" s="171" t="s">
        <v>3515</v>
      </c>
      <c r="F124" s="172" t="s">
        <v>3516</v>
      </c>
      <c r="G124" s="173" t="s">
        <v>747</v>
      </c>
      <c r="H124" s="174">
        <v>40</v>
      </c>
      <c r="I124" s="175"/>
      <c r="J124" s="176">
        <f>ROUND(I124*H124,2)</f>
        <v>0</v>
      </c>
      <c r="K124" s="172" t="s">
        <v>198</v>
      </c>
      <c r="L124" s="177"/>
      <c r="M124" s="178" t="s">
        <v>44</v>
      </c>
      <c r="N124" s="179" t="s">
        <v>53</v>
      </c>
      <c r="P124" s="141">
        <f>O124*H124</f>
        <v>0</v>
      </c>
      <c r="Q124" s="141">
        <v>1.0000000000000001E-5</v>
      </c>
      <c r="R124" s="141">
        <f>Q124*H124</f>
        <v>4.0000000000000002E-4</v>
      </c>
      <c r="S124" s="141">
        <v>0</v>
      </c>
      <c r="T124" s="142">
        <f>S124*H124</f>
        <v>0</v>
      </c>
      <c r="AR124" s="143" t="s">
        <v>294</v>
      </c>
      <c r="AT124" s="143" t="s">
        <v>245</v>
      </c>
      <c r="AU124" s="143" t="s">
        <v>93</v>
      </c>
      <c r="AY124" s="17" t="s">
        <v>192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90</v>
      </c>
      <c r="BK124" s="144">
        <f>ROUND(I124*H124,2)</f>
        <v>0</v>
      </c>
      <c r="BL124" s="17" t="s">
        <v>300</v>
      </c>
      <c r="BM124" s="143" t="s">
        <v>3517</v>
      </c>
    </row>
    <row r="125" spans="2:65" s="12" customFormat="1" ht="11.25">
      <c r="B125" s="149"/>
      <c r="D125" s="150" t="s">
        <v>202</v>
      </c>
      <c r="E125" s="151" t="s">
        <v>44</v>
      </c>
      <c r="F125" s="152" t="s">
        <v>3498</v>
      </c>
      <c r="H125" s="151" t="s">
        <v>44</v>
      </c>
      <c r="I125" s="153"/>
      <c r="L125" s="149"/>
      <c r="M125" s="154"/>
      <c r="T125" s="155"/>
      <c r="AT125" s="151" t="s">
        <v>202</v>
      </c>
      <c r="AU125" s="151" t="s">
        <v>93</v>
      </c>
      <c r="AV125" s="12" t="s">
        <v>90</v>
      </c>
      <c r="AW125" s="12" t="s">
        <v>42</v>
      </c>
      <c r="AX125" s="12" t="s">
        <v>82</v>
      </c>
      <c r="AY125" s="151" t="s">
        <v>192</v>
      </c>
    </row>
    <row r="126" spans="2:65" s="12" customFormat="1" ht="11.25">
      <c r="B126" s="149"/>
      <c r="D126" s="150" t="s">
        <v>202</v>
      </c>
      <c r="E126" s="151" t="s">
        <v>44</v>
      </c>
      <c r="F126" s="152" t="s">
        <v>3499</v>
      </c>
      <c r="H126" s="151" t="s">
        <v>44</v>
      </c>
      <c r="I126" s="153"/>
      <c r="L126" s="149"/>
      <c r="M126" s="154"/>
      <c r="T126" s="155"/>
      <c r="AT126" s="151" t="s">
        <v>202</v>
      </c>
      <c r="AU126" s="151" t="s">
        <v>93</v>
      </c>
      <c r="AV126" s="12" t="s">
        <v>90</v>
      </c>
      <c r="AW126" s="12" t="s">
        <v>42</v>
      </c>
      <c r="AX126" s="12" t="s">
        <v>82</v>
      </c>
      <c r="AY126" s="151" t="s">
        <v>192</v>
      </c>
    </row>
    <row r="127" spans="2:65" s="12" customFormat="1" ht="22.5">
      <c r="B127" s="149"/>
      <c r="D127" s="150" t="s">
        <v>202</v>
      </c>
      <c r="E127" s="151" t="s">
        <v>44</v>
      </c>
      <c r="F127" s="152" t="s">
        <v>3511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93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3" customFormat="1" ht="11.25">
      <c r="B128" s="156"/>
      <c r="D128" s="150" t="s">
        <v>202</v>
      </c>
      <c r="E128" s="157" t="s">
        <v>44</v>
      </c>
      <c r="F128" s="158" t="s">
        <v>970</v>
      </c>
      <c r="H128" s="159">
        <v>10</v>
      </c>
      <c r="I128" s="160"/>
      <c r="L128" s="156"/>
      <c r="M128" s="161"/>
      <c r="T128" s="162"/>
      <c r="AT128" s="157" t="s">
        <v>202</v>
      </c>
      <c r="AU128" s="157" t="s">
        <v>93</v>
      </c>
      <c r="AV128" s="13" t="s">
        <v>93</v>
      </c>
      <c r="AW128" s="13" t="s">
        <v>42</v>
      </c>
      <c r="AX128" s="13" t="s">
        <v>82</v>
      </c>
      <c r="AY128" s="157" t="s">
        <v>192</v>
      </c>
    </row>
    <row r="129" spans="2:65" s="12" customFormat="1" ht="11.25">
      <c r="B129" s="149"/>
      <c r="D129" s="150" t="s">
        <v>202</v>
      </c>
      <c r="E129" s="151" t="s">
        <v>44</v>
      </c>
      <c r="F129" s="152" t="s">
        <v>3512</v>
      </c>
      <c r="H129" s="151" t="s">
        <v>44</v>
      </c>
      <c r="I129" s="153"/>
      <c r="L129" s="149"/>
      <c r="M129" s="154"/>
      <c r="T129" s="155"/>
      <c r="AT129" s="151" t="s">
        <v>202</v>
      </c>
      <c r="AU129" s="151" t="s">
        <v>93</v>
      </c>
      <c r="AV129" s="12" t="s">
        <v>90</v>
      </c>
      <c r="AW129" s="12" t="s">
        <v>42</v>
      </c>
      <c r="AX129" s="12" t="s">
        <v>82</v>
      </c>
      <c r="AY129" s="151" t="s">
        <v>192</v>
      </c>
    </row>
    <row r="130" spans="2:65" s="13" customFormat="1" ht="11.25">
      <c r="B130" s="156"/>
      <c r="D130" s="150" t="s">
        <v>202</v>
      </c>
      <c r="E130" s="157" t="s">
        <v>44</v>
      </c>
      <c r="F130" s="158" t="s">
        <v>970</v>
      </c>
      <c r="H130" s="159">
        <v>10</v>
      </c>
      <c r="I130" s="160"/>
      <c r="L130" s="156"/>
      <c r="M130" s="161"/>
      <c r="T130" s="162"/>
      <c r="AT130" s="157" t="s">
        <v>202</v>
      </c>
      <c r="AU130" s="157" t="s">
        <v>93</v>
      </c>
      <c r="AV130" s="13" t="s">
        <v>93</v>
      </c>
      <c r="AW130" s="13" t="s">
        <v>42</v>
      </c>
      <c r="AX130" s="13" t="s">
        <v>82</v>
      </c>
      <c r="AY130" s="157" t="s">
        <v>192</v>
      </c>
    </row>
    <row r="131" spans="2:65" s="12" customFormat="1" ht="11.25">
      <c r="B131" s="149"/>
      <c r="D131" s="150" t="s">
        <v>202</v>
      </c>
      <c r="E131" s="151" t="s">
        <v>44</v>
      </c>
      <c r="F131" s="152" t="s">
        <v>3498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93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2" customFormat="1" ht="11.25">
      <c r="B132" s="149"/>
      <c r="D132" s="150" t="s">
        <v>202</v>
      </c>
      <c r="E132" s="151" t="s">
        <v>44</v>
      </c>
      <c r="F132" s="152" t="s">
        <v>3499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93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2" customFormat="1" ht="33.75">
      <c r="B133" s="149"/>
      <c r="D133" s="150" t="s">
        <v>202</v>
      </c>
      <c r="E133" s="151" t="s">
        <v>44</v>
      </c>
      <c r="F133" s="152" t="s">
        <v>3513</v>
      </c>
      <c r="H133" s="151" t="s">
        <v>44</v>
      </c>
      <c r="I133" s="153"/>
      <c r="L133" s="149"/>
      <c r="M133" s="154"/>
      <c r="T133" s="155"/>
      <c r="AT133" s="151" t="s">
        <v>202</v>
      </c>
      <c r="AU133" s="151" t="s">
        <v>93</v>
      </c>
      <c r="AV133" s="12" t="s">
        <v>90</v>
      </c>
      <c r="AW133" s="12" t="s">
        <v>42</v>
      </c>
      <c r="AX133" s="12" t="s">
        <v>82</v>
      </c>
      <c r="AY133" s="151" t="s">
        <v>192</v>
      </c>
    </row>
    <row r="134" spans="2:65" s="13" customFormat="1" ht="11.25">
      <c r="B134" s="156"/>
      <c r="D134" s="150" t="s">
        <v>202</v>
      </c>
      <c r="E134" s="157" t="s">
        <v>44</v>
      </c>
      <c r="F134" s="158" t="s">
        <v>3502</v>
      </c>
      <c r="H134" s="159">
        <v>10</v>
      </c>
      <c r="I134" s="160"/>
      <c r="L134" s="156"/>
      <c r="M134" s="161"/>
      <c r="T134" s="162"/>
      <c r="AT134" s="157" t="s">
        <v>202</v>
      </c>
      <c r="AU134" s="157" t="s">
        <v>93</v>
      </c>
      <c r="AV134" s="13" t="s">
        <v>93</v>
      </c>
      <c r="AW134" s="13" t="s">
        <v>42</v>
      </c>
      <c r="AX134" s="13" t="s">
        <v>82</v>
      </c>
      <c r="AY134" s="157" t="s">
        <v>192</v>
      </c>
    </row>
    <row r="135" spans="2:65" s="12" customFormat="1" ht="33.75">
      <c r="B135" s="149"/>
      <c r="D135" s="150" t="s">
        <v>202</v>
      </c>
      <c r="E135" s="151" t="s">
        <v>44</v>
      </c>
      <c r="F135" s="152" t="s">
        <v>3514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3" customFormat="1" ht="11.25">
      <c r="B136" s="156"/>
      <c r="D136" s="150" t="s">
        <v>202</v>
      </c>
      <c r="E136" s="157" t="s">
        <v>44</v>
      </c>
      <c r="F136" s="158" t="s">
        <v>3502</v>
      </c>
      <c r="H136" s="159">
        <v>10</v>
      </c>
      <c r="I136" s="160"/>
      <c r="L136" s="156"/>
      <c r="M136" s="161"/>
      <c r="T136" s="162"/>
      <c r="AT136" s="157" t="s">
        <v>202</v>
      </c>
      <c r="AU136" s="157" t="s">
        <v>93</v>
      </c>
      <c r="AV136" s="13" t="s">
        <v>93</v>
      </c>
      <c r="AW136" s="13" t="s">
        <v>42</v>
      </c>
      <c r="AX136" s="13" t="s">
        <v>82</v>
      </c>
      <c r="AY136" s="157" t="s">
        <v>192</v>
      </c>
    </row>
    <row r="137" spans="2:65" s="14" customFormat="1" ht="11.25">
      <c r="B137" s="163"/>
      <c r="D137" s="150" t="s">
        <v>202</v>
      </c>
      <c r="E137" s="164" t="s">
        <v>44</v>
      </c>
      <c r="F137" s="165" t="s">
        <v>205</v>
      </c>
      <c r="H137" s="166">
        <v>40</v>
      </c>
      <c r="I137" s="167"/>
      <c r="L137" s="163"/>
      <c r="M137" s="168"/>
      <c r="T137" s="169"/>
      <c r="AT137" s="164" t="s">
        <v>202</v>
      </c>
      <c r="AU137" s="164" t="s">
        <v>93</v>
      </c>
      <c r="AV137" s="14" t="s">
        <v>199</v>
      </c>
      <c r="AW137" s="14" t="s">
        <v>42</v>
      </c>
      <c r="AX137" s="14" t="s">
        <v>90</v>
      </c>
      <c r="AY137" s="164" t="s">
        <v>192</v>
      </c>
    </row>
    <row r="138" spans="2:65" s="11" customFormat="1" ht="25.9" customHeight="1">
      <c r="B138" s="120"/>
      <c r="D138" s="121" t="s">
        <v>81</v>
      </c>
      <c r="E138" s="122" t="s">
        <v>245</v>
      </c>
      <c r="F138" s="122" t="s">
        <v>991</v>
      </c>
      <c r="I138" s="123"/>
      <c r="J138" s="124">
        <f>BK138</f>
        <v>0</v>
      </c>
      <c r="L138" s="120"/>
      <c r="M138" s="125"/>
      <c r="P138" s="126">
        <f>P139+P189</f>
        <v>0</v>
      </c>
      <c r="R138" s="126">
        <f>R139+R189</f>
        <v>0.35759400000000002</v>
      </c>
      <c r="T138" s="127">
        <f>T139+T189</f>
        <v>0</v>
      </c>
      <c r="AR138" s="121" t="s">
        <v>209</v>
      </c>
      <c r="AT138" s="128" t="s">
        <v>81</v>
      </c>
      <c r="AU138" s="128" t="s">
        <v>82</v>
      </c>
      <c r="AY138" s="121" t="s">
        <v>192</v>
      </c>
      <c r="BK138" s="129">
        <f>BK139+BK189</f>
        <v>0</v>
      </c>
    </row>
    <row r="139" spans="2:65" s="11" customFormat="1" ht="22.9" customHeight="1">
      <c r="B139" s="120"/>
      <c r="D139" s="121" t="s">
        <v>81</v>
      </c>
      <c r="E139" s="130" t="s">
        <v>992</v>
      </c>
      <c r="F139" s="130" t="s">
        <v>993</v>
      </c>
      <c r="I139" s="123"/>
      <c r="J139" s="131">
        <f>BK139</f>
        <v>0</v>
      </c>
      <c r="L139" s="120"/>
      <c r="M139" s="125"/>
      <c r="P139" s="126">
        <f>SUM(P140:P188)</f>
        <v>0</v>
      </c>
      <c r="R139" s="126">
        <f>SUM(R140:R188)</f>
        <v>0</v>
      </c>
      <c r="T139" s="127">
        <f>SUM(T140:T188)</f>
        <v>0</v>
      </c>
      <c r="AR139" s="121" t="s">
        <v>209</v>
      </c>
      <c r="AT139" s="128" t="s">
        <v>81</v>
      </c>
      <c r="AU139" s="128" t="s">
        <v>90</v>
      </c>
      <c r="AY139" s="121" t="s">
        <v>192</v>
      </c>
      <c r="BK139" s="129">
        <f>SUM(BK140:BK188)</f>
        <v>0</v>
      </c>
    </row>
    <row r="140" spans="2:65" s="1" customFormat="1" ht="49.15" customHeight="1">
      <c r="B140" s="33"/>
      <c r="C140" s="132" t="s">
        <v>199</v>
      </c>
      <c r="D140" s="132" t="s">
        <v>194</v>
      </c>
      <c r="E140" s="133" t="s">
        <v>1076</v>
      </c>
      <c r="F140" s="134" t="s">
        <v>1077</v>
      </c>
      <c r="G140" s="135" t="s">
        <v>282</v>
      </c>
      <c r="H140" s="136">
        <v>985</v>
      </c>
      <c r="I140" s="137"/>
      <c r="J140" s="138">
        <f>ROUND(I140*H140,2)</f>
        <v>0</v>
      </c>
      <c r="K140" s="134" t="s">
        <v>198</v>
      </c>
      <c r="L140" s="33"/>
      <c r="M140" s="139" t="s">
        <v>44</v>
      </c>
      <c r="N140" s="140" t="s">
        <v>53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90</v>
      </c>
      <c r="AT140" s="143" t="s">
        <v>194</v>
      </c>
      <c r="AU140" s="143" t="s">
        <v>93</v>
      </c>
      <c r="AY140" s="17" t="s">
        <v>192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90</v>
      </c>
      <c r="BK140" s="144">
        <f>ROUND(I140*H140,2)</f>
        <v>0</v>
      </c>
      <c r="BL140" s="17" t="s">
        <v>90</v>
      </c>
      <c r="BM140" s="143" t="s">
        <v>3518</v>
      </c>
    </row>
    <row r="141" spans="2:65" s="1" customFormat="1" ht="11.25">
      <c r="B141" s="33"/>
      <c r="D141" s="145" t="s">
        <v>200</v>
      </c>
      <c r="F141" s="146" t="s">
        <v>1079</v>
      </c>
      <c r="I141" s="147"/>
      <c r="L141" s="33"/>
      <c r="M141" s="148"/>
      <c r="T141" s="54"/>
      <c r="AT141" s="17" t="s">
        <v>200</v>
      </c>
      <c r="AU141" s="17" t="s">
        <v>93</v>
      </c>
    </row>
    <row r="142" spans="2:65" s="12" customFormat="1" ht="11.25">
      <c r="B142" s="149"/>
      <c r="D142" s="150" t="s">
        <v>202</v>
      </c>
      <c r="E142" s="151" t="s">
        <v>44</v>
      </c>
      <c r="F142" s="152" t="s">
        <v>3519</v>
      </c>
      <c r="H142" s="151" t="s">
        <v>44</v>
      </c>
      <c r="I142" s="153"/>
      <c r="L142" s="149"/>
      <c r="M142" s="154"/>
      <c r="T142" s="155"/>
      <c r="AT142" s="151" t="s">
        <v>202</v>
      </c>
      <c r="AU142" s="151" t="s">
        <v>93</v>
      </c>
      <c r="AV142" s="12" t="s">
        <v>90</v>
      </c>
      <c r="AW142" s="12" t="s">
        <v>42</v>
      </c>
      <c r="AX142" s="12" t="s">
        <v>82</v>
      </c>
      <c r="AY142" s="151" t="s">
        <v>192</v>
      </c>
    </row>
    <row r="143" spans="2:65" s="12" customFormat="1" ht="22.5">
      <c r="B143" s="149"/>
      <c r="D143" s="150" t="s">
        <v>202</v>
      </c>
      <c r="E143" s="151" t="s">
        <v>44</v>
      </c>
      <c r="F143" s="152" t="s">
        <v>3520</v>
      </c>
      <c r="H143" s="151" t="s">
        <v>44</v>
      </c>
      <c r="I143" s="153"/>
      <c r="L143" s="149"/>
      <c r="M143" s="154"/>
      <c r="T143" s="155"/>
      <c r="AT143" s="151" t="s">
        <v>202</v>
      </c>
      <c r="AU143" s="151" t="s">
        <v>93</v>
      </c>
      <c r="AV143" s="12" t="s">
        <v>90</v>
      </c>
      <c r="AW143" s="12" t="s">
        <v>42</v>
      </c>
      <c r="AX143" s="12" t="s">
        <v>82</v>
      </c>
      <c r="AY143" s="151" t="s">
        <v>192</v>
      </c>
    </row>
    <row r="144" spans="2:65" s="12" customFormat="1" ht="22.5">
      <c r="B144" s="149"/>
      <c r="D144" s="150" t="s">
        <v>202</v>
      </c>
      <c r="E144" s="151" t="s">
        <v>44</v>
      </c>
      <c r="F144" s="152" t="s">
        <v>3521</v>
      </c>
      <c r="H144" s="151" t="s">
        <v>44</v>
      </c>
      <c r="I144" s="153"/>
      <c r="L144" s="149"/>
      <c r="M144" s="154"/>
      <c r="T144" s="155"/>
      <c r="AT144" s="151" t="s">
        <v>202</v>
      </c>
      <c r="AU144" s="151" t="s">
        <v>93</v>
      </c>
      <c r="AV144" s="12" t="s">
        <v>90</v>
      </c>
      <c r="AW144" s="12" t="s">
        <v>42</v>
      </c>
      <c r="AX144" s="12" t="s">
        <v>82</v>
      </c>
      <c r="AY144" s="151" t="s">
        <v>192</v>
      </c>
    </row>
    <row r="145" spans="2:51" s="12" customFormat="1" ht="11.25">
      <c r="B145" s="149"/>
      <c r="D145" s="150" t="s">
        <v>202</v>
      </c>
      <c r="E145" s="151" t="s">
        <v>44</v>
      </c>
      <c r="F145" s="152" t="s">
        <v>3522</v>
      </c>
      <c r="H145" s="151" t="s">
        <v>44</v>
      </c>
      <c r="I145" s="153"/>
      <c r="L145" s="149"/>
      <c r="M145" s="154"/>
      <c r="T145" s="155"/>
      <c r="AT145" s="151" t="s">
        <v>202</v>
      </c>
      <c r="AU145" s="151" t="s">
        <v>93</v>
      </c>
      <c r="AV145" s="12" t="s">
        <v>90</v>
      </c>
      <c r="AW145" s="12" t="s">
        <v>42</v>
      </c>
      <c r="AX145" s="12" t="s">
        <v>82</v>
      </c>
      <c r="AY145" s="151" t="s">
        <v>192</v>
      </c>
    </row>
    <row r="146" spans="2:51" s="13" customFormat="1" ht="11.25">
      <c r="B146" s="156"/>
      <c r="D146" s="150" t="s">
        <v>202</v>
      </c>
      <c r="E146" s="157" t="s">
        <v>44</v>
      </c>
      <c r="F146" s="158" t="s">
        <v>1415</v>
      </c>
      <c r="H146" s="159">
        <v>80</v>
      </c>
      <c r="I146" s="160"/>
      <c r="L146" s="156"/>
      <c r="M146" s="161"/>
      <c r="T146" s="162"/>
      <c r="AT146" s="157" t="s">
        <v>202</v>
      </c>
      <c r="AU146" s="157" t="s">
        <v>93</v>
      </c>
      <c r="AV146" s="13" t="s">
        <v>93</v>
      </c>
      <c r="AW146" s="13" t="s">
        <v>42</v>
      </c>
      <c r="AX146" s="13" t="s">
        <v>82</v>
      </c>
      <c r="AY146" s="157" t="s">
        <v>192</v>
      </c>
    </row>
    <row r="147" spans="2:51" s="12" customFormat="1" ht="11.25">
      <c r="B147" s="149"/>
      <c r="D147" s="150" t="s">
        <v>202</v>
      </c>
      <c r="E147" s="151" t="s">
        <v>44</v>
      </c>
      <c r="F147" s="152" t="s">
        <v>3523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51" s="13" customFormat="1" ht="11.25">
      <c r="B148" s="156"/>
      <c r="D148" s="150" t="s">
        <v>202</v>
      </c>
      <c r="E148" s="157" t="s">
        <v>44</v>
      </c>
      <c r="F148" s="158" t="s">
        <v>1658</v>
      </c>
      <c r="H148" s="159">
        <v>135</v>
      </c>
      <c r="I148" s="160"/>
      <c r="L148" s="156"/>
      <c r="M148" s="161"/>
      <c r="T148" s="162"/>
      <c r="AT148" s="157" t="s">
        <v>202</v>
      </c>
      <c r="AU148" s="157" t="s">
        <v>93</v>
      </c>
      <c r="AV148" s="13" t="s">
        <v>93</v>
      </c>
      <c r="AW148" s="13" t="s">
        <v>42</v>
      </c>
      <c r="AX148" s="13" t="s">
        <v>82</v>
      </c>
      <c r="AY148" s="157" t="s">
        <v>192</v>
      </c>
    </row>
    <row r="149" spans="2:51" s="12" customFormat="1" ht="11.25">
      <c r="B149" s="149"/>
      <c r="D149" s="150" t="s">
        <v>202</v>
      </c>
      <c r="E149" s="151" t="s">
        <v>44</v>
      </c>
      <c r="F149" s="152" t="s">
        <v>3524</v>
      </c>
      <c r="H149" s="151" t="s">
        <v>44</v>
      </c>
      <c r="I149" s="153"/>
      <c r="L149" s="149"/>
      <c r="M149" s="154"/>
      <c r="T149" s="155"/>
      <c r="AT149" s="151" t="s">
        <v>202</v>
      </c>
      <c r="AU149" s="151" t="s">
        <v>93</v>
      </c>
      <c r="AV149" s="12" t="s">
        <v>90</v>
      </c>
      <c r="AW149" s="12" t="s">
        <v>42</v>
      </c>
      <c r="AX149" s="12" t="s">
        <v>82</v>
      </c>
      <c r="AY149" s="151" t="s">
        <v>192</v>
      </c>
    </row>
    <row r="150" spans="2:51" s="13" customFormat="1" ht="11.25">
      <c r="B150" s="156"/>
      <c r="D150" s="150" t="s">
        <v>202</v>
      </c>
      <c r="E150" s="157" t="s">
        <v>44</v>
      </c>
      <c r="F150" s="158" t="s">
        <v>1679</v>
      </c>
      <c r="H150" s="159">
        <v>140</v>
      </c>
      <c r="I150" s="160"/>
      <c r="L150" s="156"/>
      <c r="M150" s="161"/>
      <c r="T150" s="162"/>
      <c r="AT150" s="157" t="s">
        <v>202</v>
      </c>
      <c r="AU150" s="157" t="s">
        <v>93</v>
      </c>
      <c r="AV150" s="13" t="s">
        <v>93</v>
      </c>
      <c r="AW150" s="13" t="s">
        <v>42</v>
      </c>
      <c r="AX150" s="13" t="s">
        <v>82</v>
      </c>
      <c r="AY150" s="157" t="s">
        <v>192</v>
      </c>
    </row>
    <row r="151" spans="2:51" s="12" customFormat="1" ht="11.25">
      <c r="B151" s="149"/>
      <c r="D151" s="150" t="s">
        <v>202</v>
      </c>
      <c r="E151" s="151" t="s">
        <v>44</v>
      </c>
      <c r="F151" s="152" t="s">
        <v>3525</v>
      </c>
      <c r="H151" s="151" t="s">
        <v>44</v>
      </c>
      <c r="I151" s="153"/>
      <c r="L151" s="149"/>
      <c r="M151" s="154"/>
      <c r="T151" s="155"/>
      <c r="AT151" s="151" t="s">
        <v>202</v>
      </c>
      <c r="AU151" s="151" t="s">
        <v>93</v>
      </c>
      <c r="AV151" s="12" t="s">
        <v>90</v>
      </c>
      <c r="AW151" s="12" t="s">
        <v>42</v>
      </c>
      <c r="AX151" s="12" t="s">
        <v>82</v>
      </c>
      <c r="AY151" s="151" t="s">
        <v>192</v>
      </c>
    </row>
    <row r="152" spans="2:51" s="13" customFormat="1" ht="11.25">
      <c r="B152" s="156"/>
      <c r="D152" s="150" t="s">
        <v>202</v>
      </c>
      <c r="E152" s="157" t="s">
        <v>44</v>
      </c>
      <c r="F152" s="158" t="s">
        <v>318</v>
      </c>
      <c r="H152" s="159">
        <v>40</v>
      </c>
      <c r="I152" s="160"/>
      <c r="L152" s="156"/>
      <c r="M152" s="161"/>
      <c r="T152" s="162"/>
      <c r="AT152" s="157" t="s">
        <v>202</v>
      </c>
      <c r="AU152" s="157" t="s">
        <v>93</v>
      </c>
      <c r="AV152" s="13" t="s">
        <v>93</v>
      </c>
      <c r="AW152" s="13" t="s">
        <v>42</v>
      </c>
      <c r="AX152" s="13" t="s">
        <v>82</v>
      </c>
      <c r="AY152" s="157" t="s">
        <v>192</v>
      </c>
    </row>
    <row r="153" spans="2:51" s="12" customFormat="1" ht="22.5">
      <c r="B153" s="149"/>
      <c r="D153" s="150" t="s">
        <v>202</v>
      </c>
      <c r="E153" s="151" t="s">
        <v>44</v>
      </c>
      <c r="F153" s="152" t="s">
        <v>3526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51" s="12" customFormat="1" ht="11.25">
      <c r="B154" s="149"/>
      <c r="D154" s="150" t="s">
        <v>202</v>
      </c>
      <c r="E154" s="151" t="s">
        <v>44</v>
      </c>
      <c r="F154" s="152" t="s">
        <v>3527</v>
      </c>
      <c r="H154" s="151" t="s">
        <v>44</v>
      </c>
      <c r="I154" s="153"/>
      <c r="L154" s="149"/>
      <c r="M154" s="154"/>
      <c r="T154" s="155"/>
      <c r="AT154" s="151" t="s">
        <v>202</v>
      </c>
      <c r="AU154" s="151" t="s">
        <v>93</v>
      </c>
      <c r="AV154" s="12" t="s">
        <v>90</v>
      </c>
      <c r="AW154" s="12" t="s">
        <v>42</v>
      </c>
      <c r="AX154" s="12" t="s">
        <v>82</v>
      </c>
      <c r="AY154" s="151" t="s">
        <v>192</v>
      </c>
    </row>
    <row r="155" spans="2:51" s="13" customFormat="1" ht="11.25">
      <c r="B155" s="156"/>
      <c r="D155" s="150" t="s">
        <v>202</v>
      </c>
      <c r="E155" s="157" t="s">
        <v>44</v>
      </c>
      <c r="F155" s="158" t="s">
        <v>1394</v>
      </c>
      <c r="H155" s="159">
        <v>75</v>
      </c>
      <c r="I155" s="160"/>
      <c r="L155" s="156"/>
      <c r="M155" s="161"/>
      <c r="T155" s="162"/>
      <c r="AT155" s="157" t="s">
        <v>202</v>
      </c>
      <c r="AU155" s="157" t="s">
        <v>93</v>
      </c>
      <c r="AV155" s="13" t="s">
        <v>93</v>
      </c>
      <c r="AW155" s="13" t="s">
        <v>42</v>
      </c>
      <c r="AX155" s="13" t="s">
        <v>82</v>
      </c>
      <c r="AY155" s="157" t="s">
        <v>192</v>
      </c>
    </row>
    <row r="156" spans="2:51" s="12" customFormat="1" ht="11.25">
      <c r="B156" s="149"/>
      <c r="D156" s="150" t="s">
        <v>202</v>
      </c>
      <c r="E156" s="151" t="s">
        <v>44</v>
      </c>
      <c r="F156" s="152" t="s">
        <v>3528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51" s="13" customFormat="1" ht="11.25">
      <c r="B157" s="156"/>
      <c r="D157" s="150" t="s">
        <v>202</v>
      </c>
      <c r="E157" s="157" t="s">
        <v>44</v>
      </c>
      <c r="F157" s="158" t="s">
        <v>1679</v>
      </c>
      <c r="H157" s="159">
        <v>140</v>
      </c>
      <c r="I157" s="160"/>
      <c r="L157" s="156"/>
      <c r="M157" s="161"/>
      <c r="T157" s="162"/>
      <c r="AT157" s="157" t="s">
        <v>202</v>
      </c>
      <c r="AU157" s="157" t="s">
        <v>93</v>
      </c>
      <c r="AV157" s="13" t="s">
        <v>93</v>
      </c>
      <c r="AW157" s="13" t="s">
        <v>42</v>
      </c>
      <c r="AX157" s="13" t="s">
        <v>82</v>
      </c>
      <c r="AY157" s="157" t="s">
        <v>192</v>
      </c>
    </row>
    <row r="158" spans="2:51" s="12" customFormat="1" ht="11.25">
      <c r="B158" s="149"/>
      <c r="D158" s="150" t="s">
        <v>202</v>
      </c>
      <c r="E158" s="151" t="s">
        <v>44</v>
      </c>
      <c r="F158" s="152" t="s">
        <v>3529</v>
      </c>
      <c r="H158" s="151" t="s">
        <v>44</v>
      </c>
      <c r="I158" s="153"/>
      <c r="L158" s="149"/>
      <c r="M158" s="154"/>
      <c r="T158" s="155"/>
      <c r="AT158" s="151" t="s">
        <v>202</v>
      </c>
      <c r="AU158" s="151" t="s">
        <v>93</v>
      </c>
      <c r="AV158" s="12" t="s">
        <v>90</v>
      </c>
      <c r="AW158" s="12" t="s">
        <v>42</v>
      </c>
      <c r="AX158" s="12" t="s">
        <v>82</v>
      </c>
      <c r="AY158" s="151" t="s">
        <v>192</v>
      </c>
    </row>
    <row r="159" spans="2:51" s="13" customFormat="1" ht="11.25">
      <c r="B159" s="156"/>
      <c r="D159" s="150" t="s">
        <v>202</v>
      </c>
      <c r="E159" s="157" t="s">
        <v>44</v>
      </c>
      <c r="F159" s="158" t="s">
        <v>1500</v>
      </c>
      <c r="H159" s="159">
        <v>100</v>
      </c>
      <c r="I159" s="160"/>
      <c r="L159" s="156"/>
      <c r="M159" s="161"/>
      <c r="T159" s="162"/>
      <c r="AT159" s="157" t="s">
        <v>202</v>
      </c>
      <c r="AU159" s="157" t="s">
        <v>93</v>
      </c>
      <c r="AV159" s="13" t="s">
        <v>93</v>
      </c>
      <c r="AW159" s="13" t="s">
        <v>42</v>
      </c>
      <c r="AX159" s="13" t="s">
        <v>82</v>
      </c>
      <c r="AY159" s="157" t="s">
        <v>192</v>
      </c>
    </row>
    <row r="160" spans="2:51" s="12" customFormat="1" ht="11.25">
      <c r="B160" s="149"/>
      <c r="D160" s="150" t="s">
        <v>202</v>
      </c>
      <c r="E160" s="151" t="s">
        <v>44</v>
      </c>
      <c r="F160" s="152" t="s">
        <v>3530</v>
      </c>
      <c r="H160" s="151" t="s">
        <v>44</v>
      </c>
      <c r="I160" s="153"/>
      <c r="L160" s="149"/>
      <c r="M160" s="154"/>
      <c r="T160" s="155"/>
      <c r="AT160" s="151" t="s">
        <v>202</v>
      </c>
      <c r="AU160" s="151" t="s">
        <v>93</v>
      </c>
      <c r="AV160" s="12" t="s">
        <v>90</v>
      </c>
      <c r="AW160" s="12" t="s">
        <v>42</v>
      </c>
      <c r="AX160" s="12" t="s">
        <v>82</v>
      </c>
      <c r="AY160" s="151" t="s">
        <v>192</v>
      </c>
    </row>
    <row r="161" spans="2:65" s="13" customFormat="1" ht="11.25">
      <c r="B161" s="156"/>
      <c r="D161" s="150" t="s">
        <v>202</v>
      </c>
      <c r="E161" s="157" t="s">
        <v>44</v>
      </c>
      <c r="F161" s="158" t="s">
        <v>737</v>
      </c>
      <c r="H161" s="159">
        <v>45</v>
      </c>
      <c r="I161" s="160"/>
      <c r="L161" s="156"/>
      <c r="M161" s="161"/>
      <c r="T161" s="162"/>
      <c r="AT161" s="157" t="s">
        <v>202</v>
      </c>
      <c r="AU161" s="157" t="s">
        <v>93</v>
      </c>
      <c r="AV161" s="13" t="s">
        <v>93</v>
      </c>
      <c r="AW161" s="13" t="s">
        <v>42</v>
      </c>
      <c r="AX161" s="13" t="s">
        <v>82</v>
      </c>
      <c r="AY161" s="157" t="s">
        <v>192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3531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3021</v>
      </c>
      <c r="H163" s="159">
        <v>230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82</v>
      </c>
      <c r="AY163" s="157" t="s">
        <v>192</v>
      </c>
    </row>
    <row r="164" spans="2:65" s="14" customFormat="1" ht="11.25">
      <c r="B164" s="163"/>
      <c r="D164" s="150" t="s">
        <v>202</v>
      </c>
      <c r="E164" s="164" t="s">
        <v>44</v>
      </c>
      <c r="F164" s="165" t="s">
        <v>205</v>
      </c>
      <c r="H164" s="166">
        <v>985</v>
      </c>
      <c r="I164" s="167"/>
      <c r="L164" s="163"/>
      <c r="M164" s="168"/>
      <c r="T164" s="169"/>
      <c r="AT164" s="164" t="s">
        <v>202</v>
      </c>
      <c r="AU164" s="164" t="s">
        <v>93</v>
      </c>
      <c r="AV164" s="14" t="s">
        <v>199</v>
      </c>
      <c r="AW164" s="14" t="s">
        <v>4</v>
      </c>
      <c r="AX164" s="14" t="s">
        <v>90</v>
      </c>
      <c r="AY164" s="164" t="s">
        <v>192</v>
      </c>
    </row>
    <row r="165" spans="2:65" s="1" customFormat="1" ht="24.2" customHeight="1">
      <c r="B165" s="33"/>
      <c r="C165" s="170" t="s">
        <v>222</v>
      </c>
      <c r="D165" s="170" t="s">
        <v>245</v>
      </c>
      <c r="E165" s="171" t="s">
        <v>3532</v>
      </c>
      <c r="F165" s="172" t="s">
        <v>3533</v>
      </c>
      <c r="G165" s="173" t="s">
        <v>282</v>
      </c>
      <c r="H165" s="174">
        <v>1034.25</v>
      </c>
      <c r="I165" s="175"/>
      <c r="J165" s="176">
        <f>ROUND(I165*H165,2)</f>
        <v>0</v>
      </c>
      <c r="K165" s="172" t="s">
        <v>259</v>
      </c>
      <c r="L165" s="177"/>
      <c r="M165" s="178" t="s">
        <v>44</v>
      </c>
      <c r="N165" s="179" t="s">
        <v>53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93</v>
      </c>
      <c r="AT165" s="143" t="s">
        <v>245</v>
      </c>
      <c r="AU165" s="143" t="s">
        <v>93</v>
      </c>
      <c r="AY165" s="17" t="s">
        <v>192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90</v>
      </c>
      <c r="BK165" s="144">
        <f>ROUND(I165*H165,2)</f>
        <v>0</v>
      </c>
      <c r="BL165" s="17" t="s">
        <v>90</v>
      </c>
      <c r="BM165" s="143" t="s">
        <v>3534</v>
      </c>
    </row>
    <row r="166" spans="2:65" s="12" customFormat="1" ht="11.25">
      <c r="B166" s="149"/>
      <c r="D166" s="150" t="s">
        <v>202</v>
      </c>
      <c r="E166" s="151" t="s">
        <v>44</v>
      </c>
      <c r="F166" s="152" t="s">
        <v>3519</v>
      </c>
      <c r="H166" s="151" t="s">
        <v>44</v>
      </c>
      <c r="I166" s="153"/>
      <c r="L166" s="149"/>
      <c r="M166" s="154"/>
      <c r="T166" s="155"/>
      <c r="AT166" s="151" t="s">
        <v>202</v>
      </c>
      <c r="AU166" s="151" t="s">
        <v>93</v>
      </c>
      <c r="AV166" s="12" t="s">
        <v>90</v>
      </c>
      <c r="AW166" s="12" t="s">
        <v>42</v>
      </c>
      <c r="AX166" s="12" t="s">
        <v>82</v>
      </c>
      <c r="AY166" s="151" t="s">
        <v>192</v>
      </c>
    </row>
    <row r="167" spans="2:65" s="12" customFormat="1" ht="22.5">
      <c r="B167" s="149"/>
      <c r="D167" s="150" t="s">
        <v>202</v>
      </c>
      <c r="E167" s="151" t="s">
        <v>44</v>
      </c>
      <c r="F167" s="152" t="s">
        <v>3520</v>
      </c>
      <c r="H167" s="151" t="s">
        <v>44</v>
      </c>
      <c r="I167" s="153"/>
      <c r="L167" s="149"/>
      <c r="M167" s="154"/>
      <c r="T167" s="155"/>
      <c r="AT167" s="151" t="s">
        <v>202</v>
      </c>
      <c r="AU167" s="151" t="s">
        <v>93</v>
      </c>
      <c r="AV167" s="12" t="s">
        <v>90</v>
      </c>
      <c r="AW167" s="12" t="s">
        <v>42</v>
      </c>
      <c r="AX167" s="12" t="s">
        <v>82</v>
      </c>
      <c r="AY167" s="151" t="s">
        <v>192</v>
      </c>
    </row>
    <row r="168" spans="2:65" s="12" customFormat="1" ht="22.5">
      <c r="B168" s="149"/>
      <c r="D168" s="150" t="s">
        <v>202</v>
      </c>
      <c r="E168" s="151" t="s">
        <v>44</v>
      </c>
      <c r="F168" s="152" t="s">
        <v>3535</v>
      </c>
      <c r="H168" s="151" t="s">
        <v>44</v>
      </c>
      <c r="I168" s="153"/>
      <c r="L168" s="149"/>
      <c r="M168" s="154"/>
      <c r="T168" s="155"/>
      <c r="AT168" s="151" t="s">
        <v>202</v>
      </c>
      <c r="AU168" s="151" t="s">
        <v>93</v>
      </c>
      <c r="AV168" s="12" t="s">
        <v>90</v>
      </c>
      <c r="AW168" s="12" t="s">
        <v>42</v>
      </c>
      <c r="AX168" s="12" t="s">
        <v>82</v>
      </c>
      <c r="AY168" s="151" t="s">
        <v>192</v>
      </c>
    </row>
    <row r="169" spans="2:65" s="12" customFormat="1" ht="11.25">
      <c r="B169" s="149"/>
      <c r="D169" s="150" t="s">
        <v>202</v>
      </c>
      <c r="E169" s="151" t="s">
        <v>44</v>
      </c>
      <c r="F169" s="152" t="s">
        <v>3522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3" customFormat="1" ht="11.25">
      <c r="B170" s="156"/>
      <c r="D170" s="150" t="s">
        <v>202</v>
      </c>
      <c r="E170" s="157" t="s">
        <v>44</v>
      </c>
      <c r="F170" s="158" t="s">
        <v>3536</v>
      </c>
      <c r="H170" s="159">
        <v>84</v>
      </c>
      <c r="I170" s="160"/>
      <c r="L170" s="156"/>
      <c r="M170" s="161"/>
      <c r="T170" s="162"/>
      <c r="AT170" s="157" t="s">
        <v>202</v>
      </c>
      <c r="AU170" s="157" t="s">
        <v>93</v>
      </c>
      <c r="AV170" s="13" t="s">
        <v>93</v>
      </c>
      <c r="AW170" s="13" t="s">
        <v>42</v>
      </c>
      <c r="AX170" s="13" t="s">
        <v>82</v>
      </c>
      <c r="AY170" s="157" t="s">
        <v>192</v>
      </c>
    </row>
    <row r="171" spans="2:65" s="12" customFormat="1" ht="11.25">
      <c r="B171" s="149"/>
      <c r="D171" s="150" t="s">
        <v>202</v>
      </c>
      <c r="E171" s="151" t="s">
        <v>44</v>
      </c>
      <c r="F171" s="152" t="s">
        <v>3523</v>
      </c>
      <c r="H171" s="151" t="s">
        <v>44</v>
      </c>
      <c r="I171" s="153"/>
      <c r="L171" s="149"/>
      <c r="M171" s="154"/>
      <c r="T171" s="155"/>
      <c r="AT171" s="151" t="s">
        <v>202</v>
      </c>
      <c r="AU171" s="151" t="s">
        <v>93</v>
      </c>
      <c r="AV171" s="12" t="s">
        <v>90</v>
      </c>
      <c r="AW171" s="12" t="s">
        <v>42</v>
      </c>
      <c r="AX171" s="12" t="s">
        <v>82</v>
      </c>
      <c r="AY171" s="151" t="s">
        <v>192</v>
      </c>
    </row>
    <row r="172" spans="2:65" s="13" customFormat="1" ht="11.25">
      <c r="B172" s="156"/>
      <c r="D172" s="150" t="s">
        <v>202</v>
      </c>
      <c r="E172" s="157" t="s">
        <v>44</v>
      </c>
      <c r="F172" s="158" t="s">
        <v>3537</v>
      </c>
      <c r="H172" s="159">
        <v>141.75</v>
      </c>
      <c r="I172" s="160"/>
      <c r="L172" s="156"/>
      <c r="M172" s="161"/>
      <c r="T172" s="162"/>
      <c r="AT172" s="157" t="s">
        <v>202</v>
      </c>
      <c r="AU172" s="157" t="s">
        <v>93</v>
      </c>
      <c r="AV172" s="13" t="s">
        <v>93</v>
      </c>
      <c r="AW172" s="13" t="s">
        <v>42</v>
      </c>
      <c r="AX172" s="13" t="s">
        <v>82</v>
      </c>
      <c r="AY172" s="157" t="s">
        <v>192</v>
      </c>
    </row>
    <row r="173" spans="2:65" s="12" customFormat="1" ht="11.25">
      <c r="B173" s="149"/>
      <c r="D173" s="150" t="s">
        <v>202</v>
      </c>
      <c r="E173" s="151" t="s">
        <v>44</v>
      </c>
      <c r="F173" s="152" t="s">
        <v>3524</v>
      </c>
      <c r="H173" s="151" t="s">
        <v>44</v>
      </c>
      <c r="I173" s="153"/>
      <c r="L173" s="149"/>
      <c r="M173" s="154"/>
      <c r="T173" s="155"/>
      <c r="AT173" s="151" t="s">
        <v>202</v>
      </c>
      <c r="AU173" s="151" t="s">
        <v>93</v>
      </c>
      <c r="AV173" s="12" t="s">
        <v>90</v>
      </c>
      <c r="AW173" s="12" t="s">
        <v>42</v>
      </c>
      <c r="AX173" s="12" t="s">
        <v>82</v>
      </c>
      <c r="AY173" s="151" t="s">
        <v>192</v>
      </c>
    </row>
    <row r="174" spans="2:65" s="13" customFormat="1" ht="11.25">
      <c r="B174" s="156"/>
      <c r="D174" s="150" t="s">
        <v>202</v>
      </c>
      <c r="E174" s="157" t="s">
        <v>44</v>
      </c>
      <c r="F174" s="158" t="s">
        <v>3538</v>
      </c>
      <c r="H174" s="159">
        <v>147</v>
      </c>
      <c r="I174" s="160"/>
      <c r="L174" s="156"/>
      <c r="M174" s="161"/>
      <c r="T174" s="162"/>
      <c r="AT174" s="157" t="s">
        <v>202</v>
      </c>
      <c r="AU174" s="157" t="s">
        <v>93</v>
      </c>
      <c r="AV174" s="13" t="s">
        <v>93</v>
      </c>
      <c r="AW174" s="13" t="s">
        <v>42</v>
      </c>
      <c r="AX174" s="13" t="s">
        <v>82</v>
      </c>
      <c r="AY174" s="157" t="s">
        <v>192</v>
      </c>
    </row>
    <row r="175" spans="2:65" s="12" customFormat="1" ht="11.25">
      <c r="B175" s="149"/>
      <c r="D175" s="150" t="s">
        <v>202</v>
      </c>
      <c r="E175" s="151" t="s">
        <v>44</v>
      </c>
      <c r="F175" s="152" t="s">
        <v>3525</v>
      </c>
      <c r="H175" s="151" t="s">
        <v>44</v>
      </c>
      <c r="I175" s="153"/>
      <c r="L175" s="149"/>
      <c r="M175" s="154"/>
      <c r="T175" s="155"/>
      <c r="AT175" s="151" t="s">
        <v>202</v>
      </c>
      <c r="AU175" s="151" t="s">
        <v>93</v>
      </c>
      <c r="AV175" s="12" t="s">
        <v>90</v>
      </c>
      <c r="AW175" s="12" t="s">
        <v>42</v>
      </c>
      <c r="AX175" s="12" t="s">
        <v>82</v>
      </c>
      <c r="AY175" s="151" t="s">
        <v>192</v>
      </c>
    </row>
    <row r="176" spans="2:65" s="13" customFormat="1" ht="11.25">
      <c r="B176" s="156"/>
      <c r="D176" s="150" t="s">
        <v>202</v>
      </c>
      <c r="E176" s="157" t="s">
        <v>44</v>
      </c>
      <c r="F176" s="158" t="s">
        <v>3539</v>
      </c>
      <c r="H176" s="159">
        <v>42</v>
      </c>
      <c r="I176" s="160"/>
      <c r="L176" s="156"/>
      <c r="M176" s="161"/>
      <c r="T176" s="162"/>
      <c r="AT176" s="157" t="s">
        <v>202</v>
      </c>
      <c r="AU176" s="157" t="s">
        <v>93</v>
      </c>
      <c r="AV176" s="13" t="s">
        <v>93</v>
      </c>
      <c r="AW176" s="13" t="s">
        <v>42</v>
      </c>
      <c r="AX176" s="13" t="s">
        <v>82</v>
      </c>
      <c r="AY176" s="157" t="s">
        <v>192</v>
      </c>
    </row>
    <row r="177" spans="2:65" s="12" customFormat="1" ht="22.5">
      <c r="B177" s="149"/>
      <c r="D177" s="150" t="s">
        <v>202</v>
      </c>
      <c r="E177" s="151" t="s">
        <v>44</v>
      </c>
      <c r="F177" s="152" t="s">
        <v>3540</v>
      </c>
      <c r="H177" s="151" t="s">
        <v>44</v>
      </c>
      <c r="I177" s="153"/>
      <c r="L177" s="149"/>
      <c r="M177" s="154"/>
      <c r="T177" s="155"/>
      <c r="AT177" s="151" t="s">
        <v>202</v>
      </c>
      <c r="AU177" s="151" t="s">
        <v>93</v>
      </c>
      <c r="AV177" s="12" t="s">
        <v>90</v>
      </c>
      <c r="AW177" s="12" t="s">
        <v>42</v>
      </c>
      <c r="AX177" s="12" t="s">
        <v>82</v>
      </c>
      <c r="AY177" s="151" t="s">
        <v>192</v>
      </c>
    </row>
    <row r="178" spans="2:65" s="12" customFormat="1" ht="11.25">
      <c r="B178" s="149"/>
      <c r="D178" s="150" t="s">
        <v>202</v>
      </c>
      <c r="E178" s="151" t="s">
        <v>44</v>
      </c>
      <c r="F178" s="152" t="s">
        <v>3527</v>
      </c>
      <c r="H178" s="151" t="s">
        <v>44</v>
      </c>
      <c r="I178" s="153"/>
      <c r="L178" s="149"/>
      <c r="M178" s="154"/>
      <c r="T178" s="155"/>
      <c r="AT178" s="151" t="s">
        <v>202</v>
      </c>
      <c r="AU178" s="151" t="s">
        <v>93</v>
      </c>
      <c r="AV178" s="12" t="s">
        <v>90</v>
      </c>
      <c r="AW178" s="12" t="s">
        <v>42</v>
      </c>
      <c r="AX178" s="12" t="s">
        <v>82</v>
      </c>
      <c r="AY178" s="151" t="s">
        <v>192</v>
      </c>
    </row>
    <row r="179" spans="2:65" s="13" customFormat="1" ht="11.25">
      <c r="B179" s="156"/>
      <c r="D179" s="150" t="s">
        <v>202</v>
      </c>
      <c r="E179" s="157" t="s">
        <v>44</v>
      </c>
      <c r="F179" s="158" t="s">
        <v>3541</v>
      </c>
      <c r="H179" s="159">
        <v>78.75</v>
      </c>
      <c r="I179" s="160"/>
      <c r="L179" s="156"/>
      <c r="M179" s="161"/>
      <c r="T179" s="162"/>
      <c r="AT179" s="157" t="s">
        <v>202</v>
      </c>
      <c r="AU179" s="157" t="s">
        <v>93</v>
      </c>
      <c r="AV179" s="13" t="s">
        <v>93</v>
      </c>
      <c r="AW179" s="13" t="s">
        <v>42</v>
      </c>
      <c r="AX179" s="13" t="s">
        <v>82</v>
      </c>
      <c r="AY179" s="157" t="s">
        <v>192</v>
      </c>
    </row>
    <row r="180" spans="2:65" s="12" customFormat="1" ht="11.25">
      <c r="B180" s="149"/>
      <c r="D180" s="150" t="s">
        <v>202</v>
      </c>
      <c r="E180" s="151" t="s">
        <v>44</v>
      </c>
      <c r="F180" s="152" t="s">
        <v>3528</v>
      </c>
      <c r="H180" s="151" t="s">
        <v>44</v>
      </c>
      <c r="I180" s="153"/>
      <c r="L180" s="149"/>
      <c r="M180" s="154"/>
      <c r="T180" s="155"/>
      <c r="AT180" s="151" t="s">
        <v>202</v>
      </c>
      <c r="AU180" s="151" t="s">
        <v>93</v>
      </c>
      <c r="AV180" s="12" t="s">
        <v>90</v>
      </c>
      <c r="AW180" s="12" t="s">
        <v>42</v>
      </c>
      <c r="AX180" s="12" t="s">
        <v>82</v>
      </c>
      <c r="AY180" s="151" t="s">
        <v>192</v>
      </c>
    </row>
    <row r="181" spans="2:65" s="13" customFormat="1" ht="11.25">
      <c r="B181" s="156"/>
      <c r="D181" s="150" t="s">
        <v>202</v>
      </c>
      <c r="E181" s="157" t="s">
        <v>44</v>
      </c>
      <c r="F181" s="158" t="s">
        <v>3538</v>
      </c>
      <c r="H181" s="159">
        <v>147</v>
      </c>
      <c r="I181" s="160"/>
      <c r="L181" s="156"/>
      <c r="M181" s="161"/>
      <c r="T181" s="162"/>
      <c r="AT181" s="157" t="s">
        <v>202</v>
      </c>
      <c r="AU181" s="157" t="s">
        <v>93</v>
      </c>
      <c r="AV181" s="13" t="s">
        <v>93</v>
      </c>
      <c r="AW181" s="13" t="s">
        <v>42</v>
      </c>
      <c r="AX181" s="13" t="s">
        <v>82</v>
      </c>
      <c r="AY181" s="157" t="s">
        <v>192</v>
      </c>
    </row>
    <row r="182" spans="2:65" s="12" customFormat="1" ht="11.25">
      <c r="B182" s="149"/>
      <c r="D182" s="150" t="s">
        <v>202</v>
      </c>
      <c r="E182" s="151" t="s">
        <v>44</v>
      </c>
      <c r="F182" s="152" t="s">
        <v>3529</v>
      </c>
      <c r="H182" s="151" t="s">
        <v>44</v>
      </c>
      <c r="I182" s="153"/>
      <c r="L182" s="149"/>
      <c r="M182" s="154"/>
      <c r="T182" s="155"/>
      <c r="AT182" s="151" t="s">
        <v>202</v>
      </c>
      <c r="AU182" s="151" t="s">
        <v>93</v>
      </c>
      <c r="AV182" s="12" t="s">
        <v>90</v>
      </c>
      <c r="AW182" s="12" t="s">
        <v>42</v>
      </c>
      <c r="AX182" s="12" t="s">
        <v>82</v>
      </c>
      <c r="AY182" s="151" t="s">
        <v>192</v>
      </c>
    </row>
    <row r="183" spans="2:65" s="13" customFormat="1" ht="11.25">
      <c r="B183" s="156"/>
      <c r="D183" s="150" t="s">
        <v>202</v>
      </c>
      <c r="E183" s="157" t="s">
        <v>44</v>
      </c>
      <c r="F183" s="158" t="s">
        <v>3542</v>
      </c>
      <c r="H183" s="159">
        <v>105</v>
      </c>
      <c r="I183" s="160"/>
      <c r="L183" s="156"/>
      <c r="M183" s="161"/>
      <c r="T183" s="162"/>
      <c r="AT183" s="157" t="s">
        <v>202</v>
      </c>
      <c r="AU183" s="157" t="s">
        <v>93</v>
      </c>
      <c r="AV183" s="13" t="s">
        <v>93</v>
      </c>
      <c r="AW183" s="13" t="s">
        <v>42</v>
      </c>
      <c r="AX183" s="13" t="s">
        <v>82</v>
      </c>
      <c r="AY183" s="157" t="s">
        <v>192</v>
      </c>
    </row>
    <row r="184" spans="2:65" s="12" customFormat="1" ht="11.25">
      <c r="B184" s="149"/>
      <c r="D184" s="150" t="s">
        <v>202</v>
      </c>
      <c r="E184" s="151" t="s">
        <v>44</v>
      </c>
      <c r="F184" s="152" t="s">
        <v>3530</v>
      </c>
      <c r="H184" s="151" t="s">
        <v>44</v>
      </c>
      <c r="I184" s="153"/>
      <c r="L184" s="149"/>
      <c r="M184" s="154"/>
      <c r="T184" s="155"/>
      <c r="AT184" s="151" t="s">
        <v>202</v>
      </c>
      <c r="AU184" s="151" t="s">
        <v>93</v>
      </c>
      <c r="AV184" s="12" t="s">
        <v>90</v>
      </c>
      <c r="AW184" s="12" t="s">
        <v>42</v>
      </c>
      <c r="AX184" s="12" t="s">
        <v>82</v>
      </c>
      <c r="AY184" s="151" t="s">
        <v>192</v>
      </c>
    </row>
    <row r="185" spans="2:65" s="13" customFormat="1" ht="11.25">
      <c r="B185" s="156"/>
      <c r="D185" s="150" t="s">
        <v>202</v>
      </c>
      <c r="E185" s="157" t="s">
        <v>44</v>
      </c>
      <c r="F185" s="158" t="s">
        <v>3543</v>
      </c>
      <c r="H185" s="159">
        <v>47.25</v>
      </c>
      <c r="I185" s="160"/>
      <c r="L185" s="156"/>
      <c r="M185" s="161"/>
      <c r="T185" s="162"/>
      <c r="AT185" s="157" t="s">
        <v>202</v>
      </c>
      <c r="AU185" s="157" t="s">
        <v>93</v>
      </c>
      <c r="AV185" s="13" t="s">
        <v>93</v>
      </c>
      <c r="AW185" s="13" t="s">
        <v>42</v>
      </c>
      <c r="AX185" s="13" t="s">
        <v>82</v>
      </c>
      <c r="AY185" s="157" t="s">
        <v>192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3531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3" customFormat="1" ht="11.25">
      <c r="B187" s="156"/>
      <c r="D187" s="150" t="s">
        <v>202</v>
      </c>
      <c r="E187" s="157" t="s">
        <v>44</v>
      </c>
      <c r="F187" s="158" t="s">
        <v>3544</v>
      </c>
      <c r="H187" s="159">
        <v>241.5</v>
      </c>
      <c r="I187" s="160"/>
      <c r="L187" s="156"/>
      <c r="M187" s="161"/>
      <c r="T187" s="162"/>
      <c r="AT187" s="157" t="s">
        <v>202</v>
      </c>
      <c r="AU187" s="157" t="s">
        <v>93</v>
      </c>
      <c r="AV187" s="13" t="s">
        <v>93</v>
      </c>
      <c r="AW187" s="13" t="s">
        <v>42</v>
      </c>
      <c r="AX187" s="13" t="s">
        <v>82</v>
      </c>
      <c r="AY187" s="157" t="s">
        <v>192</v>
      </c>
    </row>
    <row r="188" spans="2:65" s="14" customFormat="1" ht="11.25">
      <c r="B188" s="163"/>
      <c r="D188" s="150" t="s">
        <v>202</v>
      </c>
      <c r="E188" s="164" t="s">
        <v>44</v>
      </c>
      <c r="F188" s="165" t="s">
        <v>205</v>
      </c>
      <c r="H188" s="166">
        <v>1034.25</v>
      </c>
      <c r="I188" s="167"/>
      <c r="L188" s="163"/>
      <c r="M188" s="168"/>
      <c r="T188" s="169"/>
      <c r="AT188" s="164" t="s">
        <v>202</v>
      </c>
      <c r="AU188" s="164" t="s">
        <v>93</v>
      </c>
      <c r="AV188" s="14" t="s">
        <v>199</v>
      </c>
      <c r="AW188" s="14" t="s">
        <v>4</v>
      </c>
      <c r="AX188" s="14" t="s">
        <v>90</v>
      </c>
      <c r="AY188" s="164" t="s">
        <v>192</v>
      </c>
    </row>
    <row r="189" spans="2:65" s="11" customFormat="1" ht="22.9" customHeight="1">
      <c r="B189" s="120"/>
      <c r="D189" s="121" t="s">
        <v>81</v>
      </c>
      <c r="E189" s="130" t="s">
        <v>1236</v>
      </c>
      <c r="F189" s="130" t="s">
        <v>1237</v>
      </c>
      <c r="I189" s="123"/>
      <c r="J189" s="131">
        <f>BK189</f>
        <v>0</v>
      </c>
      <c r="L189" s="120"/>
      <c r="M189" s="125"/>
      <c r="P189" s="126">
        <f>SUM(P190:P614)</f>
        <v>0</v>
      </c>
      <c r="R189" s="126">
        <f>SUM(R190:R614)</f>
        <v>0.35759400000000002</v>
      </c>
      <c r="T189" s="127">
        <f>SUM(T190:T614)</f>
        <v>0</v>
      </c>
      <c r="AR189" s="121" t="s">
        <v>209</v>
      </c>
      <c r="AT189" s="128" t="s">
        <v>81</v>
      </c>
      <c r="AU189" s="128" t="s">
        <v>90</v>
      </c>
      <c r="AY189" s="121" t="s">
        <v>192</v>
      </c>
      <c r="BK189" s="129">
        <f>SUM(BK190:BK614)</f>
        <v>0</v>
      </c>
    </row>
    <row r="190" spans="2:65" s="1" customFormat="1" ht="16.5" customHeight="1">
      <c r="B190" s="33"/>
      <c r="C190" s="132" t="s">
        <v>212</v>
      </c>
      <c r="D190" s="132" t="s">
        <v>194</v>
      </c>
      <c r="E190" s="133" t="s">
        <v>3545</v>
      </c>
      <c r="F190" s="134" t="s">
        <v>3546</v>
      </c>
      <c r="G190" s="135" t="s">
        <v>282</v>
      </c>
      <c r="H190" s="136">
        <v>975</v>
      </c>
      <c r="I190" s="137"/>
      <c r="J190" s="138">
        <f>ROUND(I190*H190,2)</f>
        <v>0</v>
      </c>
      <c r="K190" s="134" t="s">
        <v>198</v>
      </c>
      <c r="L190" s="33"/>
      <c r="M190" s="139" t="s">
        <v>44</v>
      </c>
      <c r="N190" s="140" t="s">
        <v>53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90</v>
      </c>
      <c r="AT190" s="143" t="s">
        <v>194</v>
      </c>
      <c r="AU190" s="143" t="s">
        <v>93</v>
      </c>
      <c r="AY190" s="17" t="s">
        <v>192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90</v>
      </c>
      <c r="BK190" s="144">
        <f>ROUND(I190*H190,2)</f>
        <v>0</v>
      </c>
      <c r="BL190" s="17" t="s">
        <v>90</v>
      </c>
      <c r="BM190" s="143" t="s">
        <v>3547</v>
      </c>
    </row>
    <row r="191" spans="2:65" s="1" customFormat="1" ht="11.25">
      <c r="B191" s="33"/>
      <c r="D191" s="145" t="s">
        <v>200</v>
      </c>
      <c r="F191" s="146" t="s">
        <v>3548</v>
      </c>
      <c r="I191" s="147"/>
      <c r="L191" s="33"/>
      <c r="M191" s="148"/>
      <c r="T191" s="54"/>
      <c r="AT191" s="17" t="s">
        <v>200</v>
      </c>
      <c r="AU191" s="17" t="s">
        <v>93</v>
      </c>
    </row>
    <row r="192" spans="2:65" s="12" customFormat="1" ht="11.25">
      <c r="B192" s="149"/>
      <c r="D192" s="150" t="s">
        <v>202</v>
      </c>
      <c r="E192" s="151" t="s">
        <v>44</v>
      </c>
      <c r="F192" s="152" t="s">
        <v>3519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51" s="12" customFormat="1" ht="22.5">
      <c r="B193" s="149"/>
      <c r="D193" s="150" t="s">
        <v>202</v>
      </c>
      <c r="E193" s="151" t="s">
        <v>44</v>
      </c>
      <c r="F193" s="152" t="s">
        <v>3549</v>
      </c>
      <c r="H193" s="151" t="s">
        <v>44</v>
      </c>
      <c r="I193" s="153"/>
      <c r="L193" s="149"/>
      <c r="M193" s="154"/>
      <c r="T193" s="155"/>
      <c r="AT193" s="151" t="s">
        <v>202</v>
      </c>
      <c r="AU193" s="151" t="s">
        <v>93</v>
      </c>
      <c r="AV193" s="12" t="s">
        <v>90</v>
      </c>
      <c r="AW193" s="12" t="s">
        <v>42</v>
      </c>
      <c r="AX193" s="12" t="s">
        <v>82</v>
      </c>
      <c r="AY193" s="151" t="s">
        <v>192</v>
      </c>
    </row>
    <row r="194" spans="2:51" s="12" customFormat="1" ht="22.5">
      <c r="B194" s="149"/>
      <c r="D194" s="150" t="s">
        <v>202</v>
      </c>
      <c r="E194" s="151" t="s">
        <v>44</v>
      </c>
      <c r="F194" s="152" t="s">
        <v>3550</v>
      </c>
      <c r="H194" s="151" t="s">
        <v>44</v>
      </c>
      <c r="I194" s="153"/>
      <c r="L194" s="149"/>
      <c r="M194" s="154"/>
      <c r="T194" s="155"/>
      <c r="AT194" s="151" t="s">
        <v>202</v>
      </c>
      <c r="AU194" s="151" t="s">
        <v>93</v>
      </c>
      <c r="AV194" s="12" t="s">
        <v>90</v>
      </c>
      <c r="AW194" s="12" t="s">
        <v>42</v>
      </c>
      <c r="AX194" s="12" t="s">
        <v>82</v>
      </c>
      <c r="AY194" s="151" t="s">
        <v>192</v>
      </c>
    </row>
    <row r="195" spans="2:51" s="13" customFormat="1" ht="11.25">
      <c r="B195" s="156"/>
      <c r="D195" s="150" t="s">
        <v>202</v>
      </c>
      <c r="E195" s="157" t="s">
        <v>44</v>
      </c>
      <c r="F195" s="158" t="s">
        <v>1415</v>
      </c>
      <c r="H195" s="159">
        <v>80</v>
      </c>
      <c r="I195" s="160"/>
      <c r="L195" s="156"/>
      <c r="M195" s="161"/>
      <c r="T195" s="162"/>
      <c r="AT195" s="157" t="s">
        <v>202</v>
      </c>
      <c r="AU195" s="157" t="s">
        <v>93</v>
      </c>
      <c r="AV195" s="13" t="s">
        <v>93</v>
      </c>
      <c r="AW195" s="13" t="s">
        <v>42</v>
      </c>
      <c r="AX195" s="13" t="s">
        <v>82</v>
      </c>
      <c r="AY195" s="157" t="s">
        <v>192</v>
      </c>
    </row>
    <row r="196" spans="2:51" s="12" customFormat="1" ht="22.5">
      <c r="B196" s="149"/>
      <c r="D196" s="150" t="s">
        <v>202</v>
      </c>
      <c r="E196" s="151" t="s">
        <v>44</v>
      </c>
      <c r="F196" s="152" t="s">
        <v>3551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51" s="13" customFormat="1" ht="11.25">
      <c r="B197" s="156"/>
      <c r="D197" s="150" t="s">
        <v>202</v>
      </c>
      <c r="E197" s="157" t="s">
        <v>44</v>
      </c>
      <c r="F197" s="158" t="s">
        <v>1658</v>
      </c>
      <c r="H197" s="159">
        <v>135</v>
      </c>
      <c r="I197" s="160"/>
      <c r="L197" s="156"/>
      <c r="M197" s="161"/>
      <c r="T197" s="162"/>
      <c r="AT197" s="157" t="s">
        <v>202</v>
      </c>
      <c r="AU197" s="157" t="s">
        <v>93</v>
      </c>
      <c r="AV197" s="13" t="s">
        <v>93</v>
      </c>
      <c r="AW197" s="13" t="s">
        <v>42</v>
      </c>
      <c r="AX197" s="13" t="s">
        <v>82</v>
      </c>
      <c r="AY197" s="157" t="s">
        <v>192</v>
      </c>
    </row>
    <row r="198" spans="2:51" s="12" customFormat="1" ht="22.5">
      <c r="B198" s="149"/>
      <c r="D198" s="150" t="s">
        <v>202</v>
      </c>
      <c r="E198" s="151" t="s">
        <v>44</v>
      </c>
      <c r="F198" s="152" t="s">
        <v>3552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51" s="13" customFormat="1" ht="11.25">
      <c r="B199" s="156"/>
      <c r="D199" s="150" t="s">
        <v>202</v>
      </c>
      <c r="E199" s="157" t="s">
        <v>44</v>
      </c>
      <c r="F199" s="158" t="s">
        <v>1679</v>
      </c>
      <c r="H199" s="159">
        <v>140</v>
      </c>
      <c r="I199" s="160"/>
      <c r="L199" s="156"/>
      <c r="M199" s="161"/>
      <c r="T199" s="162"/>
      <c r="AT199" s="157" t="s">
        <v>202</v>
      </c>
      <c r="AU199" s="157" t="s">
        <v>93</v>
      </c>
      <c r="AV199" s="13" t="s">
        <v>93</v>
      </c>
      <c r="AW199" s="13" t="s">
        <v>42</v>
      </c>
      <c r="AX199" s="13" t="s">
        <v>82</v>
      </c>
      <c r="AY199" s="157" t="s">
        <v>192</v>
      </c>
    </row>
    <row r="200" spans="2:51" s="12" customFormat="1" ht="22.5">
      <c r="B200" s="149"/>
      <c r="D200" s="150" t="s">
        <v>202</v>
      </c>
      <c r="E200" s="151" t="s">
        <v>44</v>
      </c>
      <c r="F200" s="152" t="s">
        <v>3553</v>
      </c>
      <c r="H200" s="151" t="s">
        <v>44</v>
      </c>
      <c r="I200" s="153"/>
      <c r="L200" s="149"/>
      <c r="M200" s="154"/>
      <c r="T200" s="155"/>
      <c r="AT200" s="151" t="s">
        <v>202</v>
      </c>
      <c r="AU200" s="151" t="s">
        <v>93</v>
      </c>
      <c r="AV200" s="12" t="s">
        <v>90</v>
      </c>
      <c r="AW200" s="12" t="s">
        <v>42</v>
      </c>
      <c r="AX200" s="12" t="s">
        <v>82</v>
      </c>
      <c r="AY200" s="151" t="s">
        <v>192</v>
      </c>
    </row>
    <row r="201" spans="2:51" s="13" customFormat="1" ht="11.25">
      <c r="B201" s="156"/>
      <c r="D201" s="150" t="s">
        <v>202</v>
      </c>
      <c r="E201" s="157" t="s">
        <v>44</v>
      </c>
      <c r="F201" s="158" t="s">
        <v>318</v>
      </c>
      <c r="H201" s="159">
        <v>40</v>
      </c>
      <c r="I201" s="160"/>
      <c r="L201" s="156"/>
      <c r="M201" s="161"/>
      <c r="T201" s="162"/>
      <c r="AT201" s="157" t="s">
        <v>202</v>
      </c>
      <c r="AU201" s="157" t="s">
        <v>93</v>
      </c>
      <c r="AV201" s="13" t="s">
        <v>93</v>
      </c>
      <c r="AW201" s="13" t="s">
        <v>42</v>
      </c>
      <c r="AX201" s="13" t="s">
        <v>82</v>
      </c>
      <c r="AY201" s="157" t="s">
        <v>192</v>
      </c>
    </row>
    <row r="202" spans="2:51" s="12" customFormat="1" ht="22.5">
      <c r="B202" s="149"/>
      <c r="D202" s="150" t="s">
        <v>202</v>
      </c>
      <c r="E202" s="151" t="s">
        <v>44</v>
      </c>
      <c r="F202" s="152" t="s">
        <v>3554</v>
      </c>
      <c r="H202" s="151" t="s">
        <v>44</v>
      </c>
      <c r="I202" s="153"/>
      <c r="L202" s="149"/>
      <c r="M202" s="154"/>
      <c r="T202" s="155"/>
      <c r="AT202" s="151" t="s">
        <v>202</v>
      </c>
      <c r="AU202" s="151" t="s">
        <v>93</v>
      </c>
      <c r="AV202" s="12" t="s">
        <v>90</v>
      </c>
      <c r="AW202" s="12" t="s">
        <v>42</v>
      </c>
      <c r="AX202" s="12" t="s">
        <v>82</v>
      </c>
      <c r="AY202" s="151" t="s">
        <v>192</v>
      </c>
    </row>
    <row r="203" spans="2:51" s="13" customFormat="1" ht="11.25">
      <c r="B203" s="156"/>
      <c r="D203" s="150" t="s">
        <v>202</v>
      </c>
      <c r="E203" s="157" t="s">
        <v>44</v>
      </c>
      <c r="F203" s="158" t="s">
        <v>1326</v>
      </c>
      <c r="H203" s="159">
        <v>65</v>
      </c>
      <c r="I203" s="160"/>
      <c r="L203" s="156"/>
      <c r="M203" s="161"/>
      <c r="T203" s="162"/>
      <c r="AT203" s="157" t="s">
        <v>202</v>
      </c>
      <c r="AU203" s="157" t="s">
        <v>93</v>
      </c>
      <c r="AV203" s="13" t="s">
        <v>93</v>
      </c>
      <c r="AW203" s="13" t="s">
        <v>42</v>
      </c>
      <c r="AX203" s="13" t="s">
        <v>82</v>
      </c>
      <c r="AY203" s="157" t="s">
        <v>192</v>
      </c>
    </row>
    <row r="204" spans="2:51" s="12" customFormat="1" ht="22.5">
      <c r="B204" s="149"/>
      <c r="D204" s="150" t="s">
        <v>202</v>
      </c>
      <c r="E204" s="151" t="s">
        <v>44</v>
      </c>
      <c r="F204" s="152" t="s">
        <v>3555</v>
      </c>
      <c r="H204" s="151" t="s">
        <v>44</v>
      </c>
      <c r="I204" s="153"/>
      <c r="L204" s="149"/>
      <c r="M204" s="154"/>
      <c r="T204" s="155"/>
      <c r="AT204" s="151" t="s">
        <v>202</v>
      </c>
      <c r="AU204" s="151" t="s">
        <v>93</v>
      </c>
      <c r="AV204" s="12" t="s">
        <v>90</v>
      </c>
      <c r="AW204" s="12" t="s">
        <v>42</v>
      </c>
      <c r="AX204" s="12" t="s">
        <v>82</v>
      </c>
      <c r="AY204" s="151" t="s">
        <v>192</v>
      </c>
    </row>
    <row r="205" spans="2:51" s="13" customFormat="1" ht="11.25">
      <c r="B205" s="156"/>
      <c r="D205" s="150" t="s">
        <v>202</v>
      </c>
      <c r="E205" s="157" t="s">
        <v>44</v>
      </c>
      <c r="F205" s="158" t="s">
        <v>1679</v>
      </c>
      <c r="H205" s="159">
        <v>140</v>
      </c>
      <c r="I205" s="160"/>
      <c r="L205" s="156"/>
      <c r="M205" s="161"/>
      <c r="T205" s="162"/>
      <c r="AT205" s="157" t="s">
        <v>202</v>
      </c>
      <c r="AU205" s="157" t="s">
        <v>93</v>
      </c>
      <c r="AV205" s="13" t="s">
        <v>93</v>
      </c>
      <c r="AW205" s="13" t="s">
        <v>42</v>
      </c>
      <c r="AX205" s="13" t="s">
        <v>82</v>
      </c>
      <c r="AY205" s="157" t="s">
        <v>192</v>
      </c>
    </row>
    <row r="206" spans="2:51" s="12" customFormat="1" ht="22.5">
      <c r="B206" s="149"/>
      <c r="D206" s="150" t="s">
        <v>202</v>
      </c>
      <c r="E206" s="151" t="s">
        <v>44</v>
      </c>
      <c r="F206" s="152" t="s">
        <v>3556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93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51" s="13" customFormat="1" ht="11.25">
      <c r="B207" s="156"/>
      <c r="D207" s="150" t="s">
        <v>202</v>
      </c>
      <c r="E207" s="157" t="s">
        <v>44</v>
      </c>
      <c r="F207" s="158" t="s">
        <v>1500</v>
      </c>
      <c r="H207" s="159">
        <v>100</v>
      </c>
      <c r="I207" s="160"/>
      <c r="L207" s="156"/>
      <c r="M207" s="161"/>
      <c r="T207" s="162"/>
      <c r="AT207" s="157" t="s">
        <v>202</v>
      </c>
      <c r="AU207" s="157" t="s">
        <v>93</v>
      </c>
      <c r="AV207" s="13" t="s">
        <v>93</v>
      </c>
      <c r="AW207" s="13" t="s">
        <v>42</v>
      </c>
      <c r="AX207" s="13" t="s">
        <v>82</v>
      </c>
      <c r="AY207" s="157" t="s">
        <v>192</v>
      </c>
    </row>
    <row r="208" spans="2:51" s="12" customFormat="1" ht="22.5">
      <c r="B208" s="149"/>
      <c r="D208" s="150" t="s">
        <v>202</v>
      </c>
      <c r="E208" s="151" t="s">
        <v>44</v>
      </c>
      <c r="F208" s="152" t="s">
        <v>3557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737</v>
      </c>
      <c r="H209" s="159">
        <v>45</v>
      </c>
      <c r="I209" s="160"/>
      <c r="L209" s="156"/>
      <c r="M209" s="161"/>
      <c r="T209" s="162"/>
      <c r="AT209" s="157" t="s">
        <v>202</v>
      </c>
      <c r="AU209" s="157" t="s">
        <v>93</v>
      </c>
      <c r="AV209" s="13" t="s">
        <v>93</v>
      </c>
      <c r="AW209" s="13" t="s">
        <v>42</v>
      </c>
      <c r="AX209" s="13" t="s">
        <v>82</v>
      </c>
      <c r="AY209" s="157" t="s">
        <v>192</v>
      </c>
    </row>
    <row r="210" spans="2:65" s="12" customFormat="1" ht="33.75">
      <c r="B210" s="149"/>
      <c r="D210" s="150" t="s">
        <v>202</v>
      </c>
      <c r="E210" s="151" t="s">
        <v>44</v>
      </c>
      <c r="F210" s="152" t="s">
        <v>3558</v>
      </c>
      <c r="H210" s="151" t="s">
        <v>44</v>
      </c>
      <c r="I210" s="153"/>
      <c r="L210" s="149"/>
      <c r="M210" s="154"/>
      <c r="T210" s="155"/>
      <c r="AT210" s="151" t="s">
        <v>202</v>
      </c>
      <c r="AU210" s="151" t="s">
        <v>93</v>
      </c>
      <c r="AV210" s="12" t="s">
        <v>90</v>
      </c>
      <c r="AW210" s="12" t="s">
        <v>42</v>
      </c>
      <c r="AX210" s="12" t="s">
        <v>82</v>
      </c>
      <c r="AY210" s="151" t="s">
        <v>192</v>
      </c>
    </row>
    <row r="211" spans="2:65" s="13" customFormat="1" ht="11.25">
      <c r="B211" s="156"/>
      <c r="D211" s="150" t="s">
        <v>202</v>
      </c>
      <c r="E211" s="157" t="s">
        <v>44</v>
      </c>
      <c r="F211" s="158" t="s">
        <v>3021</v>
      </c>
      <c r="H211" s="159">
        <v>230</v>
      </c>
      <c r="I211" s="160"/>
      <c r="L211" s="156"/>
      <c r="M211" s="161"/>
      <c r="T211" s="162"/>
      <c r="AT211" s="157" t="s">
        <v>202</v>
      </c>
      <c r="AU211" s="157" t="s">
        <v>93</v>
      </c>
      <c r="AV211" s="13" t="s">
        <v>93</v>
      </c>
      <c r="AW211" s="13" t="s">
        <v>42</v>
      </c>
      <c r="AX211" s="13" t="s">
        <v>82</v>
      </c>
      <c r="AY211" s="157" t="s">
        <v>192</v>
      </c>
    </row>
    <row r="212" spans="2:65" s="14" customFormat="1" ht="11.25">
      <c r="B212" s="163"/>
      <c r="D212" s="150" t="s">
        <v>202</v>
      </c>
      <c r="E212" s="164" t="s">
        <v>44</v>
      </c>
      <c r="F212" s="165" t="s">
        <v>205</v>
      </c>
      <c r="H212" s="166">
        <v>975</v>
      </c>
      <c r="I212" s="167"/>
      <c r="L212" s="163"/>
      <c r="M212" s="168"/>
      <c r="T212" s="169"/>
      <c r="AT212" s="164" t="s">
        <v>202</v>
      </c>
      <c r="AU212" s="164" t="s">
        <v>93</v>
      </c>
      <c r="AV212" s="14" t="s">
        <v>199</v>
      </c>
      <c r="AW212" s="14" t="s">
        <v>42</v>
      </c>
      <c r="AX212" s="14" t="s">
        <v>90</v>
      </c>
      <c r="AY212" s="164" t="s">
        <v>192</v>
      </c>
    </row>
    <row r="213" spans="2:65" s="1" customFormat="1" ht="24.2" customHeight="1">
      <c r="B213" s="33"/>
      <c r="C213" s="170" t="s">
        <v>238</v>
      </c>
      <c r="D213" s="170" t="s">
        <v>245</v>
      </c>
      <c r="E213" s="171" t="s">
        <v>3559</v>
      </c>
      <c r="F213" s="172" t="s">
        <v>3560</v>
      </c>
      <c r="G213" s="173" t="s">
        <v>282</v>
      </c>
      <c r="H213" s="174">
        <v>975</v>
      </c>
      <c r="I213" s="175"/>
      <c r="J213" s="176">
        <f>ROUND(I213*H213,2)</f>
        <v>0</v>
      </c>
      <c r="K213" s="172" t="s">
        <v>198</v>
      </c>
      <c r="L213" s="177"/>
      <c r="M213" s="178" t="s">
        <v>44</v>
      </c>
      <c r="N213" s="179" t="s">
        <v>53</v>
      </c>
      <c r="P213" s="141">
        <f>O213*H213</f>
        <v>0</v>
      </c>
      <c r="Q213" s="141">
        <v>2.5999999999999998E-4</v>
      </c>
      <c r="R213" s="141">
        <f>Q213*H213</f>
        <v>0.2535</v>
      </c>
      <c r="S213" s="141">
        <v>0</v>
      </c>
      <c r="T213" s="142">
        <f>S213*H213</f>
        <v>0</v>
      </c>
      <c r="AR213" s="143" t="s">
        <v>93</v>
      </c>
      <c r="AT213" s="143" t="s">
        <v>245</v>
      </c>
      <c r="AU213" s="143" t="s">
        <v>93</v>
      </c>
      <c r="AY213" s="17" t="s">
        <v>192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90</v>
      </c>
      <c r="BK213" s="144">
        <f>ROUND(I213*H213,2)</f>
        <v>0</v>
      </c>
      <c r="BL213" s="17" t="s">
        <v>90</v>
      </c>
      <c r="BM213" s="143" t="s">
        <v>3561</v>
      </c>
    </row>
    <row r="214" spans="2:65" s="12" customFormat="1" ht="11.25">
      <c r="B214" s="149"/>
      <c r="D214" s="150" t="s">
        <v>202</v>
      </c>
      <c r="E214" s="151" t="s">
        <v>44</v>
      </c>
      <c r="F214" s="152" t="s">
        <v>3519</v>
      </c>
      <c r="H214" s="151" t="s">
        <v>44</v>
      </c>
      <c r="I214" s="153"/>
      <c r="L214" s="149"/>
      <c r="M214" s="154"/>
      <c r="T214" s="155"/>
      <c r="AT214" s="151" t="s">
        <v>202</v>
      </c>
      <c r="AU214" s="151" t="s">
        <v>93</v>
      </c>
      <c r="AV214" s="12" t="s">
        <v>90</v>
      </c>
      <c r="AW214" s="12" t="s">
        <v>42</v>
      </c>
      <c r="AX214" s="12" t="s">
        <v>82</v>
      </c>
      <c r="AY214" s="151" t="s">
        <v>192</v>
      </c>
    </row>
    <row r="215" spans="2:65" s="12" customFormat="1" ht="22.5">
      <c r="B215" s="149"/>
      <c r="D215" s="150" t="s">
        <v>202</v>
      </c>
      <c r="E215" s="151" t="s">
        <v>44</v>
      </c>
      <c r="F215" s="152" t="s">
        <v>3549</v>
      </c>
      <c r="H215" s="151" t="s">
        <v>44</v>
      </c>
      <c r="I215" s="153"/>
      <c r="L215" s="149"/>
      <c r="M215" s="154"/>
      <c r="T215" s="155"/>
      <c r="AT215" s="151" t="s">
        <v>202</v>
      </c>
      <c r="AU215" s="151" t="s">
        <v>93</v>
      </c>
      <c r="AV215" s="12" t="s">
        <v>90</v>
      </c>
      <c r="AW215" s="12" t="s">
        <v>42</v>
      </c>
      <c r="AX215" s="12" t="s">
        <v>82</v>
      </c>
      <c r="AY215" s="151" t="s">
        <v>192</v>
      </c>
    </row>
    <row r="216" spans="2:65" s="12" customFormat="1" ht="22.5">
      <c r="B216" s="149"/>
      <c r="D216" s="150" t="s">
        <v>202</v>
      </c>
      <c r="E216" s="151" t="s">
        <v>44</v>
      </c>
      <c r="F216" s="152" t="s">
        <v>3550</v>
      </c>
      <c r="H216" s="151" t="s">
        <v>44</v>
      </c>
      <c r="I216" s="153"/>
      <c r="L216" s="149"/>
      <c r="M216" s="154"/>
      <c r="T216" s="155"/>
      <c r="AT216" s="151" t="s">
        <v>202</v>
      </c>
      <c r="AU216" s="151" t="s">
        <v>93</v>
      </c>
      <c r="AV216" s="12" t="s">
        <v>90</v>
      </c>
      <c r="AW216" s="12" t="s">
        <v>42</v>
      </c>
      <c r="AX216" s="12" t="s">
        <v>82</v>
      </c>
      <c r="AY216" s="151" t="s">
        <v>192</v>
      </c>
    </row>
    <row r="217" spans="2:65" s="13" customFormat="1" ht="11.25">
      <c r="B217" s="156"/>
      <c r="D217" s="150" t="s">
        <v>202</v>
      </c>
      <c r="E217" s="157" t="s">
        <v>44</v>
      </c>
      <c r="F217" s="158" t="s">
        <v>1415</v>
      </c>
      <c r="H217" s="159">
        <v>80</v>
      </c>
      <c r="I217" s="160"/>
      <c r="L217" s="156"/>
      <c r="M217" s="161"/>
      <c r="T217" s="162"/>
      <c r="AT217" s="157" t="s">
        <v>202</v>
      </c>
      <c r="AU217" s="157" t="s">
        <v>93</v>
      </c>
      <c r="AV217" s="13" t="s">
        <v>93</v>
      </c>
      <c r="AW217" s="13" t="s">
        <v>42</v>
      </c>
      <c r="AX217" s="13" t="s">
        <v>82</v>
      </c>
      <c r="AY217" s="157" t="s">
        <v>192</v>
      </c>
    </row>
    <row r="218" spans="2:65" s="12" customFormat="1" ht="22.5">
      <c r="B218" s="149"/>
      <c r="D218" s="150" t="s">
        <v>202</v>
      </c>
      <c r="E218" s="151" t="s">
        <v>44</v>
      </c>
      <c r="F218" s="152" t="s">
        <v>3551</v>
      </c>
      <c r="H218" s="151" t="s">
        <v>44</v>
      </c>
      <c r="I218" s="153"/>
      <c r="L218" s="149"/>
      <c r="M218" s="154"/>
      <c r="T218" s="155"/>
      <c r="AT218" s="151" t="s">
        <v>202</v>
      </c>
      <c r="AU218" s="151" t="s">
        <v>93</v>
      </c>
      <c r="AV218" s="12" t="s">
        <v>90</v>
      </c>
      <c r="AW218" s="12" t="s">
        <v>42</v>
      </c>
      <c r="AX218" s="12" t="s">
        <v>82</v>
      </c>
      <c r="AY218" s="151" t="s">
        <v>192</v>
      </c>
    </row>
    <row r="219" spans="2:65" s="13" customFormat="1" ht="11.25">
      <c r="B219" s="156"/>
      <c r="D219" s="150" t="s">
        <v>202</v>
      </c>
      <c r="E219" s="157" t="s">
        <v>44</v>
      </c>
      <c r="F219" s="158" t="s">
        <v>1658</v>
      </c>
      <c r="H219" s="159">
        <v>135</v>
      </c>
      <c r="I219" s="160"/>
      <c r="L219" s="156"/>
      <c r="M219" s="161"/>
      <c r="T219" s="162"/>
      <c r="AT219" s="157" t="s">
        <v>202</v>
      </c>
      <c r="AU219" s="157" t="s">
        <v>93</v>
      </c>
      <c r="AV219" s="13" t="s">
        <v>93</v>
      </c>
      <c r="AW219" s="13" t="s">
        <v>42</v>
      </c>
      <c r="AX219" s="13" t="s">
        <v>82</v>
      </c>
      <c r="AY219" s="157" t="s">
        <v>192</v>
      </c>
    </row>
    <row r="220" spans="2:65" s="12" customFormat="1" ht="22.5">
      <c r="B220" s="149"/>
      <c r="D220" s="150" t="s">
        <v>202</v>
      </c>
      <c r="E220" s="151" t="s">
        <v>44</v>
      </c>
      <c r="F220" s="152" t="s">
        <v>3552</v>
      </c>
      <c r="H220" s="151" t="s">
        <v>44</v>
      </c>
      <c r="I220" s="153"/>
      <c r="L220" s="149"/>
      <c r="M220" s="154"/>
      <c r="T220" s="155"/>
      <c r="AT220" s="151" t="s">
        <v>202</v>
      </c>
      <c r="AU220" s="151" t="s">
        <v>93</v>
      </c>
      <c r="AV220" s="12" t="s">
        <v>90</v>
      </c>
      <c r="AW220" s="12" t="s">
        <v>42</v>
      </c>
      <c r="AX220" s="12" t="s">
        <v>82</v>
      </c>
      <c r="AY220" s="151" t="s">
        <v>192</v>
      </c>
    </row>
    <row r="221" spans="2:65" s="13" customFormat="1" ht="11.25">
      <c r="B221" s="156"/>
      <c r="D221" s="150" t="s">
        <v>202</v>
      </c>
      <c r="E221" s="157" t="s">
        <v>44</v>
      </c>
      <c r="F221" s="158" t="s">
        <v>1679</v>
      </c>
      <c r="H221" s="159">
        <v>140</v>
      </c>
      <c r="I221" s="160"/>
      <c r="L221" s="156"/>
      <c r="M221" s="161"/>
      <c r="T221" s="162"/>
      <c r="AT221" s="157" t="s">
        <v>202</v>
      </c>
      <c r="AU221" s="157" t="s">
        <v>93</v>
      </c>
      <c r="AV221" s="13" t="s">
        <v>93</v>
      </c>
      <c r="AW221" s="13" t="s">
        <v>42</v>
      </c>
      <c r="AX221" s="13" t="s">
        <v>82</v>
      </c>
      <c r="AY221" s="157" t="s">
        <v>192</v>
      </c>
    </row>
    <row r="222" spans="2:65" s="12" customFormat="1" ht="22.5">
      <c r="B222" s="149"/>
      <c r="D222" s="150" t="s">
        <v>202</v>
      </c>
      <c r="E222" s="151" t="s">
        <v>44</v>
      </c>
      <c r="F222" s="152" t="s">
        <v>3553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93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3" customFormat="1" ht="11.25">
      <c r="B223" s="156"/>
      <c r="D223" s="150" t="s">
        <v>202</v>
      </c>
      <c r="E223" s="157" t="s">
        <v>44</v>
      </c>
      <c r="F223" s="158" t="s">
        <v>318</v>
      </c>
      <c r="H223" s="159">
        <v>40</v>
      </c>
      <c r="I223" s="160"/>
      <c r="L223" s="156"/>
      <c r="M223" s="161"/>
      <c r="T223" s="162"/>
      <c r="AT223" s="157" t="s">
        <v>202</v>
      </c>
      <c r="AU223" s="157" t="s">
        <v>93</v>
      </c>
      <c r="AV223" s="13" t="s">
        <v>93</v>
      </c>
      <c r="AW223" s="13" t="s">
        <v>42</v>
      </c>
      <c r="AX223" s="13" t="s">
        <v>82</v>
      </c>
      <c r="AY223" s="157" t="s">
        <v>192</v>
      </c>
    </row>
    <row r="224" spans="2:65" s="12" customFormat="1" ht="22.5">
      <c r="B224" s="149"/>
      <c r="D224" s="150" t="s">
        <v>202</v>
      </c>
      <c r="E224" s="151" t="s">
        <v>44</v>
      </c>
      <c r="F224" s="152" t="s">
        <v>3554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3" customFormat="1" ht="11.25">
      <c r="B225" s="156"/>
      <c r="D225" s="150" t="s">
        <v>202</v>
      </c>
      <c r="E225" s="157" t="s">
        <v>44</v>
      </c>
      <c r="F225" s="158" t="s">
        <v>1326</v>
      </c>
      <c r="H225" s="159">
        <v>65</v>
      </c>
      <c r="I225" s="160"/>
      <c r="L225" s="156"/>
      <c r="M225" s="161"/>
      <c r="T225" s="162"/>
      <c r="AT225" s="157" t="s">
        <v>202</v>
      </c>
      <c r="AU225" s="157" t="s">
        <v>93</v>
      </c>
      <c r="AV225" s="13" t="s">
        <v>93</v>
      </c>
      <c r="AW225" s="13" t="s">
        <v>42</v>
      </c>
      <c r="AX225" s="13" t="s">
        <v>82</v>
      </c>
      <c r="AY225" s="157" t="s">
        <v>192</v>
      </c>
    </row>
    <row r="226" spans="2:65" s="12" customFormat="1" ht="22.5">
      <c r="B226" s="149"/>
      <c r="D226" s="150" t="s">
        <v>202</v>
      </c>
      <c r="E226" s="151" t="s">
        <v>44</v>
      </c>
      <c r="F226" s="152" t="s">
        <v>3555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93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3" customFormat="1" ht="11.25">
      <c r="B227" s="156"/>
      <c r="D227" s="150" t="s">
        <v>202</v>
      </c>
      <c r="E227" s="157" t="s">
        <v>44</v>
      </c>
      <c r="F227" s="158" t="s">
        <v>1679</v>
      </c>
      <c r="H227" s="159">
        <v>140</v>
      </c>
      <c r="I227" s="160"/>
      <c r="L227" s="156"/>
      <c r="M227" s="161"/>
      <c r="T227" s="162"/>
      <c r="AT227" s="157" t="s">
        <v>202</v>
      </c>
      <c r="AU227" s="157" t="s">
        <v>93</v>
      </c>
      <c r="AV227" s="13" t="s">
        <v>93</v>
      </c>
      <c r="AW227" s="13" t="s">
        <v>42</v>
      </c>
      <c r="AX227" s="13" t="s">
        <v>82</v>
      </c>
      <c r="AY227" s="157" t="s">
        <v>192</v>
      </c>
    </row>
    <row r="228" spans="2:65" s="12" customFormat="1" ht="22.5">
      <c r="B228" s="149"/>
      <c r="D228" s="150" t="s">
        <v>202</v>
      </c>
      <c r="E228" s="151" t="s">
        <v>44</v>
      </c>
      <c r="F228" s="152" t="s">
        <v>3556</v>
      </c>
      <c r="H228" s="151" t="s">
        <v>44</v>
      </c>
      <c r="I228" s="153"/>
      <c r="L228" s="149"/>
      <c r="M228" s="154"/>
      <c r="T228" s="155"/>
      <c r="AT228" s="151" t="s">
        <v>202</v>
      </c>
      <c r="AU228" s="151" t="s">
        <v>93</v>
      </c>
      <c r="AV228" s="12" t="s">
        <v>90</v>
      </c>
      <c r="AW228" s="12" t="s">
        <v>42</v>
      </c>
      <c r="AX228" s="12" t="s">
        <v>82</v>
      </c>
      <c r="AY228" s="151" t="s">
        <v>192</v>
      </c>
    </row>
    <row r="229" spans="2:65" s="13" customFormat="1" ht="11.25">
      <c r="B229" s="156"/>
      <c r="D229" s="150" t="s">
        <v>202</v>
      </c>
      <c r="E229" s="157" t="s">
        <v>44</v>
      </c>
      <c r="F229" s="158" t="s">
        <v>1500</v>
      </c>
      <c r="H229" s="159">
        <v>100</v>
      </c>
      <c r="I229" s="160"/>
      <c r="L229" s="156"/>
      <c r="M229" s="161"/>
      <c r="T229" s="162"/>
      <c r="AT229" s="157" t="s">
        <v>202</v>
      </c>
      <c r="AU229" s="157" t="s">
        <v>93</v>
      </c>
      <c r="AV229" s="13" t="s">
        <v>93</v>
      </c>
      <c r="AW229" s="13" t="s">
        <v>42</v>
      </c>
      <c r="AX229" s="13" t="s">
        <v>82</v>
      </c>
      <c r="AY229" s="157" t="s">
        <v>192</v>
      </c>
    </row>
    <row r="230" spans="2:65" s="12" customFormat="1" ht="22.5">
      <c r="B230" s="149"/>
      <c r="D230" s="150" t="s">
        <v>202</v>
      </c>
      <c r="E230" s="151" t="s">
        <v>44</v>
      </c>
      <c r="F230" s="152" t="s">
        <v>3557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3" customFormat="1" ht="11.25">
      <c r="B231" s="156"/>
      <c r="D231" s="150" t="s">
        <v>202</v>
      </c>
      <c r="E231" s="157" t="s">
        <v>44</v>
      </c>
      <c r="F231" s="158" t="s">
        <v>737</v>
      </c>
      <c r="H231" s="159">
        <v>45</v>
      </c>
      <c r="I231" s="160"/>
      <c r="L231" s="156"/>
      <c r="M231" s="161"/>
      <c r="T231" s="162"/>
      <c r="AT231" s="157" t="s">
        <v>202</v>
      </c>
      <c r="AU231" s="157" t="s">
        <v>93</v>
      </c>
      <c r="AV231" s="13" t="s">
        <v>93</v>
      </c>
      <c r="AW231" s="13" t="s">
        <v>42</v>
      </c>
      <c r="AX231" s="13" t="s">
        <v>82</v>
      </c>
      <c r="AY231" s="157" t="s">
        <v>192</v>
      </c>
    </row>
    <row r="232" spans="2:65" s="12" customFormat="1" ht="33.75">
      <c r="B232" s="149"/>
      <c r="D232" s="150" t="s">
        <v>202</v>
      </c>
      <c r="E232" s="151" t="s">
        <v>44</v>
      </c>
      <c r="F232" s="152" t="s">
        <v>3558</v>
      </c>
      <c r="H232" s="151" t="s">
        <v>44</v>
      </c>
      <c r="I232" s="153"/>
      <c r="L232" s="149"/>
      <c r="M232" s="154"/>
      <c r="T232" s="155"/>
      <c r="AT232" s="151" t="s">
        <v>202</v>
      </c>
      <c r="AU232" s="151" t="s">
        <v>93</v>
      </c>
      <c r="AV232" s="12" t="s">
        <v>90</v>
      </c>
      <c r="AW232" s="12" t="s">
        <v>42</v>
      </c>
      <c r="AX232" s="12" t="s">
        <v>82</v>
      </c>
      <c r="AY232" s="151" t="s">
        <v>192</v>
      </c>
    </row>
    <row r="233" spans="2:65" s="13" customFormat="1" ht="11.25">
      <c r="B233" s="156"/>
      <c r="D233" s="150" t="s">
        <v>202</v>
      </c>
      <c r="E233" s="157" t="s">
        <v>44</v>
      </c>
      <c r="F233" s="158" t="s">
        <v>3021</v>
      </c>
      <c r="H233" s="159">
        <v>230</v>
      </c>
      <c r="I233" s="160"/>
      <c r="L233" s="156"/>
      <c r="M233" s="161"/>
      <c r="T233" s="162"/>
      <c r="AT233" s="157" t="s">
        <v>202</v>
      </c>
      <c r="AU233" s="157" t="s">
        <v>93</v>
      </c>
      <c r="AV233" s="13" t="s">
        <v>93</v>
      </c>
      <c r="AW233" s="13" t="s">
        <v>42</v>
      </c>
      <c r="AX233" s="13" t="s">
        <v>82</v>
      </c>
      <c r="AY233" s="157" t="s">
        <v>192</v>
      </c>
    </row>
    <row r="234" spans="2:65" s="14" customFormat="1" ht="11.25">
      <c r="B234" s="163"/>
      <c r="D234" s="150" t="s">
        <v>202</v>
      </c>
      <c r="E234" s="164" t="s">
        <v>44</v>
      </c>
      <c r="F234" s="165" t="s">
        <v>205</v>
      </c>
      <c r="H234" s="166">
        <v>975</v>
      </c>
      <c r="I234" s="167"/>
      <c r="L234" s="163"/>
      <c r="M234" s="168"/>
      <c r="T234" s="169"/>
      <c r="AT234" s="164" t="s">
        <v>202</v>
      </c>
      <c r="AU234" s="164" t="s">
        <v>93</v>
      </c>
      <c r="AV234" s="14" t="s">
        <v>199</v>
      </c>
      <c r="AW234" s="14" t="s">
        <v>42</v>
      </c>
      <c r="AX234" s="14" t="s">
        <v>90</v>
      </c>
      <c r="AY234" s="164" t="s">
        <v>192</v>
      </c>
    </row>
    <row r="235" spans="2:65" s="1" customFormat="1" ht="33" customHeight="1">
      <c r="B235" s="33"/>
      <c r="C235" s="132" t="s">
        <v>219</v>
      </c>
      <c r="D235" s="132" t="s">
        <v>194</v>
      </c>
      <c r="E235" s="133" t="s">
        <v>1298</v>
      </c>
      <c r="F235" s="134" t="s">
        <v>1299</v>
      </c>
      <c r="G235" s="135" t="s">
        <v>282</v>
      </c>
      <c r="H235" s="136">
        <v>885</v>
      </c>
      <c r="I235" s="137"/>
      <c r="J235" s="138">
        <f>ROUND(I235*H235,2)</f>
        <v>0</v>
      </c>
      <c r="K235" s="134" t="s">
        <v>198</v>
      </c>
      <c r="L235" s="33"/>
      <c r="M235" s="139" t="s">
        <v>44</v>
      </c>
      <c r="N235" s="140" t="s">
        <v>53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90</v>
      </c>
      <c r="AT235" s="143" t="s">
        <v>194</v>
      </c>
      <c r="AU235" s="143" t="s">
        <v>93</v>
      </c>
      <c r="AY235" s="17" t="s">
        <v>192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90</v>
      </c>
      <c r="BK235" s="144">
        <f>ROUND(I235*H235,2)</f>
        <v>0</v>
      </c>
      <c r="BL235" s="17" t="s">
        <v>90</v>
      </c>
      <c r="BM235" s="143" t="s">
        <v>3562</v>
      </c>
    </row>
    <row r="236" spans="2:65" s="1" customFormat="1" ht="11.25">
      <c r="B236" s="33"/>
      <c r="D236" s="145" t="s">
        <v>200</v>
      </c>
      <c r="F236" s="146" t="s">
        <v>1301</v>
      </c>
      <c r="I236" s="147"/>
      <c r="L236" s="33"/>
      <c r="M236" s="148"/>
      <c r="T236" s="54"/>
      <c r="AT236" s="17" t="s">
        <v>200</v>
      </c>
      <c r="AU236" s="17" t="s">
        <v>93</v>
      </c>
    </row>
    <row r="237" spans="2:65" s="12" customFormat="1" ht="11.25">
      <c r="B237" s="149"/>
      <c r="D237" s="150" t="s">
        <v>202</v>
      </c>
      <c r="E237" s="151" t="s">
        <v>44</v>
      </c>
      <c r="F237" s="152" t="s">
        <v>3519</v>
      </c>
      <c r="H237" s="151" t="s">
        <v>44</v>
      </c>
      <c r="I237" s="153"/>
      <c r="L237" s="149"/>
      <c r="M237" s="154"/>
      <c r="T237" s="155"/>
      <c r="AT237" s="151" t="s">
        <v>202</v>
      </c>
      <c r="AU237" s="151" t="s">
        <v>93</v>
      </c>
      <c r="AV237" s="12" t="s">
        <v>90</v>
      </c>
      <c r="AW237" s="12" t="s">
        <v>42</v>
      </c>
      <c r="AX237" s="12" t="s">
        <v>82</v>
      </c>
      <c r="AY237" s="151" t="s">
        <v>192</v>
      </c>
    </row>
    <row r="238" spans="2:65" s="12" customFormat="1" ht="22.5">
      <c r="B238" s="149"/>
      <c r="D238" s="150" t="s">
        <v>202</v>
      </c>
      <c r="E238" s="151" t="s">
        <v>44</v>
      </c>
      <c r="F238" s="152" t="s">
        <v>3549</v>
      </c>
      <c r="H238" s="151" t="s">
        <v>44</v>
      </c>
      <c r="I238" s="153"/>
      <c r="L238" s="149"/>
      <c r="M238" s="154"/>
      <c r="T238" s="155"/>
      <c r="AT238" s="151" t="s">
        <v>202</v>
      </c>
      <c r="AU238" s="151" t="s">
        <v>93</v>
      </c>
      <c r="AV238" s="12" t="s">
        <v>90</v>
      </c>
      <c r="AW238" s="12" t="s">
        <v>42</v>
      </c>
      <c r="AX238" s="12" t="s">
        <v>82</v>
      </c>
      <c r="AY238" s="151" t="s">
        <v>192</v>
      </c>
    </row>
    <row r="239" spans="2:65" s="12" customFormat="1" ht="22.5">
      <c r="B239" s="149"/>
      <c r="D239" s="150" t="s">
        <v>202</v>
      </c>
      <c r="E239" s="151" t="s">
        <v>44</v>
      </c>
      <c r="F239" s="152" t="s">
        <v>3563</v>
      </c>
      <c r="H239" s="151" t="s">
        <v>44</v>
      </c>
      <c r="I239" s="153"/>
      <c r="L239" s="149"/>
      <c r="M239" s="154"/>
      <c r="T239" s="155"/>
      <c r="AT239" s="151" t="s">
        <v>202</v>
      </c>
      <c r="AU239" s="151" t="s">
        <v>93</v>
      </c>
      <c r="AV239" s="12" t="s">
        <v>90</v>
      </c>
      <c r="AW239" s="12" t="s">
        <v>42</v>
      </c>
      <c r="AX239" s="12" t="s">
        <v>82</v>
      </c>
      <c r="AY239" s="151" t="s">
        <v>192</v>
      </c>
    </row>
    <row r="240" spans="2:65" s="13" customFormat="1" ht="11.25">
      <c r="B240" s="156"/>
      <c r="D240" s="150" t="s">
        <v>202</v>
      </c>
      <c r="E240" s="157" t="s">
        <v>44</v>
      </c>
      <c r="F240" s="158" t="s">
        <v>324</v>
      </c>
      <c r="H240" s="159">
        <v>20</v>
      </c>
      <c r="I240" s="160"/>
      <c r="L240" s="156"/>
      <c r="M240" s="161"/>
      <c r="T240" s="162"/>
      <c r="AT240" s="157" t="s">
        <v>202</v>
      </c>
      <c r="AU240" s="157" t="s">
        <v>93</v>
      </c>
      <c r="AV240" s="13" t="s">
        <v>93</v>
      </c>
      <c r="AW240" s="13" t="s">
        <v>42</v>
      </c>
      <c r="AX240" s="13" t="s">
        <v>82</v>
      </c>
      <c r="AY240" s="157" t="s">
        <v>192</v>
      </c>
    </row>
    <row r="241" spans="2:51" s="12" customFormat="1" ht="22.5">
      <c r="B241" s="149"/>
      <c r="D241" s="150" t="s">
        <v>202</v>
      </c>
      <c r="E241" s="151" t="s">
        <v>44</v>
      </c>
      <c r="F241" s="152" t="s">
        <v>3564</v>
      </c>
      <c r="H241" s="151" t="s">
        <v>44</v>
      </c>
      <c r="I241" s="153"/>
      <c r="L241" s="149"/>
      <c r="M241" s="154"/>
      <c r="T241" s="155"/>
      <c r="AT241" s="151" t="s">
        <v>202</v>
      </c>
      <c r="AU241" s="151" t="s">
        <v>93</v>
      </c>
      <c r="AV241" s="12" t="s">
        <v>90</v>
      </c>
      <c r="AW241" s="12" t="s">
        <v>42</v>
      </c>
      <c r="AX241" s="12" t="s">
        <v>82</v>
      </c>
      <c r="AY241" s="151" t="s">
        <v>192</v>
      </c>
    </row>
    <row r="242" spans="2:51" s="13" customFormat="1" ht="11.25">
      <c r="B242" s="156"/>
      <c r="D242" s="150" t="s">
        <v>202</v>
      </c>
      <c r="E242" s="157" t="s">
        <v>44</v>
      </c>
      <c r="F242" s="158" t="s">
        <v>1415</v>
      </c>
      <c r="H242" s="159">
        <v>80</v>
      </c>
      <c r="I242" s="160"/>
      <c r="L242" s="156"/>
      <c r="M242" s="161"/>
      <c r="T242" s="162"/>
      <c r="AT242" s="157" t="s">
        <v>202</v>
      </c>
      <c r="AU242" s="157" t="s">
        <v>93</v>
      </c>
      <c r="AV242" s="13" t="s">
        <v>93</v>
      </c>
      <c r="AW242" s="13" t="s">
        <v>42</v>
      </c>
      <c r="AX242" s="13" t="s">
        <v>82</v>
      </c>
      <c r="AY242" s="157" t="s">
        <v>192</v>
      </c>
    </row>
    <row r="243" spans="2:51" s="12" customFormat="1" ht="22.5">
      <c r="B243" s="149"/>
      <c r="D243" s="150" t="s">
        <v>202</v>
      </c>
      <c r="E243" s="151" t="s">
        <v>44</v>
      </c>
      <c r="F243" s="152" t="s">
        <v>3565</v>
      </c>
      <c r="H243" s="151" t="s">
        <v>44</v>
      </c>
      <c r="I243" s="153"/>
      <c r="L243" s="149"/>
      <c r="M243" s="154"/>
      <c r="T243" s="155"/>
      <c r="AT243" s="151" t="s">
        <v>202</v>
      </c>
      <c r="AU243" s="151" t="s">
        <v>93</v>
      </c>
      <c r="AV243" s="12" t="s">
        <v>90</v>
      </c>
      <c r="AW243" s="12" t="s">
        <v>42</v>
      </c>
      <c r="AX243" s="12" t="s">
        <v>82</v>
      </c>
      <c r="AY243" s="151" t="s">
        <v>192</v>
      </c>
    </row>
    <row r="244" spans="2:51" s="13" customFormat="1" ht="11.25">
      <c r="B244" s="156"/>
      <c r="D244" s="150" t="s">
        <v>202</v>
      </c>
      <c r="E244" s="157" t="s">
        <v>44</v>
      </c>
      <c r="F244" s="158" t="s">
        <v>1217</v>
      </c>
      <c r="H244" s="159">
        <v>110</v>
      </c>
      <c r="I244" s="160"/>
      <c r="L244" s="156"/>
      <c r="M244" s="161"/>
      <c r="T244" s="162"/>
      <c r="AT244" s="157" t="s">
        <v>202</v>
      </c>
      <c r="AU244" s="157" t="s">
        <v>93</v>
      </c>
      <c r="AV244" s="13" t="s">
        <v>93</v>
      </c>
      <c r="AW244" s="13" t="s">
        <v>42</v>
      </c>
      <c r="AX244" s="13" t="s">
        <v>82</v>
      </c>
      <c r="AY244" s="157" t="s">
        <v>192</v>
      </c>
    </row>
    <row r="245" spans="2:51" s="12" customFormat="1" ht="22.5">
      <c r="B245" s="149"/>
      <c r="D245" s="150" t="s">
        <v>202</v>
      </c>
      <c r="E245" s="151" t="s">
        <v>44</v>
      </c>
      <c r="F245" s="152" t="s">
        <v>3566</v>
      </c>
      <c r="H245" s="151" t="s">
        <v>44</v>
      </c>
      <c r="I245" s="153"/>
      <c r="L245" s="149"/>
      <c r="M245" s="154"/>
      <c r="T245" s="155"/>
      <c r="AT245" s="151" t="s">
        <v>202</v>
      </c>
      <c r="AU245" s="151" t="s">
        <v>93</v>
      </c>
      <c r="AV245" s="12" t="s">
        <v>90</v>
      </c>
      <c r="AW245" s="12" t="s">
        <v>42</v>
      </c>
      <c r="AX245" s="12" t="s">
        <v>82</v>
      </c>
      <c r="AY245" s="151" t="s">
        <v>192</v>
      </c>
    </row>
    <row r="246" spans="2:51" s="13" customFormat="1" ht="11.25">
      <c r="B246" s="156"/>
      <c r="D246" s="150" t="s">
        <v>202</v>
      </c>
      <c r="E246" s="157" t="s">
        <v>44</v>
      </c>
      <c r="F246" s="158" t="s">
        <v>402</v>
      </c>
      <c r="H246" s="159">
        <v>30</v>
      </c>
      <c r="I246" s="160"/>
      <c r="L246" s="156"/>
      <c r="M246" s="161"/>
      <c r="T246" s="162"/>
      <c r="AT246" s="157" t="s">
        <v>202</v>
      </c>
      <c r="AU246" s="157" t="s">
        <v>93</v>
      </c>
      <c r="AV246" s="13" t="s">
        <v>93</v>
      </c>
      <c r="AW246" s="13" t="s">
        <v>42</v>
      </c>
      <c r="AX246" s="13" t="s">
        <v>82</v>
      </c>
      <c r="AY246" s="157" t="s">
        <v>192</v>
      </c>
    </row>
    <row r="247" spans="2:51" s="12" customFormat="1" ht="22.5">
      <c r="B247" s="149"/>
      <c r="D247" s="150" t="s">
        <v>202</v>
      </c>
      <c r="E247" s="151" t="s">
        <v>44</v>
      </c>
      <c r="F247" s="152" t="s">
        <v>3567</v>
      </c>
      <c r="H247" s="151" t="s">
        <v>44</v>
      </c>
      <c r="I247" s="153"/>
      <c r="L247" s="149"/>
      <c r="M247" s="154"/>
      <c r="T247" s="155"/>
      <c r="AT247" s="151" t="s">
        <v>202</v>
      </c>
      <c r="AU247" s="151" t="s">
        <v>93</v>
      </c>
      <c r="AV247" s="12" t="s">
        <v>90</v>
      </c>
      <c r="AW247" s="12" t="s">
        <v>42</v>
      </c>
      <c r="AX247" s="12" t="s">
        <v>82</v>
      </c>
      <c r="AY247" s="151" t="s">
        <v>192</v>
      </c>
    </row>
    <row r="248" spans="2:51" s="13" customFormat="1" ht="11.25">
      <c r="B248" s="156"/>
      <c r="D248" s="150" t="s">
        <v>202</v>
      </c>
      <c r="E248" s="157" t="s">
        <v>44</v>
      </c>
      <c r="F248" s="158" t="s">
        <v>3245</v>
      </c>
      <c r="H248" s="159">
        <v>140</v>
      </c>
      <c r="I248" s="160"/>
      <c r="L248" s="156"/>
      <c r="M248" s="161"/>
      <c r="T248" s="162"/>
      <c r="AT248" s="157" t="s">
        <v>202</v>
      </c>
      <c r="AU248" s="157" t="s">
        <v>93</v>
      </c>
      <c r="AV248" s="13" t="s">
        <v>93</v>
      </c>
      <c r="AW248" s="13" t="s">
        <v>42</v>
      </c>
      <c r="AX248" s="13" t="s">
        <v>82</v>
      </c>
      <c r="AY248" s="157" t="s">
        <v>192</v>
      </c>
    </row>
    <row r="249" spans="2:51" s="12" customFormat="1" ht="22.5">
      <c r="B249" s="149"/>
      <c r="D249" s="150" t="s">
        <v>202</v>
      </c>
      <c r="E249" s="151" t="s">
        <v>44</v>
      </c>
      <c r="F249" s="152" t="s">
        <v>3568</v>
      </c>
      <c r="H249" s="151" t="s">
        <v>44</v>
      </c>
      <c r="I249" s="153"/>
      <c r="L249" s="149"/>
      <c r="M249" s="154"/>
      <c r="T249" s="155"/>
      <c r="AT249" s="151" t="s">
        <v>202</v>
      </c>
      <c r="AU249" s="151" t="s">
        <v>93</v>
      </c>
      <c r="AV249" s="12" t="s">
        <v>90</v>
      </c>
      <c r="AW249" s="12" t="s">
        <v>42</v>
      </c>
      <c r="AX249" s="12" t="s">
        <v>82</v>
      </c>
      <c r="AY249" s="151" t="s">
        <v>192</v>
      </c>
    </row>
    <row r="250" spans="2:51" s="13" customFormat="1" ht="11.25">
      <c r="B250" s="156"/>
      <c r="D250" s="150" t="s">
        <v>202</v>
      </c>
      <c r="E250" s="157" t="s">
        <v>44</v>
      </c>
      <c r="F250" s="158" t="s">
        <v>804</v>
      </c>
      <c r="H250" s="159">
        <v>55</v>
      </c>
      <c r="I250" s="160"/>
      <c r="L250" s="156"/>
      <c r="M250" s="161"/>
      <c r="T250" s="162"/>
      <c r="AT250" s="157" t="s">
        <v>202</v>
      </c>
      <c r="AU250" s="157" t="s">
        <v>93</v>
      </c>
      <c r="AV250" s="13" t="s">
        <v>93</v>
      </c>
      <c r="AW250" s="13" t="s">
        <v>42</v>
      </c>
      <c r="AX250" s="13" t="s">
        <v>82</v>
      </c>
      <c r="AY250" s="157" t="s">
        <v>192</v>
      </c>
    </row>
    <row r="251" spans="2:51" s="12" customFormat="1" ht="22.5">
      <c r="B251" s="149"/>
      <c r="D251" s="150" t="s">
        <v>202</v>
      </c>
      <c r="E251" s="151" t="s">
        <v>44</v>
      </c>
      <c r="F251" s="152" t="s">
        <v>3569</v>
      </c>
      <c r="H251" s="151" t="s">
        <v>44</v>
      </c>
      <c r="I251" s="153"/>
      <c r="L251" s="149"/>
      <c r="M251" s="154"/>
      <c r="T251" s="155"/>
      <c r="AT251" s="151" t="s">
        <v>202</v>
      </c>
      <c r="AU251" s="151" t="s">
        <v>93</v>
      </c>
      <c r="AV251" s="12" t="s">
        <v>90</v>
      </c>
      <c r="AW251" s="12" t="s">
        <v>42</v>
      </c>
      <c r="AX251" s="12" t="s">
        <v>82</v>
      </c>
      <c r="AY251" s="151" t="s">
        <v>192</v>
      </c>
    </row>
    <row r="252" spans="2:51" s="13" customFormat="1" ht="11.25">
      <c r="B252" s="156"/>
      <c r="D252" s="150" t="s">
        <v>202</v>
      </c>
      <c r="E252" s="157" t="s">
        <v>44</v>
      </c>
      <c r="F252" s="158" t="s">
        <v>287</v>
      </c>
      <c r="H252" s="159">
        <v>120</v>
      </c>
      <c r="I252" s="160"/>
      <c r="L252" s="156"/>
      <c r="M252" s="161"/>
      <c r="T252" s="162"/>
      <c r="AT252" s="157" t="s">
        <v>202</v>
      </c>
      <c r="AU252" s="157" t="s">
        <v>93</v>
      </c>
      <c r="AV252" s="13" t="s">
        <v>93</v>
      </c>
      <c r="AW252" s="13" t="s">
        <v>42</v>
      </c>
      <c r="AX252" s="13" t="s">
        <v>82</v>
      </c>
      <c r="AY252" s="157" t="s">
        <v>192</v>
      </c>
    </row>
    <row r="253" spans="2:51" s="12" customFormat="1" ht="22.5">
      <c r="B253" s="149"/>
      <c r="D253" s="150" t="s">
        <v>202</v>
      </c>
      <c r="E253" s="151" t="s">
        <v>44</v>
      </c>
      <c r="F253" s="152" t="s">
        <v>3570</v>
      </c>
      <c r="H253" s="151" t="s">
        <v>44</v>
      </c>
      <c r="I253" s="153"/>
      <c r="L253" s="149"/>
      <c r="M253" s="154"/>
      <c r="T253" s="155"/>
      <c r="AT253" s="151" t="s">
        <v>202</v>
      </c>
      <c r="AU253" s="151" t="s">
        <v>93</v>
      </c>
      <c r="AV253" s="12" t="s">
        <v>90</v>
      </c>
      <c r="AW253" s="12" t="s">
        <v>42</v>
      </c>
      <c r="AX253" s="12" t="s">
        <v>82</v>
      </c>
      <c r="AY253" s="151" t="s">
        <v>192</v>
      </c>
    </row>
    <row r="254" spans="2:51" s="13" customFormat="1" ht="11.25">
      <c r="B254" s="156"/>
      <c r="D254" s="150" t="s">
        <v>202</v>
      </c>
      <c r="E254" s="157" t="s">
        <v>44</v>
      </c>
      <c r="F254" s="158" t="s">
        <v>1394</v>
      </c>
      <c r="H254" s="159">
        <v>75</v>
      </c>
      <c r="I254" s="160"/>
      <c r="L254" s="156"/>
      <c r="M254" s="161"/>
      <c r="T254" s="162"/>
      <c r="AT254" s="157" t="s">
        <v>202</v>
      </c>
      <c r="AU254" s="157" t="s">
        <v>93</v>
      </c>
      <c r="AV254" s="13" t="s">
        <v>93</v>
      </c>
      <c r="AW254" s="13" t="s">
        <v>42</v>
      </c>
      <c r="AX254" s="13" t="s">
        <v>82</v>
      </c>
      <c r="AY254" s="157" t="s">
        <v>192</v>
      </c>
    </row>
    <row r="255" spans="2:51" s="12" customFormat="1" ht="22.5">
      <c r="B255" s="149"/>
      <c r="D255" s="150" t="s">
        <v>202</v>
      </c>
      <c r="E255" s="151" t="s">
        <v>44</v>
      </c>
      <c r="F255" s="152" t="s">
        <v>3571</v>
      </c>
      <c r="H255" s="151" t="s">
        <v>44</v>
      </c>
      <c r="I255" s="153"/>
      <c r="L255" s="149"/>
      <c r="M255" s="154"/>
      <c r="T255" s="155"/>
      <c r="AT255" s="151" t="s">
        <v>202</v>
      </c>
      <c r="AU255" s="151" t="s">
        <v>93</v>
      </c>
      <c r="AV255" s="12" t="s">
        <v>90</v>
      </c>
      <c r="AW255" s="12" t="s">
        <v>42</v>
      </c>
      <c r="AX255" s="12" t="s">
        <v>82</v>
      </c>
      <c r="AY255" s="151" t="s">
        <v>192</v>
      </c>
    </row>
    <row r="256" spans="2:51" s="13" customFormat="1" ht="11.25">
      <c r="B256" s="156"/>
      <c r="D256" s="150" t="s">
        <v>202</v>
      </c>
      <c r="E256" s="157" t="s">
        <v>44</v>
      </c>
      <c r="F256" s="158" t="s">
        <v>402</v>
      </c>
      <c r="H256" s="159">
        <v>30</v>
      </c>
      <c r="I256" s="160"/>
      <c r="L256" s="156"/>
      <c r="M256" s="161"/>
      <c r="T256" s="162"/>
      <c r="AT256" s="157" t="s">
        <v>202</v>
      </c>
      <c r="AU256" s="157" t="s">
        <v>93</v>
      </c>
      <c r="AV256" s="13" t="s">
        <v>93</v>
      </c>
      <c r="AW256" s="13" t="s">
        <v>42</v>
      </c>
      <c r="AX256" s="13" t="s">
        <v>82</v>
      </c>
      <c r="AY256" s="157" t="s">
        <v>192</v>
      </c>
    </row>
    <row r="257" spans="2:65" s="12" customFormat="1" ht="22.5">
      <c r="B257" s="149"/>
      <c r="D257" s="150" t="s">
        <v>202</v>
      </c>
      <c r="E257" s="151" t="s">
        <v>44</v>
      </c>
      <c r="F257" s="152" t="s">
        <v>3572</v>
      </c>
      <c r="H257" s="151" t="s">
        <v>44</v>
      </c>
      <c r="I257" s="153"/>
      <c r="L257" s="149"/>
      <c r="M257" s="154"/>
      <c r="T257" s="155"/>
      <c r="AT257" s="151" t="s">
        <v>202</v>
      </c>
      <c r="AU257" s="151" t="s">
        <v>93</v>
      </c>
      <c r="AV257" s="12" t="s">
        <v>90</v>
      </c>
      <c r="AW257" s="12" t="s">
        <v>42</v>
      </c>
      <c r="AX257" s="12" t="s">
        <v>82</v>
      </c>
      <c r="AY257" s="151" t="s">
        <v>192</v>
      </c>
    </row>
    <row r="258" spans="2:65" s="13" customFormat="1" ht="11.25">
      <c r="B258" s="156"/>
      <c r="D258" s="150" t="s">
        <v>202</v>
      </c>
      <c r="E258" s="157" t="s">
        <v>44</v>
      </c>
      <c r="F258" s="158" t="s">
        <v>737</v>
      </c>
      <c r="H258" s="159">
        <v>45</v>
      </c>
      <c r="I258" s="160"/>
      <c r="L258" s="156"/>
      <c r="M258" s="161"/>
      <c r="T258" s="162"/>
      <c r="AT258" s="157" t="s">
        <v>202</v>
      </c>
      <c r="AU258" s="157" t="s">
        <v>93</v>
      </c>
      <c r="AV258" s="13" t="s">
        <v>93</v>
      </c>
      <c r="AW258" s="13" t="s">
        <v>42</v>
      </c>
      <c r="AX258" s="13" t="s">
        <v>82</v>
      </c>
      <c r="AY258" s="157" t="s">
        <v>192</v>
      </c>
    </row>
    <row r="259" spans="2:65" s="12" customFormat="1" ht="22.5">
      <c r="B259" s="149"/>
      <c r="D259" s="150" t="s">
        <v>202</v>
      </c>
      <c r="E259" s="151" t="s">
        <v>44</v>
      </c>
      <c r="F259" s="152" t="s">
        <v>3573</v>
      </c>
      <c r="H259" s="151" t="s">
        <v>44</v>
      </c>
      <c r="I259" s="153"/>
      <c r="L259" s="149"/>
      <c r="M259" s="154"/>
      <c r="T259" s="155"/>
      <c r="AT259" s="151" t="s">
        <v>202</v>
      </c>
      <c r="AU259" s="151" t="s">
        <v>93</v>
      </c>
      <c r="AV259" s="12" t="s">
        <v>90</v>
      </c>
      <c r="AW259" s="12" t="s">
        <v>42</v>
      </c>
      <c r="AX259" s="12" t="s">
        <v>82</v>
      </c>
      <c r="AY259" s="151" t="s">
        <v>192</v>
      </c>
    </row>
    <row r="260" spans="2:65" s="13" customFormat="1" ht="11.25">
      <c r="B260" s="156"/>
      <c r="D260" s="150" t="s">
        <v>202</v>
      </c>
      <c r="E260" s="157" t="s">
        <v>44</v>
      </c>
      <c r="F260" s="158" t="s">
        <v>1891</v>
      </c>
      <c r="H260" s="159">
        <v>180</v>
      </c>
      <c r="I260" s="160"/>
      <c r="L260" s="156"/>
      <c r="M260" s="161"/>
      <c r="T260" s="162"/>
      <c r="AT260" s="157" t="s">
        <v>202</v>
      </c>
      <c r="AU260" s="157" t="s">
        <v>93</v>
      </c>
      <c r="AV260" s="13" t="s">
        <v>93</v>
      </c>
      <c r="AW260" s="13" t="s">
        <v>42</v>
      </c>
      <c r="AX260" s="13" t="s">
        <v>82</v>
      </c>
      <c r="AY260" s="157" t="s">
        <v>192</v>
      </c>
    </row>
    <row r="261" spans="2:65" s="14" customFormat="1" ht="11.25">
      <c r="B261" s="163"/>
      <c r="D261" s="150" t="s">
        <v>202</v>
      </c>
      <c r="E261" s="164" t="s">
        <v>44</v>
      </c>
      <c r="F261" s="165" t="s">
        <v>205</v>
      </c>
      <c r="H261" s="166">
        <v>885</v>
      </c>
      <c r="I261" s="167"/>
      <c r="L261" s="163"/>
      <c r="M261" s="168"/>
      <c r="T261" s="169"/>
      <c r="AT261" s="164" t="s">
        <v>202</v>
      </c>
      <c r="AU261" s="164" t="s">
        <v>93</v>
      </c>
      <c r="AV261" s="14" t="s">
        <v>199</v>
      </c>
      <c r="AW261" s="14" t="s">
        <v>42</v>
      </c>
      <c r="AX261" s="14" t="s">
        <v>90</v>
      </c>
      <c r="AY261" s="164" t="s">
        <v>192</v>
      </c>
    </row>
    <row r="262" spans="2:65" s="1" customFormat="1" ht="24.2" customHeight="1">
      <c r="B262" s="33"/>
      <c r="C262" s="170" t="s">
        <v>250</v>
      </c>
      <c r="D262" s="170" t="s">
        <v>245</v>
      </c>
      <c r="E262" s="171" t="s">
        <v>3574</v>
      </c>
      <c r="F262" s="172" t="s">
        <v>3575</v>
      </c>
      <c r="G262" s="173" t="s">
        <v>282</v>
      </c>
      <c r="H262" s="174">
        <v>885</v>
      </c>
      <c r="I262" s="175"/>
      <c r="J262" s="176">
        <f>ROUND(I262*H262,2)</f>
        <v>0</v>
      </c>
      <c r="K262" s="172" t="s">
        <v>198</v>
      </c>
      <c r="L262" s="177"/>
      <c r="M262" s="178" t="s">
        <v>44</v>
      </c>
      <c r="N262" s="179" t="s">
        <v>53</v>
      </c>
      <c r="P262" s="141">
        <f>O262*H262</f>
        <v>0</v>
      </c>
      <c r="Q262" s="141">
        <v>1E-4</v>
      </c>
      <c r="R262" s="141">
        <f>Q262*H262</f>
        <v>8.8500000000000009E-2</v>
      </c>
      <c r="S262" s="141">
        <v>0</v>
      </c>
      <c r="T262" s="142">
        <f>S262*H262</f>
        <v>0</v>
      </c>
      <c r="AR262" s="143" t="s">
        <v>93</v>
      </c>
      <c r="AT262" s="143" t="s">
        <v>245</v>
      </c>
      <c r="AU262" s="143" t="s">
        <v>93</v>
      </c>
      <c r="AY262" s="17" t="s">
        <v>192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90</v>
      </c>
      <c r="BK262" s="144">
        <f>ROUND(I262*H262,2)</f>
        <v>0</v>
      </c>
      <c r="BL262" s="17" t="s">
        <v>90</v>
      </c>
      <c r="BM262" s="143" t="s">
        <v>3576</v>
      </c>
    </row>
    <row r="263" spans="2:65" s="12" customFormat="1" ht="11.25">
      <c r="B263" s="149"/>
      <c r="D263" s="150" t="s">
        <v>202</v>
      </c>
      <c r="E263" s="151" t="s">
        <v>44</v>
      </c>
      <c r="F263" s="152" t="s">
        <v>3519</v>
      </c>
      <c r="H263" s="151" t="s">
        <v>44</v>
      </c>
      <c r="I263" s="153"/>
      <c r="L263" s="149"/>
      <c r="M263" s="154"/>
      <c r="T263" s="155"/>
      <c r="AT263" s="151" t="s">
        <v>202</v>
      </c>
      <c r="AU263" s="151" t="s">
        <v>93</v>
      </c>
      <c r="AV263" s="12" t="s">
        <v>90</v>
      </c>
      <c r="AW263" s="12" t="s">
        <v>42</v>
      </c>
      <c r="AX263" s="12" t="s">
        <v>82</v>
      </c>
      <c r="AY263" s="151" t="s">
        <v>192</v>
      </c>
    </row>
    <row r="264" spans="2:65" s="12" customFormat="1" ht="22.5">
      <c r="B264" s="149"/>
      <c r="D264" s="150" t="s">
        <v>202</v>
      </c>
      <c r="E264" s="151" t="s">
        <v>44</v>
      </c>
      <c r="F264" s="152" t="s">
        <v>3549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2" customFormat="1" ht="22.5">
      <c r="B265" s="149"/>
      <c r="D265" s="150" t="s">
        <v>202</v>
      </c>
      <c r="E265" s="151" t="s">
        <v>44</v>
      </c>
      <c r="F265" s="152" t="s">
        <v>3577</v>
      </c>
      <c r="H265" s="151" t="s">
        <v>44</v>
      </c>
      <c r="I265" s="153"/>
      <c r="L265" s="149"/>
      <c r="M265" s="154"/>
      <c r="T265" s="155"/>
      <c r="AT265" s="151" t="s">
        <v>202</v>
      </c>
      <c r="AU265" s="151" t="s">
        <v>93</v>
      </c>
      <c r="AV265" s="12" t="s">
        <v>90</v>
      </c>
      <c r="AW265" s="12" t="s">
        <v>42</v>
      </c>
      <c r="AX265" s="12" t="s">
        <v>82</v>
      </c>
      <c r="AY265" s="151" t="s">
        <v>192</v>
      </c>
    </row>
    <row r="266" spans="2:65" s="13" customFormat="1" ht="11.25">
      <c r="B266" s="156"/>
      <c r="D266" s="150" t="s">
        <v>202</v>
      </c>
      <c r="E266" s="157" t="s">
        <v>44</v>
      </c>
      <c r="F266" s="158" t="s">
        <v>324</v>
      </c>
      <c r="H266" s="159">
        <v>20</v>
      </c>
      <c r="I266" s="160"/>
      <c r="L266" s="156"/>
      <c r="M266" s="161"/>
      <c r="T266" s="162"/>
      <c r="AT266" s="157" t="s">
        <v>202</v>
      </c>
      <c r="AU266" s="157" t="s">
        <v>93</v>
      </c>
      <c r="AV266" s="13" t="s">
        <v>93</v>
      </c>
      <c r="AW266" s="13" t="s">
        <v>42</v>
      </c>
      <c r="AX266" s="13" t="s">
        <v>82</v>
      </c>
      <c r="AY266" s="157" t="s">
        <v>192</v>
      </c>
    </row>
    <row r="267" spans="2:65" s="12" customFormat="1" ht="22.5">
      <c r="B267" s="149"/>
      <c r="D267" s="150" t="s">
        <v>202</v>
      </c>
      <c r="E267" s="151" t="s">
        <v>44</v>
      </c>
      <c r="F267" s="152" t="s">
        <v>3578</v>
      </c>
      <c r="H267" s="151" t="s">
        <v>44</v>
      </c>
      <c r="I267" s="153"/>
      <c r="L267" s="149"/>
      <c r="M267" s="154"/>
      <c r="T267" s="155"/>
      <c r="AT267" s="151" t="s">
        <v>202</v>
      </c>
      <c r="AU267" s="151" t="s">
        <v>93</v>
      </c>
      <c r="AV267" s="12" t="s">
        <v>90</v>
      </c>
      <c r="AW267" s="12" t="s">
        <v>42</v>
      </c>
      <c r="AX267" s="12" t="s">
        <v>82</v>
      </c>
      <c r="AY267" s="151" t="s">
        <v>192</v>
      </c>
    </row>
    <row r="268" spans="2:65" s="13" customFormat="1" ht="11.25">
      <c r="B268" s="156"/>
      <c r="D268" s="150" t="s">
        <v>202</v>
      </c>
      <c r="E268" s="157" t="s">
        <v>44</v>
      </c>
      <c r="F268" s="158" t="s">
        <v>1415</v>
      </c>
      <c r="H268" s="159">
        <v>80</v>
      </c>
      <c r="I268" s="160"/>
      <c r="L268" s="156"/>
      <c r="M268" s="161"/>
      <c r="T268" s="162"/>
      <c r="AT268" s="157" t="s">
        <v>202</v>
      </c>
      <c r="AU268" s="157" t="s">
        <v>93</v>
      </c>
      <c r="AV268" s="13" t="s">
        <v>93</v>
      </c>
      <c r="AW268" s="13" t="s">
        <v>42</v>
      </c>
      <c r="AX268" s="13" t="s">
        <v>82</v>
      </c>
      <c r="AY268" s="157" t="s">
        <v>192</v>
      </c>
    </row>
    <row r="269" spans="2:65" s="12" customFormat="1" ht="22.5">
      <c r="B269" s="149"/>
      <c r="D269" s="150" t="s">
        <v>202</v>
      </c>
      <c r="E269" s="151" t="s">
        <v>44</v>
      </c>
      <c r="F269" s="152" t="s">
        <v>3579</v>
      </c>
      <c r="H269" s="151" t="s">
        <v>44</v>
      </c>
      <c r="I269" s="153"/>
      <c r="L269" s="149"/>
      <c r="M269" s="154"/>
      <c r="T269" s="155"/>
      <c r="AT269" s="151" t="s">
        <v>202</v>
      </c>
      <c r="AU269" s="151" t="s">
        <v>93</v>
      </c>
      <c r="AV269" s="12" t="s">
        <v>90</v>
      </c>
      <c r="AW269" s="12" t="s">
        <v>42</v>
      </c>
      <c r="AX269" s="12" t="s">
        <v>82</v>
      </c>
      <c r="AY269" s="151" t="s">
        <v>192</v>
      </c>
    </row>
    <row r="270" spans="2:65" s="13" customFormat="1" ht="11.25">
      <c r="B270" s="156"/>
      <c r="D270" s="150" t="s">
        <v>202</v>
      </c>
      <c r="E270" s="157" t="s">
        <v>44</v>
      </c>
      <c r="F270" s="158" t="s">
        <v>1217</v>
      </c>
      <c r="H270" s="159">
        <v>110</v>
      </c>
      <c r="I270" s="160"/>
      <c r="L270" s="156"/>
      <c r="M270" s="161"/>
      <c r="T270" s="162"/>
      <c r="AT270" s="157" t="s">
        <v>202</v>
      </c>
      <c r="AU270" s="157" t="s">
        <v>93</v>
      </c>
      <c r="AV270" s="13" t="s">
        <v>93</v>
      </c>
      <c r="AW270" s="13" t="s">
        <v>42</v>
      </c>
      <c r="AX270" s="13" t="s">
        <v>82</v>
      </c>
      <c r="AY270" s="157" t="s">
        <v>192</v>
      </c>
    </row>
    <row r="271" spans="2:65" s="12" customFormat="1" ht="22.5">
      <c r="B271" s="149"/>
      <c r="D271" s="150" t="s">
        <v>202</v>
      </c>
      <c r="E271" s="151" t="s">
        <v>44</v>
      </c>
      <c r="F271" s="152" t="s">
        <v>3580</v>
      </c>
      <c r="H271" s="151" t="s">
        <v>44</v>
      </c>
      <c r="I271" s="153"/>
      <c r="L271" s="149"/>
      <c r="M271" s="154"/>
      <c r="T271" s="155"/>
      <c r="AT271" s="151" t="s">
        <v>202</v>
      </c>
      <c r="AU271" s="151" t="s">
        <v>93</v>
      </c>
      <c r="AV271" s="12" t="s">
        <v>90</v>
      </c>
      <c r="AW271" s="12" t="s">
        <v>42</v>
      </c>
      <c r="AX271" s="12" t="s">
        <v>82</v>
      </c>
      <c r="AY271" s="151" t="s">
        <v>192</v>
      </c>
    </row>
    <row r="272" spans="2:65" s="13" customFormat="1" ht="11.25">
      <c r="B272" s="156"/>
      <c r="D272" s="150" t="s">
        <v>202</v>
      </c>
      <c r="E272" s="157" t="s">
        <v>44</v>
      </c>
      <c r="F272" s="158" t="s">
        <v>402</v>
      </c>
      <c r="H272" s="159">
        <v>30</v>
      </c>
      <c r="I272" s="160"/>
      <c r="L272" s="156"/>
      <c r="M272" s="161"/>
      <c r="T272" s="162"/>
      <c r="AT272" s="157" t="s">
        <v>202</v>
      </c>
      <c r="AU272" s="157" t="s">
        <v>93</v>
      </c>
      <c r="AV272" s="13" t="s">
        <v>93</v>
      </c>
      <c r="AW272" s="13" t="s">
        <v>42</v>
      </c>
      <c r="AX272" s="13" t="s">
        <v>82</v>
      </c>
      <c r="AY272" s="157" t="s">
        <v>192</v>
      </c>
    </row>
    <row r="273" spans="2:65" s="12" customFormat="1" ht="22.5">
      <c r="B273" s="149"/>
      <c r="D273" s="150" t="s">
        <v>202</v>
      </c>
      <c r="E273" s="151" t="s">
        <v>44</v>
      </c>
      <c r="F273" s="152" t="s">
        <v>3581</v>
      </c>
      <c r="H273" s="151" t="s">
        <v>44</v>
      </c>
      <c r="I273" s="153"/>
      <c r="L273" s="149"/>
      <c r="M273" s="154"/>
      <c r="T273" s="155"/>
      <c r="AT273" s="151" t="s">
        <v>202</v>
      </c>
      <c r="AU273" s="151" t="s">
        <v>93</v>
      </c>
      <c r="AV273" s="12" t="s">
        <v>90</v>
      </c>
      <c r="AW273" s="12" t="s">
        <v>42</v>
      </c>
      <c r="AX273" s="12" t="s">
        <v>82</v>
      </c>
      <c r="AY273" s="151" t="s">
        <v>192</v>
      </c>
    </row>
    <row r="274" spans="2:65" s="13" customFormat="1" ht="11.25">
      <c r="B274" s="156"/>
      <c r="D274" s="150" t="s">
        <v>202</v>
      </c>
      <c r="E274" s="157" t="s">
        <v>44</v>
      </c>
      <c r="F274" s="158" t="s">
        <v>3245</v>
      </c>
      <c r="H274" s="159">
        <v>140</v>
      </c>
      <c r="I274" s="160"/>
      <c r="L274" s="156"/>
      <c r="M274" s="161"/>
      <c r="T274" s="162"/>
      <c r="AT274" s="157" t="s">
        <v>202</v>
      </c>
      <c r="AU274" s="157" t="s">
        <v>93</v>
      </c>
      <c r="AV274" s="13" t="s">
        <v>93</v>
      </c>
      <c r="AW274" s="13" t="s">
        <v>42</v>
      </c>
      <c r="AX274" s="13" t="s">
        <v>82</v>
      </c>
      <c r="AY274" s="157" t="s">
        <v>192</v>
      </c>
    </row>
    <row r="275" spans="2:65" s="12" customFormat="1" ht="22.5">
      <c r="B275" s="149"/>
      <c r="D275" s="150" t="s">
        <v>202</v>
      </c>
      <c r="E275" s="151" t="s">
        <v>44</v>
      </c>
      <c r="F275" s="152" t="s">
        <v>3582</v>
      </c>
      <c r="H275" s="151" t="s">
        <v>44</v>
      </c>
      <c r="I275" s="153"/>
      <c r="L275" s="149"/>
      <c r="M275" s="154"/>
      <c r="T275" s="155"/>
      <c r="AT275" s="151" t="s">
        <v>202</v>
      </c>
      <c r="AU275" s="151" t="s">
        <v>93</v>
      </c>
      <c r="AV275" s="12" t="s">
        <v>90</v>
      </c>
      <c r="AW275" s="12" t="s">
        <v>42</v>
      </c>
      <c r="AX275" s="12" t="s">
        <v>82</v>
      </c>
      <c r="AY275" s="151" t="s">
        <v>192</v>
      </c>
    </row>
    <row r="276" spans="2:65" s="13" customFormat="1" ht="11.25">
      <c r="B276" s="156"/>
      <c r="D276" s="150" t="s">
        <v>202</v>
      </c>
      <c r="E276" s="157" t="s">
        <v>44</v>
      </c>
      <c r="F276" s="158" t="s">
        <v>804</v>
      </c>
      <c r="H276" s="159">
        <v>55</v>
      </c>
      <c r="I276" s="160"/>
      <c r="L276" s="156"/>
      <c r="M276" s="161"/>
      <c r="T276" s="162"/>
      <c r="AT276" s="157" t="s">
        <v>202</v>
      </c>
      <c r="AU276" s="157" t="s">
        <v>93</v>
      </c>
      <c r="AV276" s="13" t="s">
        <v>93</v>
      </c>
      <c r="AW276" s="13" t="s">
        <v>42</v>
      </c>
      <c r="AX276" s="13" t="s">
        <v>82</v>
      </c>
      <c r="AY276" s="157" t="s">
        <v>192</v>
      </c>
    </row>
    <row r="277" spans="2:65" s="12" customFormat="1" ht="22.5">
      <c r="B277" s="149"/>
      <c r="D277" s="150" t="s">
        <v>202</v>
      </c>
      <c r="E277" s="151" t="s">
        <v>44</v>
      </c>
      <c r="F277" s="152" t="s">
        <v>3583</v>
      </c>
      <c r="H277" s="151" t="s">
        <v>44</v>
      </c>
      <c r="I277" s="153"/>
      <c r="L277" s="149"/>
      <c r="M277" s="154"/>
      <c r="T277" s="155"/>
      <c r="AT277" s="151" t="s">
        <v>202</v>
      </c>
      <c r="AU277" s="151" t="s">
        <v>93</v>
      </c>
      <c r="AV277" s="12" t="s">
        <v>90</v>
      </c>
      <c r="AW277" s="12" t="s">
        <v>42</v>
      </c>
      <c r="AX277" s="12" t="s">
        <v>82</v>
      </c>
      <c r="AY277" s="151" t="s">
        <v>192</v>
      </c>
    </row>
    <row r="278" spans="2:65" s="13" customFormat="1" ht="11.25">
      <c r="B278" s="156"/>
      <c r="D278" s="150" t="s">
        <v>202</v>
      </c>
      <c r="E278" s="157" t="s">
        <v>44</v>
      </c>
      <c r="F278" s="158" t="s">
        <v>287</v>
      </c>
      <c r="H278" s="159">
        <v>120</v>
      </c>
      <c r="I278" s="160"/>
      <c r="L278" s="156"/>
      <c r="M278" s="161"/>
      <c r="T278" s="162"/>
      <c r="AT278" s="157" t="s">
        <v>202</v>
      </c>
      <c r="AU278" s="157" t="s">
        <v>93</v>
      </c>
      <c r="AV278" s="13" t="s">
        <v>93</v>
      </c>
      <c r="AW278" s="13" t="s">
        <v>42</v>
      </c>
      <c r="AX278" s="13" t="s">
        <v>82</v>
      </c>
      <c r="AY278" s="157" t="s">
        <v>192</v>
      </c>
    </row>
    <row r="279" spans="2:65" s="12" customFormat="1" ht="22.5">
      <c r="B279" s="149"/>
      <c r="D279" s="150" t="s">
        <v>202</v>
      </c>
      <c r="E279" s="151" t="s">
        <v>44</v>
      </c>
      <c r="F279" s="152" t="s">
        <v>3584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65" s="13" customFormat="1" ht="11.25">
      <c r="B280" s="156"/>
      <c r="D280" s="150" t="s">
        <v>202</v>
      </c>
      <c r="E280" s="157" t="s">
        <v>44</v>
      </c>
      <c r="F280" s="158" t="s">
        <v>1394</v>
      </c>
      <c r="H280" s="159">
        <v>75</v>
      </c>
      <c r="I280" s="160"/>
      <c r="L280" s="156"/>
      <c r="M280" s="161"/>
      <c r="T280" s="162"/>
      <c r="AT280" s="157" t="s">
        <v>202</v>
      </c>
      <c r="AU280" s="157" t="s">
        <v>93</v>
      </c>
      <c r="AV280" s="13" t="s">
        <v>93</v>
      </c>
      <c r="AW280" s="13" t="s">
        <v>42</v>
      </c>
      <c r="AX280" s="13" t="s">
        <v>82</v>
      </c>
      <c r="AY280" s="157" t="s">
        <v>192</v>
      </c>
    </row>
    <row r="281" spans="2:65" s="12" customFormat="1" ht="22.5">
      <c r="B281" s="149"/>
      <c r="D281" s="150" t="s">
        <v>202</v>
      </c>
      <c r="E281" s="151" t="s">
        <v>44</v>
      </c>
      <c r="F281" s="152" t="s">
        <v>3585</v>
      </c>
      <c r="H281" s="151" t="s">
        <v>44</v>
      </c>
      <c r="I281" s="153"/>
      <c r="L281" s="149"/>
      <c r="M281" s="154"/>
      <c r="T281" s="155"/>
      <c r="AT281" s="151" t="s">
        <v>202</v>
      </c>
      <c r="AU281" s="151" t="s">
        <v>93</v>
      </c>
      <c r="AV281" s="12" t="s">
        <v>90</v>
      </c>
      <c r="AW281" s="12" t="s">
        <v>42</v>
      </c>
      <c r="AX281" s="12" t="s">
        <v>82</v>
      </c>
      <c r="AY281" s="151" t="s">
        <v>192</v>
      </c>
    </row>
    <row r="282" spans="2:65" s="13" customFormat="1" ht="11.25">
      <c r="B282" s="156"/>
      <c r="D282" s="150" t="s">
        <v>202</v>
      </c>
      <c r="E282" s="157" t="s">
        <v>44</v>
      </c>
      <c r="F282" s="158" t="s">
        <v>402</v>
      </c>
      <c r="H282" s="159">
        <v>30</v>
      </c>
      <c r="I282" s="160"/>
      <c r="L282" s="156"/>
      <c r="M282" s="161"/>
      <c r="T282" s="162"/>
      <c r="AT282" s="157" t="s">
        <v>202</v>
      </c>
      <c r="AU282" s="157" t="s">
        <v>93</v>
      </c>
      <c r="AV282" s="13" t="s">
        <v>93</v>
      </c>
      <c r="AW282" s="13" t="s">
        <v>42</v>
      </c>
      <c r="AX282" s="13" t="s">
        <v>82</v>
      </c>
      <c r="AY282" s="157" t="s">
        <v>192</v>
      </c>
    </row>
    <row r="283" spans="2:65" s="12" customFormat="1" ht="22.5">
      <c r="B283" s="149"/>
      <c r="D283" s="150" t="s">
        <v>202</v>
      </c>
      <c r="E283" s="151" t="s">
        <v>44</v>
      </c>
      <c r="F283" s="152" t="s">
        <v>3586</v>
      </c>
      <c r="H283" s="151" t="s">
        <v>44</v>
      </c>
      <c r="I283" s="153"/>
      <c r="L283" s="149"/>
      <c r="M283" s="154"/>
      <c r="T283" s="155"/>
      <c r="AT283" s="151" t="s">
        <v>202</v>
      </c>
      <c r="AU283" s="151" t="s">
        <v>93</v>
      </c>
      <c r="AV283" s="12" t="s">
        <v>90</v>
      </c>
      <c r="AW283" s="12" t="s">
        <v>42</v>
      </c>
      <c r="AX283" s="12" t="s">
        <v>82</v>
      </c>
      <c r="AY283" s="151" t="s">
        <v>192</v>
      </c>
    </row>
    <row r="284" spans="2:65" s="13" customFormat="1" ht="11.25">
      <c r="B284" s="156"/>
      <c r="D284" s="150" t="s">
        <v>202</v>
      </c>
      <c r="E284" s="157" t="s">
        <v>44</v>
      </c>
      <c r="F284" s="158" t="s">
        <v>737</v>
      </c>
      <c r="H284" s="159">
        <v>45</v>
      </c>
      <c r="I284" s="160"/>
      <c r="L284" s="156"/>
      <c r="M284" s="161"/>
      <c r="T284" s="162"/>
      <c r="AT284" s="157" t="s">
        <v>202</v>
      </c>
      <c r="AU284" s="157" t="s">
        <v>93</v>
      </c>
      <c r="AV284" s="13" t="s">
        <v>93</v>
      </c>
      <c r="AW284" s="13" t="s">
        <v>42</v>
      </c>
      <c r="AX284" s="13" t="s">
        <v>82</v>
      </c>
      <c r="AY284" s="157" t="s">
        <v>192</v>
      </c>
    </row>
    <row r="285" spans="2:65" s="12" customFormat="1" ht="22.5">
      <c r="B285" s="149"/>
      <c r="D285" s="150" t="s">
        <v>202</v>
      </c>
      <c r="E285" s="151" t="s">
        <v>44</v>
      </c>
      <c r="F285" s="152" t="s">
        <v>3587</v>
      </c>
      <c r="H285" s="151" t="s">
        <v>44</v>
      </c>
      <c r="I285" s="153"/>
      <c r="L285" s="149"/>
      <c r="M285" s="154"/>
      <c r="T285" s="155"/>
      <c r="AT285" s="151" t="s">
        <v>202</v>
      </c>
      <c r="AU285" s="151" t="s">
        <v>93</v>
      </c>
      <c r="AV285" s="12" t="s">
        <v>90</v>
      </c>
      <c r="AW285" s="12" t="s">
        <v>42</v>
      </c>
      <c r="AX285" s="12" t="s">
        <v>82</v>
      </c>
      <c r="AY285" s="151" t="s">
        <v>192</v>
      </c>
    </row>
    <row r="286" spans="2:65" s="13" customFormat="1" ht="11.25">
      <c r="B286" s="156"/>
      <c r="D286" s="150" t="s">
        <v>202</v>
      </c>
      <c r="E286" s="157" t="s">
        <v>44</v>
      </c>
      <c r="F286" s="158" t="s">
        <v>1891</v>
      </c>
      <c r="H286" s="159">
        <v>180</v>
      </c>
      <c r="I286" s="160"/>
      <c r="L286" s="156"/>
      <c r="M286" s="161"/>
      <c r="T286" s="162"/>
      <c r="AT286" s="157" t="s">
        <v>202</v>
      </c>
      <c r="AU286" s="157" t="s">
        <v>93</v>
      </c>
      <c r="AV286" s="13" t="s">
        <v>93</v>
      </c>
      <c r="AW286" s="13" t="s">
        <v>42</v>
      </c>
      <c r="AX286" s="13" t="s">
        <v>82</v>
      </c>
      <c r="AY286" s="157" t="s">
        <v>192</v>
      </c>
    </row>
    <row r="287" spans="2:65" s="14" customFormat="1" ht="11.25">
      <c r="B287" s="163"/>
      <c r="D287" s="150" t="s">
        <v>202</v>
      </c>
      <c r="E287" s="164" t="s">
        <v>44</v>
      </c>
      <c r="F287" s="165" t="s">
        <v>205</v>
      </c>
      <c r="H287" s="166">
        <v>885</v>
      </c>
      <c r="I287" s="167"/>
      <c r="L287" s="163"/>
      <c r="M287" s="168"/>
      <c r="T287" s="169"/>
      <c r="AT287" s="164" t="s">
        <v>202</v>
      </c>
      <c r="AU287" s="164" t="s">
        <v>93</v>
      </c>
      <c r="AV287" s="14" t="s">
        <v>199</v>
      </c>
      <c r="AW287" s="14" t="s">
        <v>42</v>
      </c>
      <c r="AX287" s="14" t="s">
        <v>90</v>
      </c>
      <c r="AY287" s="164" t="s">
        <v>192</v>
      </c>
    </row>
    <row r="288" spans="2:65" s="1" customFormat="1" ht="21.75" customHeight="1">
      <c r="B288" s="33"/>
      <c r="C288" s="132" t="s">
        <v>226</v>
      </c>
      <c r="D288" s="132" t="s">
        <v>194</v>
      </c>
      <c r="E288" s="133" t="s">
        <v>1304</v>
      </c>
      <c r="F288" s="134" t="s">
        <v>1305</v>
      </c>
      <c r="G288" s="135" t="s">
        <v>747</v>
      </c>
      <c r="H288" s="136">
        <v>12</v>
      </c>
      <c r="I288" s="137"/>
      <c r="J288" s="138">
        <f>ROUND(I288*H288,2)</f>
        <v>0</v>
      </c>
      <c r="K288" s="134" t="s">
        <v>198</v>
      </c>
      <c r="L288" s="33"/>
      <c r="M288" s="139" t="s">
        <v>44</v>
      </c>
      <c r="N288" s="140" t="s">
        <v>53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90</v>
      </c>
      <c r="AT288" s="143" t="s">
        <v>194</v>
      </c>
      <c r="AU288" s="143" t="s">
        <v>93</v>
      </c>
      <c r="AY288" s="17" t="s">
        <v>192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90</v>
      </c>
      <c r="BK288" s="144">
        <f>ROUND(I288*H288,2)</f>
        <v>0</v>
      </c>
      <c r="BL288" s="17" t="s">
        <v>90</v>
      </c>
      <c r="BM288" s="143" t="s">
        <v>3588</v>
      </c>
    </row>
    <row r="289" spans="2:65" s="1" customFormat="1" ht="11.25">
      <c r="B289" s="33"/>
      <c r="D289" s="145" t="s">
        <v>200</v>
      </c>
      <c r="F289" s="146" t="s">
        <v>1307</v>
      </c>
      <c r="I289" s="147"/>
      <c r="L289" s="33"/>
      <c r="M289" s="148"/>
      <c r="T289" s="54"/>
      <c r="AT289" s="17" t="s">
        <v>200</v>
      </c>
      <c r="AU289" s="17" t="s">
        <v>93</v>
      </c>
    </row>
    <row r="290" spans="2:65" s="12" customFormat="1" ht="22.5">
      <c r="B290" s="149"/>
      <c r="D290" s="150" t="s">
        <v>202</v>
      </c>
      <c r="E290" s="151" t="s">
        <v>44</v>
      </c>
      <c r="F290" s="152" t="s">
        <v>3549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65" s="12" customFormat="1" ht="22.5">
      <c r="B291" s="149"/>
      <c r="D291" s="150" t="s">
        <v>202</v>
      </c>
      <c r="E291" s="151" t="s">
        <v>44</v>
      </c>
      <c r="F291" s="152" t="s">
        <v>3589</v>
      </c>
      <c r="H291" s="151" t="s">
        <v>44</v>
      </c>
      <c r="I291" s="153"/>
      <c r="L291" s="149"/>
      <c r="M291" s="154"/>
      <c r="T291" s="155"/>
      <c r="AT291" s="151" t="s">
        <v>202</v>
      </c>
      <c r="AU291" s="151" t="s">
        <v>93</v>
      </c>
      <c r="AV291" s="12" t="s">
        <v>90</v>
      </c>
      <c r="AW291" s="12" t="s">
        <v>42</v>
      </c>
      <c r="AX291" s="12" t="s">
        <v>82</v>
      </c>
      <c r="AY291" s="151" t="s">
        <v>192</v>
      </c>
    </row>
    <row r="292" spans="2:65" s="13" customFormat="1" ht="11.25">
      <c r="B292" s="156"/>
      <c r="D292" s="150" t="s">
        <v>202</v>
      </c>
      <c r="E292" s="157" t="s">
        <v>44</v>
      </c>
      <c r="F292" s="158" t="s">
        <v>8</v>
      </c>
      <c r="H292" s="159">
        <v>12</v>
      </c>
      <c r="I292" s="160"/>
      <c r="L292" s="156"/>
      <c r="M292" s="161"/>
      <c r="T292" s="162"/>
      <c r="AT292" s="157" t="s">
        <v>202</v>
      </c>
      <c r="AU292" s="157" t="s">
        <v>93</v>
      </c>
      <c r="AV292" s="13" t="s">
        <v>93</v>
      </c>
      <c r="AW292" s="13" t="s">
        <v>42</v>
      </c>
      <c r="AX292" s="13" t="s">
        <v>90</v>
      </c>
      <c r="AY292" s="157" t="s">
        <v>192</v>
      </c>
    </row>
    <row r="293" spans="2:65" s="1" customFormat="1" ht="21.75" customHeight="1">
      <c r="B293" s="33"/>
      <c r="C293" s="132" t="s">
        <v>263</v>
      </c>
      <c r="D293" s="132" t="s">
        <v>194</v>
      </c>
      <c r="E293" s="133" t="s">
        <v>1310</v>
      </c>
      <c r="F293" s="134" t="s">
        <v>1311</v>
      </c>
      <c r="G293" s="135" t="s">
        <v>1312</v>
      </c>
      <c r="H293" s="136">
        <v>0.88500000000000001</v>
      </c>
      <c r="I293" s="137"/>
      <c r="J293" s="138">
        <f>ROUND(I293*H293,2)</f>
        <v>0</v>
      </c>
      <c r="K293" s="134" t="s">
        <v>198</v>
      </c>
      <c r="L293" s="33"/>
      <c r="M293" s="139" t="s">
        <v>44</v>
      </c>
      <c r="N293" s="140" t="s">
        <v>53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90</v>
      </c>
      <c r="AT293" s="143" t="s">
        <v>194</v>
      </c>
      <c r="AU293" s="143" t="s">
        <v>93</v>
      </c>
      <c r="AY293" s="17" t="s">
        <v>192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90</v>
      </c>
      <c r="BK293" s="144">
        <f>ROUND(I293*H293,2)</f>
        <v>0</v>
      </c>
      <c r="BL293" s="17" t="s">
        <v>90</v>
      </c>
      <c r="BM293" s="143" t="s">
        <v>3590</v>
      </c>
    </row>
    <row r="294" spans="2:65" s="1" customFormat="1" ht="11.25">
      <c r="B294" s="33"/>
      <c r="D294" s="145" t="s">
        <v>200</v>
      </c>
      <c r="F294" s="146" t="s">
        <v>1314</v>
      </c>
      <c r="I294" s="147"/>
      <c r="L294" s="33"/>
      <c r="M294" s="148"/>
      <c r="T294" s="54"/>
      <c r="AT294" s="17" t="s">
        <v>200</v>
      </c>
      <c r="AU294" s="17" t="s">
        <v>93</v>
      </c>
    </row>
    <row r="295" spans="2:65" s="12" customFormat="1" ht="11.25">
      <c r="B295" s="149"/>
      <c r="D295" s="150" t="s">
        <v>202</v>
      </c>
      <c r="E295" s="151" t="s">
        <v>44</v>
      </c>
      <c r="F295" s="152" t="s">
        <v>3519</v>
      </c>
      <c r="H295" s="151" t="s">
        <v>44</v>
      </c>
      <c r="I295" s="153"/>
      <c r="L295" s="149"/>
      <c r="M295" s="154"/>
      <c r="T295" s="155"/>
      <c r="AT295" s="151" t="s">
        <v>202</v>
      </c>
      <c r="AU295" s="151" t="s">
        <v>93</v>
      </c>
      <c r="AV295" s="12" t="s">
        <v>90</v>
      </c>
      <c r="AW295" s="12" t="s">
        <v>42</v>
      </c>
      <c r="AX295" s="12" t="s">
        <v>82</v>
      </c>
      <c r="AY295" s="151" t="s">
        <v>192</v>
      </c>
    </row>
    <row r="296" spans="2:65" s="12" customFormat="1" ht="22.5">
      <c r="B296" s="149"/>
      <c r="D296" s="150" t="s">
        <v>202</v>
      </c>
      <c r="E296" s="151" t="s">
        <v>44</v>
      </c>
      <c r="F296" s="152" t="s">
        <v>3549</v>
      </c>
      <c r="H296" s="151" t="s">
        <v>44</v>
      </c>
      <c r="I296" s="153"/>
      <c r="L296" s="149"/>
      <c r="M296" s="154"/>
      <c r="T296" s="155"/>
      <c r="AT296" s="151" t="s">
        <v>202</v>
      </c>
      <c r="AU296" s="151" t="s">
        <v>93</v>
      </c>
      <c r="AV296" s="12" t="s">
        <v>90</v>
      </c>
      <c r="AW296" s="12" t="s">
        <v>42</v>
      </c>
      <c r="AX296" s="12" t="s">
        <v>82</v>
      </c>
      <c r="AY296" s="151" t="s">
        <v>192</v>
      </c>
    </row>
    <row r="297" spans="2:65" s="12" customFormat="1" ht="11.25">
      <c r="B297" s="149"/>
      <c r="D297" s="150" t="s">
        <v>202</v>
      </c>
      <c r="E297" s="151" t="s">
        <v>44</v>
      </c>
      <c r="F297" s="152" t="s">
        <v>3591</v>
      </c>
      <c r="H297" s="151" t="s">
        <v>44</v>
      </c>
      <c r="I297" s="153"/>
      <c r="L297" s="149"/>
      <c r="M297" s="154"/>
      <c r="T297" s="155"/>
      <c r="AT297" s="151" t="s">
        <v>202</v>
      </c>
      <c r="AU297" s="151" t="s">
        <v>93</v>
      </c>
      <c r="AV297" s="12" t="s">
        <v>90</v>
      </c>
      <c r="AW297" s="12" t="s">
        <v>42</v>
      </c>
      <c r="AX297" s="12" t="s">
        <v>82</v>
      </c>
      <c r="AY297" s="151" t="s">
        <v>192</v>
      </c>
    </row>
    <row r="298" spans="2:65" s="13" customFormat="1" ht="11.25">
      <c r="B298" s="156"/>
      <c r="D298" s="150" t="s">
        <v>202</v>
      </c>
      <c r="E298" s="157" t="s">
        <v>44</v>
      </c>
      <c r="F298" s="158" t="s">
        <v>3592</v>
      </c>
      <c r="H298" s="159">
        <v>0.88500000000000001</v>
      </c>
      <c r="I298" s="160"/>
      <c r="L298" s="156"/>
      <c r="M298" s="161"/>
      <c r="T298" s="162"/>
      <c r="AT298" s="157" t="s">
        <v>202</v>
      </c>
      <c r="AU298" s="157" t="s">
        <v>93</v>
      </c>
      <c r="AV298" s="13" t="s">
        <v>93</v>
      </c>
      <c r="AW298" s="13" t="s">
        <v>42</v>
      </c>
      <c r="AX298" s="13" t="s">
        <v>90</v>
      </c>
      <c r="AY298" s="157" t="s">
        <v>192</v>
      </c>
    </row>
    <row r="299" spans="2:65" s="1" customFormat="1" ht="24.2" customHeight="1">
      <c r="B299" s="33"/>
      <c r="C299" s="132" t="s">
        <v>8</v>
      </c>
      <c r="D299" s="132" t="s">
        <v>194</v>
      </c>
      <c r="E299" s="133" t="s">
        <v>1321</v>
      </c>
      <c r="F299" s="134" t="s">
        <v>1322</v>
      </c>
      <c r="G299" s="135" t="s">
        <v>747</v>
      </c>
      <c r="H299" s="136">
        <v>26</v>
      </c>
      <c r="I299" s="137"/>
      <c r="J299" s="138">
        <f>ROUND(I299*H299,2)</f>
        <v>0</v>
      </c>
      <c r="K299" s="134" t="s">
        <v>198</v>
      </c>
      <c r="L299" s="33"/>
      <c r="M299" s="139" t="s">
        <v>44</v>
      </c>
      <c r="N299" s="140" t="s">
        <v>53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90</v>
      </c>
      <c r="AT299" s="143" t="s">
        <v>194</v>
      </c>
      <c r="AU299" s="143" t="s">
        <v>93</v>
      </c>
      <c r="AY299" s="17" t="s">
        <v>192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90</v>
      </c>
      <c r="BK299" s="144">
        <f>ROUND(I299*H299,2)</f>
        <v>0</v>
      </c>
      <c r="BL299" s="17" t="s">
        <v>90</v>
      </c>
      <c r="BM299" s="143" t="s">
        <v>3593</v>
      </c>
    </row>
    <row r="300" spans="2:65" s="1" customFormat="1" ht="11.25">
      <c r="B300" s="33"/>
      <c r="D300" s="145" t="s">
        <v>200</v>
      </c>
      <c r="F300" s="146" t="s">
        <v>1324</v>
      </c>
      <c r="I300" s="147"/>
      <c r="L300" s="33"/>
      <c r="M300" s="148"/>
      <c r="T300" s="54"/>
      <c r="AT300" s="17" t="s">
        <v>200</v>
      </c>
      <c r="AU300" s="17" t="s">
        <v>93</v>
      </c>
    </row>
    <row r="301" spans="2:65" s="12" customFormat="1" ht="11.25">
      <c r="B301" s="149"/>
      <c r="D301" s="150" t="s">
        <v>202</v>
      </c>
      <c r="E301" s="151" t="s">
        <v>44</v>
      </c>
      <c r="F301" s="152" t="s">
        <v>3519</v>
      </c>
      <c r="H301" s="151" t="s">
        <v>44</v>
      </c>
      <c r="I301" s="153"/>
      <c r="L301" s="149"/>
      <c r="M301" s="154"/>
      <c r="T301" s="155"/>
      <c r="AT301" s="151" t="s">
        <v>202</v>
      </c>
      <c r="AU301" s="151" t="s">
        <v>93</v>
      </c>
      <c r="AV301" s="12" t="s">
        <v>90</v>
      </c>
      <c r="AW301" s="12" t="s">
        <v>42</v>
      </c>
      <c r="AX301" s="12" t="s">
        <v>82</v>
      </c>
      <c r="AY301" s="151" t="s">
        <v>192</v>
      </c>
    </row>
    <row r="302" spans="2:65" s="12" customFormat="1" ht="22.5">
      <c r="B302" s="149"/>
      <c r="D302" s="150" t="s">
        <v>202</v>
      </c>
      <c r="E302" s="151" t="s">
        <v>44</v>
      </c>
      <c r="F302" s="152" t="s">
        <v>3549</v>
      </c>
      <c r="H302" s="151" t="s">
        <v>44</v>
      </c>
      <c r="I302" s="153"/>
      <c r="L302" s="149"/>
      <c r="M302" s="154"/>
      <c r="T302" s="155"/>
      <c r="AT302" s="151" t="s">
        <v>202</v>
      </c>
      <c r="AU302" s="151" t="s">
        <v>93</v>
      </c>
      <c r="AV302" s="12" t="s">
        <v>90</v>
      </c>
      <c r="AW302" s="12" t="s">
        <v>42</v>
      </c>
      <c r="AX302" s="12" t="s">
        <v>82</v>
      </c>
      <c r="AY302" s="151" t="s">
        <v>192</v>
      </c>
    </row>
    <row r="303" spans="2:65" s="12" customFormat="1" ht="22.5">
      <c r="B303" s="149"/>
      <c r="D303" s="150" t="s">
        <v>202</v>
      </c>
      <c r="E303" s="151" t="s">
        <v>44</v>
      </c>
      <c r="F303" s="152" t="s">
        <v>3594</v>
      </c>
      <c r="H303" s="151" t="s">
        <v>44</v>
      </c>
      <c r="I303" s="153"/>
      <c r="L303" s="149"/>
      <c r="M303" s="154"/>
      <c r="T303" s="155"/>
      <c r="AT303" s="151" t="s">
        <v>202</v>
      </c>
      <c r="AU303" s="151" t="s">
        <v>93</v>
      </c>
      <c r="AV303" s="12" t="s">
        <v>90</v>
      </c>
      <c r="AW303" s="12" t="s">
        <v>42</v>
      </c>
      <c r="AX303" s="12" t="s">
        <v>82</v>
      </c>
      <c r="AY303" s="151" t="s">
        <v>192</v>
      </c>
    </row>
    <row r="304" spans="2:65" s="13" customFormat="1" ht="11.25">
      <c r="B304" s="156"/>
      <c r="D304" s="150" t="s">
        <v>202</v>
      </c>
      <c r="E304" s="157" t="s">
        <v>44</v>
      </c>
      <c r="F304" s="158" t="s">
        <v>93</v>
      </c>
      <c r="H304" s="159">
        <v>2</v>
      </c>
      <c r="I304" s="160"/>
      <c r="L304" s="156"/>
      <c r="M304" s="161"/>
      <c r="T304" s="162"/>
      <c r="AT304" s="157" t="s">
        <v>202</v>
      </c>
      <c r="AU304" s="157" t="s">
        <v>93</v>
      </c>
      <c r="AV304" s="13" t="s">
        <v>93</v>
      </c>
      <c r="AW304" s="13" t="s">
        <v>42</v>
      </c>
      <c r="AX304" s="13" t="s">
        <v>82</v>
      </c>
      <c r="AY304" s="157" t="s">
        <v>192</v>
      </c>
    </row>
    <row r="305" spans="2:51" s="12" customFormat="1" ht="22.5">
      <c r="B305" s="149"/>
      <c r="D305" s="150" t="s">
        <v>202</v>
      </c>
      <c r="E305" s="151" t="s">
        <v>44</v>
      </c>
      <c r="F305" s="152" t="s">
        <v>3595</v>
      </c>
      <c r="H305" s="151" t="s">
        <v>44</v>
      </c>
      <c r="I305" s="153"/>
      <c r="L305" s="149"/>
      <c r="M305" s="154"/>
      <c r="T305" s="155"/>
      <c r="AT305" s="151" t="s">
        <v>202</v>
      </c>
      <c r="AU305" s="151" t="s">
        <v>93</v>
      </c>
      <c r="AV305" s="12" t="s">
        <v>90</v>
      </c>
      <c r="AW305" s="12" t="s">
        <v>42</v>
      </c>
      <c r="AX305" s="12" t="s">
        <v>82</v>
      </c>
      <c r="AY305" s="151" t="s">
        <v>192</v>
      </c>
    </row>
    <row r="306" spans="2:51" s="13" customFormat="1" ht="11.25">
      <c r="B306" s="156"/>
      <c r="D306" s="150" t="s">
        <v>202</v>
      </c>
      <c r="E306" s="157" t="s">
        <v>44</v>
      </c>
      <c r="F306" s="158" t="s">
        <v>93</v>
      </c>
      <c r="H306" s="159">
        <v>2</v>
      </c>
      <c r="I306" s="160"/>
      <c r="L306" s="156"/>
      <c r="M306" s="161"/>
      <c r="T306" s="162"/>
      <c r="AT306" s="157" t="s">
        <v>202</v>
      </c>
      <c r="AU306" s="157" t="s">
        <v>93</v>
      </c>
      <c r="AV306" s="13" t="s">
        <v>93</v>
      </c>
      <c r="AW306" s="13" t="s">
        <v>42</v>
      </c>
      <c r="AX306" s="13" t="s">
        <v>82</v>
      </c>
      <c r="AY306" s="157" t="s">
        <v>192</v>
      </c>
    </row>
    <row r="307" spans="2:51" s="12" customFormat="1" ht="22.5">
      <c r="B307" s="149"/>
      <c r="D307" s="150" t="s">
        <v>202</v>
      </c>
      <c r="E307" s="151" t="s">
        <v>44</v>
      </c>
      <c r="F307" s="152" t="s">
        <v>3596</v>
      </c>
      <c r="H307" s="151" t="s">
        <v>44</v>
      </c>
      <c r="I307" s="153"/>
      <c r="L307" s="149"/>
      <c r="M307" s="154"/>
      <c r="T307" s="155"/>
      <c r="AT307" s="151" t="s">
        <v>202</v>
      </c>
      <c r="AU307" s="151" t="s">
        <v>93</v>
      </c>
      <c r="AV307" s="12" t="s">
        <v>90</v>
      </c>
      <c r="AW307" s="12" t="s">
        <v>42</v>
      </c>
      <c r="AX307" s="12" t="s">
        <v>82</v>
      </c>
      <c r="AY307" s="151" t="s">
        <v>192</v>
      </c>
    </row>
    <row r="308" spans="2:51" s="13" customFormat="1" ht="11.25">
      <c r="B308" s="156"/>
      <c r="D308" s="150" t="s">
        <v>202</v>
      </c>
      <c r="E308" s="157" t="s">
        <v>44</v>
      </c>
      <c r="F308" s="158" t="s">
        <v>93</v>
      </c>
      <c r="H308" s="159">
        <v>2</v>
      </c>
      <c r="I308" s="160"/>
      <c r="L308" s="156"/>
      <c r="M308" s="161"/>
      <c r="T308" s="162"/>
      <c r="AT308" s="157" t="s">
        <v>202</v>
      </c>
      <c r="AU308" s="157" t="s">
        <v>93</v>
      </c>
      <c r="AV308" s="13" t="s">
        <v>93</v>
      </c>
      <c r="AW308" s="13" t="s">
        <v>42</v>
      </c>
      <c r="AX308" s="13" t="s">
        <v>82</v>
      </c>
      <c r="AY308" s="157" t="s">
        <v>192</v>
      </c>
    </row>
    <row r="309" spans="2:51" s="12" customFormat="1" ht="22.5">
      <c r="B309" s="149"/>
      <c r="D309" s="150" t="s">
        <v>202</v>
      </c>
      <c r="E309" s="151" t="s">
        <v>44</v>
      </c>
      <c r="F309" s="152" t="s">
        <v>3597</v>
      </c>
      <c r="H309" s="151" t="s">
        <v>44</v>
      </c>
      <c r="I309" s="153"/>
      <c r="L309" s="149"/>
      <c r="M309" s="154"/>
      <c r="T309" s="155"/>
      <c r="AT309" s="151" t="s">
        <v>202</v>
      </c>
      <c r="AU309" s="151" t="s">
        <v>93</v>
      </c>
      <c r="AV309" s="12" t="s">
        <v>90</v>
      </c>
      <c r="AW309" s="12" t="s">
        <v>42</v>
      </c>
      <c r="AX309" s="12" t="s">
        <v>82</v>
      </c>
      <c r="AY309" s="151" t="s">
        <v>192</v>
      </c>
    </row>
    <row r="310" spans="2:51" s="13" customFormat="1" ht="11.25">
      <c r="B310" s="156"/>
      <c r="D310" s="150" t="s">
        <v>202</v>
      </c>
      <c r="E310" s="157" t="s">
        <v>44</v>
      </c>
      <c r="F310" s="158" t="s">
        <v>93</v>
      </c>
      <c r="H310" s="159">
        <v>2</v>
      </c>
      <c r="I310" s="160"/>
      <c r="L310" s="156"/>
      <c r="M310" s="161"/>
      <c r="T310" s="162"/>
      <c r="AT310" s="157" t="s">
        <v>202</v>
      </c>
      <c r="AU310" s="157" t="s">
        <v>93</v>
      </c>
      <c r="AV310" s="13" t="s">
        <v>93</v>
      </c>
      <c r="AW310" s="13" t="s">
        <v>42</v>
      </c>
      <c r="AX310" s="13" t="s">
        <v>82</v>
      </c>
      <c r="AY310" s="157" t="s">
        <v>192</v>
      </c>
    </row>
    <row r="311" spans="2:51" s="12" customFormat="1" ht="22.5">
      <c r="B311" s="149"/>
      <c r="D311" s="150" t="s">
        <v>202</v>
      </c>
      <c r="E311" s="151" t="s">
        <v>44</v>
      </c>
      <c r="F311" s="152" t="s">
        <v>3598</v>
      </c>
      <c r="H311" s="151" t="s">
        <v>44</v>
      </c>
      <c r="I311" s="153"/>
      <c r="L311" s="149"/>
      <c r="M311" s="154"/>
      <c r="T311" s="155"/>
      <c r="AT311" s="151" t="s">
        <v>202</v>
      </c>
      <c r="AU311" s="151" t="s">
        <v>93</v>
      </c>
      <c r="AV311" s="12" t="s">
        <v>90</v>
      </c>
      <c r="AW311" s="12" t="s">
        <v>42</v>
      </c>
      <c r="AX311" s="12" t="s">
        <v>82</v>
      </c>
      <c r="AY311" s="151" t="s">
        <v>192</v>
      </c>
    </row>
    <row r="312" spans="2:51" s="13" customFormat="1" ht="11.25">
      <c r="B312" s="156"/>
      <c r="D312" s="150" t="s">
        <v>202</v>
      </c>
      <c r="E312" s="157" t="s">
        <v>44</v>
      </c>
      <c r="F312" s="158" t="s">
        <v>93</v>
      </c>
      <c r="H312" s="159">
        <v>2</v>
      </c>
      <c r="I312" s="160"/>
      <c r="L312" s="156"/>
      <c r="M312" s="161"/>
      <c r="T312" s="162"/>
      <c r="AT312" s="157" t="s">
        <v>202</v>
      </c>
      <c r="AU312" s="157" t="s">
        <v>93</v>
      </c>
      <c r="AV312" s="13" t="s">
        <v>93</v>
      </c>
      <c r="AW312" s="13" t="s">
        <v>42</v>
      </c>
      <c r="AX312" s="13" t="s">
        <v>82</v>
      </c>
      <c r="AY312" s="157" t="s">
        <v>192</v>
      </c>
    </row>
    <row r="313" spans="2:51" s="12" customFormat="1" ht="22.5">
      <c r="B313" s="149"/>
      <c r="D313" s="150" t="s">
        <v>202</v>
      </c>
      <c r="E313" s="151" t="s">
        <v>44</v>
      </c>
      <c r="F313" s="152" t="s">
        <v>3599</v>
      </c>
      <c r="H313" s="151" t="s">
        <v>44</v>
      </c>
      <c r="I313" s="153"/>
      <c r="L313" s="149"/>
      <c r="M313" s="154"/>
      <c r="T313" s="155"/>
      <c r="AT313" s="151" t="s">
        <v>202</v>
      </c>
      <c r="AU313" s="151" t="s">
        <v>93</v>
      </c>
      <c r="AV313" s="12" t="s">
        <v>90</v>
      </c>
      <c r="AW313" s="12" t="s">
        <v>42</v>
      </c>
      <c r="AX313" s="12" t="s">
        <v>82</v>
      </c>
      <c r="AY313" s="151" t="s">
        <v>192</v>
      </c>
    </row>
    <row r="314" spans="2:51" s="13" customFormat="1" ht="11.25">
      <c r="B314" s="156"/>
      <c r="D314" s="150" t="s">
        <v>202</v>
      </c>
      <c r="E314" s="157" t="s">
        <v>44</v>
      </c>
      <c r="F314" s="158" t="s">
        <v>93</v>
      </c>
      <c r="H314" s="159">
        <v>2</v>
      </c>
      <c r="I314" s="160"/>
      <c r="L314" s="156"/>
      <c r="M314" s="161"/>
      <c r="T314" s="162"/>
      <c r="AT314" s="157" t="s">
        <v>202</v>
      </c>
      <c r="AU314" s="157" t="s">
        <v>93</v>
      </c>
      <c r="AV314" s="13" t="s">
        <v>93</v>
      </c>
      <c r="AW314" s="13" t="s">
        <v>42</v>
      </c>
      <c r="AX314" s="13" t="s">
        <v>82</v>
      </c>
      <c r="AY314" s="157" t="s">
        <v>192</v>
      </c>
    </row>
    <row r="315" spans="2:51" s="12" customFormat="1" ht="22.5">
      <c r="B315" s="149"/>
      <c r="D315" s="150" t="s">
        <v>202</v>
      </c>
      <c r="E315" s="151" t="s">
        <v>44</v>
      </c>
      <c r="F315" s="152" t="s">
        <v>3600</v>
      </c>
      <c r="H315" s="151" t="s">
        <v>44</v>
      </c>
      <c r="I315" s="153"/>
      <c r="L315" s="149"/>
      <c r="M315" s="154"/>
      <c r="T315" s="155"/>
      <c r="AT315" s="151" t="s">
        <v>202</v>
      </c>
      <c r="AU315" s="151" t="s">
        <v>93</v>
      </c>
      <c r="AV315" s="12" t="s">
        <v>90</v>
      </c>
      <c r="AW315" s="12" t="s">
        <v>42</v>
      </c>
      <c r="AX315" s="12" t="s">
        <v>82</v>
      </c>
      <c r="AY315" s="151" t="s">
        <v>192</v>
      </c>
    </row>
    <row r="316" spans="2:51" s="13" customFormat="1" ht="11.25">
      <c r="B316" s="156"/>
      <c r="D316" s="150" t="s">
        <v>202</v>
      </c>
      <c r="E316" s="157" t="s">
        <v>44</v>
      </c>
      <c r="F316" s="158" t="s">
        <v>1627</v>
      </c>
      <c r="H316" s="159">
        <v>4</v>
      </c>
      <c r="I316" s="160"/>
      <c r="L316" s="156"/>
      <c r="M316" s="161"/>
      <c r="T316" s="162"/>
      <c r="AT316" s="157" t="s">
        <v>202</v>
      </c>
      <c r="AU316" s="157" t="s">
        <v>93</v>
      </c>
      <c r="AV316" s="13" t="s">
        <v>93</v>
      </c>
      <c r="AW316" s="13" t="s">
        <v>42</v>
      </c>
      <c r="AX316" s="13" t="s">
        <v>82</v>
      </c>
      <c r="AY316" s="157" t="s">
        <v>192</v>
      </c>
    </row>
    <row r="317" spans="2:51" s="12" customFormat="1" ht="22.5">
      <c r="B317" s="149"/>
      <c r="D317" s="150" t="s">
        <v>202</v>
      </c>
      <c r="E317" s="151" t="s">
        <v>44</v>
      </c>
      <c r="F317" s="152" t="s">
        <v>3601</v>
      </c>
      <c r="H317" s="151" t="s">
        <v>44</v>
      </c>
      <c r="I317" s="153"/>
      <c r="L317" s="149"/>
      <c r="M317" s="154"/>
      <c r="T317" s="155"/>
      <c r="AT317" s="151" t="s">
        <v>202</v>
      </c>
      <c r="AU317" s="151" t="s">
        <v>93</v>
      </c>
      <c r="AV317" s="12" t="s">
        <v>90</v>
      </c>
      <c r="AW317" s="12" t="s">
        <v>42</v>
      </c>
      <c r="AX317" s="12" t="s">
        <v>82</v>
      </c>
      <c r="AY317" s="151" t="s">
        <v>192</v>
      </c>
    </row>
    <row r="318" spans="2:51" s="13" customFormat="1" ht="11.25">
      <c r="B318" s="156"/>
      <c r="D318" s="150" t="s">
        <v>202</v>
      </c>
      <c r="E318" s="157" t="s">
        <v>44</v>
      </c>
      <c r="F318" s="158" t="s">
        <v>93</v>
      </c>
      <c r="H318" s="159">
        <v>2</v>
      </c>
      <c r="I318" s="160"/>
      <c r="L318" s="156"/>
      <c r="M318" s="161"/>
      <c r="T318" s="162"/>
      <c r="AT318" s="157" t="s">
        <v>202</v>
      </c>
      <c r="AU318" s="157" t="s">
        <v>93</v>
      </c>
      <c r="AV318" s="13" t="s">
        <v>93</v>
      </c>
      <c r="AW318" s="13" t="s">
        <v>42</v>
      </c>
      <c r="AX318" s="13" t="s">
        <v>82</v>
      </c>
      <c r="AY318" s="157" t="s">
        <v>192</v>
      </c>
    </row>
    <row r="319" spans="2:51" s="12" customFormat="1" ht="22.5">
      <c r="B319" s="149"/>
      <c r="D319" s="150" t="s">
        <v>202</v>
      </c>
      <c r="E319" s="151" t="s">
        <v>44</v>
      </c>
      <c r="F319" s="152" t="s">
        <v>3602</v>
      </c>
      <c r="H319" s="151" t="s">
        <v>44</v>
      </c>
      <c r="I319" s="153"/>
      <c r="L319" s="149"/>
      <c r="M319" s="154"/>
      <c r="T319" s="155"/>
      <c r="AT319" s="151" t="s">
        <v>202</v>
      </c>
      <c r="AU319" s="151" t="s">
        <v>93</v>
      </c>
      <c r="AV319" s="12" t="s">
        <v>90</v>
      </c>
      <c r="AW319" s="12" t="s">
        <v>42</v>
      </c>
      <c r="AX319" s="12" t="s">
        <v>82</v>
      </c>
      <c r="AY319" s="151" t="s">
        <v>192</v>
      </c>
    </row>
    <row r="320" spans="2:51" s="13" customFormat="1" ht="11.25">
      <c r="B320" s="156"/>
      <c r="D320" s="150" t="s">
        <v>202</v>
      </c>
      <c r="E320" s="157" t="s">
        <v>44</v>
      </c>
      <c r="F320" s="158" t="s">
        <v>93</v>
      </c>
      <c r="H320" s="159">
        <v>2</v>
      </c>
      <c r="I320" s="160"/>
      <c r="L320" s="156"/>
      <c r="M320" s="161"/>
      <c r="T320" s="162"/>
      <c r="AT320" s="157" t="s">
        <v>202</v>
      </c>
      <c r="AU320" s="157" t="s">
        <v>93</v>
      </c>
      <c r="AV320" s="13" t="s">
        <v>93</v>
      </c>
      <c r="AW320" s="13" t="s">
        <v>42</v>
      </c>
      <c r="AX320" s="13" t="s">
        <v>82</v>
      </c>
      <c r="AY320" s="157" t="s">
        <v>192</v>
      </c>
    </row>
    <row r="321" spans="2:65" s="12" customFormat="1" ht="22.5">
      <c r="B321" s="149"/>
      <c r="D321" s="150" t="s">
        <v>202</v>
      </c>
      <c r="E321" s="151" t="s">
        <v>44</v>
      </c>
      <c r="F321" s="152" t="s">
        <v>3603</v>
      </c>
      <c r="H321" s="151" t="s">
        <v>44</v>
      </c>
      <c r="I321" s="153"/>
      <c r="L321" s="149"/>
      <c r="M321" s="154"/>
      <c r="T321" s="155"/>
      <c r="AT321" s="151" t="s">
        <v>202</v>
      </c>
      <c r="AU321" s="151" t="s">
        <v>93</v>
      </c>
      <c r="AV321" s="12" t="s">
        <v>90</v>
      </c>
      <c r="AW321" s="12" t="s">
        <v>42</v>
      </c>
      <c r="AX321" s="12" t="s">
        <v>82</v>
      </c>
      <c r="AY321" s="151" t="s">
        <v>192</v>
      </c>
    </row>
    <row r="322" spans="2:65" s="13" customFormat="1" ht="11.25">
      <c r="B322" s="156"/>
      <c r="D322" s="150" t="s">
        <v>202</v>
      </c>
      <c r="E322" s="157" t="s">
        <v>44</v>
      </c>
      <c r="F322" s="158" t="s">
        <v>93</v>
      </c>
      <c r="H322" s="159">
        <v>2</v>
      </c>
      <c r="I322" s="160"/>
      <c r="L322" s="156"/>
      <c r="M322" s="161"/>
      <c r="T322" s="162"/>
      <c r="AT322" s="157" t="s">
        <v>202</v>
      </c>
      <c r="AU322" s="157" t="s">
        <v>93</v>
      </c>
      <c r="AV322" s="13" t="s">
        <v>93</v>
      </c>
      <c r="AW322" s="13" t="s">
        <v>42</v>
      </c>
      <c r="AX322" s="13" t="s">
        <v>82</v>
      </c>
      <c r="AY322" s="157" t="s">
        <v>192</v>
      </c>
    </row>
    <row r="323" spans="2:65" s="12" customFormat="1" ht="22.5">
      <c r="B323" s="149"/>
      <c r="D323" s="150" t="s">
        <v>202</v>
      </c>
      <c r="E323" s="151" t="s">
        <v>44</v>
      </c>
      <c r="F323" s="152" t="s">
        <v>3604</v>
      </c>
      <c r="H323" s="151" t="s">
        <v>44</v>
      </c>
      <c r="I323" s="153"/>
      <c r="L323" s="149"/>
      <c r="M323" s="154"/>
      <c r="T323" s="155"/>
      <c r="AT323" s="151" t="s">
        <v>202</v>
      </c>
      <c r="AU323" s="151" t="s">
        <v>93</v>
      </c>
      <c r="AV323" s="12" t="s">
        <v>90</v>
      </c>
      <c r="AW323" s="12" t="s">
        <v>42</v>
      </c>
      <c r="AX323" s="12" t="s">
        <v>82</v>
      </c>
      <c r="AY323" s="151" t="s">
        <v>192</v>
      </c>
    </row>
    <row r="324" spans="2:65" s="13" customFormat="1" ht="11.25">
      <c r="B324" s="156"/>
      <c r="D324" s="150" t="s">
        <v>202</v>
      </c>
      <c r="E324" s="157" t="s">
        <v>44</v>
      </c>
      <c r="F324" s="158" t="s">
        <v>93</v>
      </c>
      <c r="H324" s="159">
        <v>2</v>
      </c>
      <c r="I324" s="160"/>
      <c r="L324" s="156"/>
      <c r="M324" s="161"/>
      <c r="T324" s="162"/>
      <c r="AT324" s="157" t="s">
        <v>202</v>
      </c>
      <c r="AU324" s="157" t="s">
        <v>93</v>
      </c>
      <c r="AV324" s="13" t="s">
        <v>93</v>
      </c>
      <c r="AW324" s="13" t="s">
        <v>42</v>
      </c>
      <c r="AX324" s="13" t="s">
        <v>82</v>
      </c>
      <c r="AY324" s="157" t="s">
        <v>192</v>
      </c>
    </row>
    <row r="325" spans="2:65" s="12" customFormat="1" ht="22.5">
      <c r="B325" s="149"/>
      <c r="D325" s="150" t="s">
        <v>202</v>
      </c>
      <c r="E325" s="151" t="s">
        <v>44</v>
      </c>
      <c r="F325" s="152" t="s">
        <v>3605</v>
      </c>
      <c r="H325" s="151" t="s">
        <v>44</v>
      </c>
      <c r="I325" s="153"/>
      <c r="L325" s="149"/>
      <c r="M325" s="154"/>
      <c r="T325" s="155"/>
      <c r="AT325" s="151" t="s">
        <v>202</v>
      </c>
      <c r="AU325" s="151" t="s">
        <v>93</v>
      </c>
      <c r="AV325" s="12" t="s">
        <v>90</v>
      </c>
      <c r="AW325" s="12" t="s">
        <v>42</v>
      </c>
      <c r="AX325" s="12" t="s">
        <v>82</v>
      </c>
      <c r="AY325" s="151" t="s">
        <v>192</v>
      </c>
    </row>
    <row r="326" spans="2:65" s="13" customFormat="1" ht="11.25">
      <c r="B326" s="156"/>
      <c r="D326" s="150" t="s">
        <v>202</v>
      </c>
      <c r="E326" s="157" t="s">
        <v>44</v>
      </c>
      <c r="F326" s="158" t="s">
        <v>93</v>
      </c>
      <c r="H326" s="159">
        <v>2</v>
      </c>
      <c r="I326" s="160"/>
      <c r="L326" s="156"/>
      <c r="M326" s="161"/>
      <c r="T326" s="162"/>
      <c r="AT326" s="157" t="s">
        <v>202</v>
      </c>
      <c r="AU326" s="157" t="s">
        <v>93</v>
      </c>
      <c r="AV326" s="13" t="s">
        <v>93</v>
      </c>
      <c r="AW326" s="13" t="s">
        <v>42</v>
      </c>
      <c r="AX326" s="13" t="s">
        <v>82</v>
      </c>
      <c r="AY326" s="157" t="s">
        <v>192</v>
      </c>
    </row>
    <row r="327" spans="2:65" s="14" customFormat="1" ht="11.25">
      <c r="B327" s="163"/>
      <c r="D327" s="150" t="s">
        <v>202</v>
      </c>
      <c r="E327" s="164" t="s">
        <v>44</v>
      </c>
      <c r="F327" s="165" t="s">
        <v>205</v>
      </c>
      <c r="H327" s="166">
        <v>26</v>
      </c>
      <c r="I327" s="167"/>
      <c r="L327" s="163"/>
      <c r="M327" s="168"/>
      <c r="T327" s="169"/>
      <c r="AT327" s="164" t="s">
        <v>202</v>
      </c>
      <c r="AU327" s="164" t="s">
        <v>93</v>
      </c>
      <c r="AV327" s="14" t="s">
        <v>199</v>
      </c>
      <c r="AW327" s="14" t="s">
        <v>42</v>
      </c>
      <c r="AX327" s="14" t="s">
        <v>90</v>
      </c>
      <c r="AY327" s="164" t="s">
        <v>192</v>
      </c>
    </row>
    <row r="328" spans="2:65" s="1" customFormat="1" ht="37.9" customHeight="1">
      <c r="B328" s="33"/>
      <c r="C328" s="170" t="s">
        <v>273</v>
      </c>
      <c r="D328" s="170" t="s">
        <v>245</v>
      </c>
      <c r="E328" s="171" t="s">
        <v>3606</v>
      </c>
      <c r="F328" s="172" t="s">
        <v>3607</v>
      </c>
      <c r="G328" s="173" t="s">
        <v>747</v>
      </c>
      <c r="H328" s="174">
        <v>4</v>
      </c>
      <c r="I328" s="175"/>
      <c r="J328" s="176">
        <f>ROUND(I328*H328,2)</f>
        <v>0</v>
      </c>
      <c r="K328" s="172" t="s">
        <v>198</v>
      </c>
      <c r="L328" s="177"/>
      <c r="M328" s="178" t="s">
        <v>44</v>
      </c>
      <c r="N328" s="179" t="s">
        <v>53</v>
      </c>
      <c r="P328" s="141">
        <f>O328*H328</f>
        <v>0</v>
      </c>
      <c r="Q328" s="141">
        <v>1E-4</v>
      </c>
      <c r="R328" s="141">
        <f>Q328*H328</f>
        <v>4.0000000000000002E-4</v>
      </c>
      <c r="S328" s="141">
        <v>0</v>
      </c>
      <c r="T328" s="142">
        <f>S328*H328</f>
        <v>0</v>
      </c>
      <c r="AR328" s="143" t="s">
        <v>93</v>
      </c>
      <c r="AT328" s="143" t="s">
        <v>245</v>
      </c>
      <c r="AU328" s="143" t="s">
        <v>93</v>
      </c>
      <c r="AY328" s="17" t="s">
        <v>192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90</v>
      </c>
      <c r="BK328" s="144">
        <f>ROUND(I328*H328,2)</f>
        <v>0</v>
      </c>
      <c r="BL328" s="17" t="s">
        <v>90</v>
      </c>
      <c r="BM328" s="143" t="s">
        <v>3608</v>
      </c>
    </row>
    <row r="329" spans="2:65" s="12" customFormat="1" ht="11.25">
      <c r="B329" s="149"/>
      <c r="D329" s="150" t="s">
        <v>202</v>
      </c>
      <c r="E329" s="151" t="s">
        <v>44</v>
      </c>
      <c r="F329" s="152" t="s">
        <v>3519</v>
      </c>
      <c r="H329" s="151" t="s">
        <v>44</v>
      </c>
      <c r="I329" s="153"/>
      <c r="L329" s="149"/>
      <c r="M329" s="154"/>
      <c r="T329" s="155"/>
      <c r="AT329" s="151" t="s">
        <v>202</v>
      </c>
      <c r="AU329" s="151" t="s">
        <v>93</v>
      </c>
      <c r="AV329" s="12" t="s">
        <v>90</v>
      </c>
      <c r="AW329" s="12" t="s">
        <v>42</v>
      </c>
      <c r="AX329" s="12" t="s">
        <v>82</v>
      </c>
      <c r="AY329" s="151" t="s">
        <v>192</v>
      </c>
    </row>
    <row r="330" spans="2:65" s="12" customFormat="1" ht="22.5">
      <c r="B330" s="149"/>
      <c r="D330" s="150" t="s">
        <v>202</v>
      </c>
      <c r="E330" s="151" t="s">
        <v>44</v>
      </c>
      <c r="F330" s="152" t="s">
        <v>3549</v>
      </c>
      <c r="H330" s="151" t="s">
        <v>44</v>
      </c>
      <c r="I330" s="153"/>
      <c r="L330" s="149"/>
      <c r="M330" s="154"/>
      <c r="T330" s="155"/>
      <c r="AT330" s="151" t="s">
        <v>202</v>
      </c>
      <c r="AU330" s="151" t="s">
        <v>93</v>
      </c>
      <c r="AV330" s="12" t="s">
        <v>90</v>
      </c>
      <c r="AW330" s="12" t="s">
        <v>42</v>
      </c>
      <c r="AX330" s="12" t="s">
        <v>82</v>
      </c>
      <c r="AY330" s="151" t="s">
        <v>192</v>
      </c>
    </row>
    <row r="331" spans="2:65" s="12" customFormat="1" ht="22.5">
      <c r="B331" s="149"/>
      <c r="D331" s="150" t="s">
        <v>202</v>
      </c>
      <c r="E331" s="151" t="s">
        <v>44</v>
      </c>
      <c r="F331" s="152" t="s">
        <v>3609</v>
      </c>
      <c r="H331" s="151" t="s">
        <v>44</v>
      </c>
      <c r="I331" s="153"/>
      <c r="L331" s="149"/>
      <c r="M331" s="154"/>
      <c r="T331" s="155"/>
      <c r="AT331" s="151" t="s">
        <v>202</v>
      </c>
      <c r="AU331" s="151" t="s">
        <v>93</v>
      </c>
      <c r="AV331" s="12" t="s">
        <v>90</v>
      </c>
      <c r="AW331" s="12" t="s">
        <v>42</v>
      </c>
      <c r="AX331" s="12" t="s">
        <v>82</v>
      </c>
      <c r="AY331" s="151" t="s">
        <v>192</v>
      </c>
    </row>
    <row r="332" spans="2:65" s="13" customFormat="1" ht="11.25">
      <c r="B332" s="156"/>
      <c r="D332" s="150" t="s">
        <v>202</v>
      </c>
      <c r="E332" s="157" t="s">
        <v>44</v>
      </c>
      <c r="F332" s="158" t="s">
        <v>93</v>
      </c>
      <c r="H332" s="159">
        <v>2</v>
      </c>
      <c r="I332" s="160"/>
      <c r="L332" s="156"/>
      <c r="M332" s="161"/>
      <c r="T332" s="162"/>
      <c r="AT332" s="157" t="s">
        <v>202</v>
      </c>
      <c r="AU332" s="157" t="s">
        <v>93</v>
      </c>
      <c r="AV332" s="13" t="s">
        <v>93</v>
      </c>
      <c r="AW332" s="13" t="s">
        <v>42</v>
      </c>
      <c r="AX332" s="13" t="s">
        <v>82</v>
      </c>
      <c r="AY332" s="157" t="s">
        <v>192</v>
      </c>
    </row>
    <row r="333" spans="2:65" s="12" customFormat="1" ht="22.5">
      <c r="B333" s="149"/>
      <c r="D333" s="150" t="s">
        <v>202</v>
      </c>
      <c r="E333" s="151" t="s">
        <v>44</v>
      </c>
      <c r="F333" s="152" t="s">
        <v>3610</v>
      </c>
      <c r="H333" s="151" t="s">
        <v>44</v>
      </c>
      <c r="I333" s="153"/>
      <c r="L333" s="149"/>
      <c r="M333" s="154"/>
      <c r="T333" s="155"/>
      <c r="AT333" s="151" t="s">
        <v>202</v>
      </c>
      <c r="AU333" s="151" t="s">
        <v>93</v>
      </c>
      <c r="AV333" s="12" t="s">
        <v>90</v>
      </c>
      <c r="AW333" s="12" t="s">
        <v>42</v>
      </c>
      <c r="AX333" s="12" t="s">
        <v>82</v>
      </c>
      <c r="AY333" s="151" t="s">
        <v>192</v>
      </c>
    </row>
    <row r="334" spans="2:65" s="13" customFormat="1" ht="11.25">
      <c r="B334" s="156"/>
      <c r="D334" s="150" t="s">
        <v>202</v>
      </c>
      <c r="E334" s="157" t="s">
        <v>44</v>
      </c>
      <c r="F334" s="158" t="s">
        <v>93</v>
      </c>
      <c r="H334" s="159">
        <v>2</v>
      </c>
      <c r="I334" s="160"/>
      <c r="L334" s="156"/>
      <c r="M334" s="161"/>
      <c r="T334" s="162"/>
      <c r="AT334" s="157" t="s">
        <v>202</v>
      </c>
      <c r="AU334" s="157" t="s">
        <v>93</v>
      </c>
      <c r="AV334" s="13" t="s">
        <v>93</v>
      </c>
      <c r="AW334" s="13" t="s">
        <v>42</v>
      </c>
      <c r="AX334" s="13" t="s">
        <v>82</v>
      </c>
      <c r="AY334" s="157" t="s">
        <v>192</v>
      </c>
    </row>
    <row r="335" spans="2:65" s="14" customFormat="1" ht="11.25">
      <c r="B335" s="163"/>
      <c r="D335" s="150" t="s">
        <v>202</v>
      </c>
      <c r="E335" s="164" t="s">
        <v>44</v>
      </c>
      <c r="F335" s="165" t="s">
        <v>205</v>
      </c>
      <c r="H335" s="166">
        <v>4</v>
      </c>
      <c r="I335" s="167"/>
      <c r="L335" s="163"/>
      <c r="M335" s="168"/>
      <c r="T335" s="169"/>
      <c r="AT335" s="164" t="s">
        <v>202</v>
      </c>
      <c r="AU335" s="164" t="s">
        <v>93</v>
      </c>
      <c r="AV335" s="14" t="s">
        <v>199</v>
      </c>
      <c r="AW335" s="14" t="s">
        <v>42</v>
      </c>
      <c r="AX335" s="14" t="s">
        <v>90</v>
      </c>
      <c r="AY335" s="164" t="s">
        <v>192</v>
      </c>
    </row>
    <row r="336" spans="2:65" s="1" customFormat="1" ht="33" customHeight="1">
      <c r="B336" s="33"/>
      <c r="C336" s="170" t="s">
        <v>241</v>
      </c>
      <c r="D336" s="170" t="s">
        <v>245</v>
      </c>
      <c r="E336" s="171" t="s">
        <v>3611</v>
      </c>
      <c r="F336" s="172" t="s">
        <v>3612</v>
      </c>
      <c r="G336" s="173" t="s">
        <v>747</v>
      </c>
      <c r="H336" s="174">
        <v>22</v>
      </c>
      <c r="I336" s="175"/>
      <c r="J336" s="176">
        <f>ROUND(I336*H336,2)</f>
        <v>0</v>
      </c>
      <c r="K336" s="172" t="s">
        <v>198</v>
      </c>
      <c r="L336" s="177"/>
      <c r="M336" s="178" t="s">
        <v>44</v>
      </c>
      <c r="N336" s="179" t="s">
        <v>53</v>
      </c>
      <c r="P336" s="141">
        <f>O336*H336</f>
        <v>0</v>
      </c>
      <c r="Q336" s="141">
        <v>1E-4</v>
      </c>
      <c r="R336" s="141">
        <f>Q336*H336</f>
        <v>2.2000000000000001E-3</v>
      </c>
      <c r="S336" s="141">
        <v>0</v>
      </c>
      <c r="T336" s="142">
        <f>S336*H336</f>
        <v>0</v>
      </c>
      <c r="AR336" s="143" t="s">
        <v>93</v>
      </c>
      <c r="AT336" s="143" t="s">
        <v>245</v>
      </c>
      <c r="AU336" s="143" t="s">
        <v>93</v>
      </c>
      <c r="AY336" s="17" t="s">
        <v>192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90</v>
      </c>
      <c r="BK336" s="144">
        <f>ROUND(I336*H336,2)</f>
        <v>0</v>
      </c>
      <c r="BL336" s="17" t="s">
        <v>90</v>
      </c>
      <c r="BM336" s="143" t="s">
        <v>3613</v>
      </c>
    </row>
    <row r="337" spans="2:51" s="12" customFormat="1" ht="11.25">
      <c r="B337" s="149"/>
      <c r="D337" s="150" t="s">
        <v>202</v>
      </c>
      <c r="E337" s="151" t="s">
        <v>44</v>
      </c>
      <c r="F337" s="152" t="s">
        <v>3519</v>
      </c>
      <c r="H337" s="151" t="s">
        <v>44</v>
      </c>
      <c r="I337" s="153"/>
      <c r="L337" s="149"/>
      <c r="M337" s="154"/>
      <c r="T337" s="155"/>
      <c r="AT337" s="151" t="s">
        <v>202</v>
      </c>
      <c r="AU337" s="151" t="s">
        <v>93</v>
      </c>
      <c r="AV337" s="12" t="s">
        <v>90</v>
      </c>
      <c r="AW337" s="12" t="s">
        <v>42</v>
      </c>
      <c r="AX337" s="12" t="s">
        <v>82</v>
      </c>
      <c r="AY337" s="151" t="s">
        <v>192</v>
      </c>
    </row>
    <row r="338" spans="2:51" s="12" customFormat="1" ht="22.5">
      <c r="B338" s="149"/>
      <c r="D338" s="150" t="s">
        <v>202</v>
      </c>
      <c r="E338" s="151" t="s">
        <v>44</v>
      </c>
      <c r="F338" s="152" t="s">
        <v>3549</v>
      </c>
      <c r="H338" s="151" t="s">
        <v>44</v>
      </c>
      <c r="I338" s="153"/>
      <c r="L338" s="149"/>
      <c r="M338" s="154"/>
      <c r="T338" s="155"/>
      <c r="AT338" s="151" t="s">
        <v>202</v>
      </c>
      <c r="AU338" s="151" t="s">
        <v>93</v>
      </c>
      <c r="AV338" s="12" t="s">
        <v>90</v>
      </c>
      <c r="AW338" s="12" t="s">
        <v>42</v>
      </c>
      <c r="AX338" s="12" t="s">
        <v>82</v>
      </c>
      <c r="AY338" s="151" t="s">
        <v>192</v>
      </c>
    </row>
    <row r="339" spans="2:51" s="12" customFormat="1" ht="22.5">
      <c r="B339" s="149"/>
      <c r="D339" s="150" t="s">
        <v>202</v>
      </c>
      <c r="E339" s="151" t="s">
        <v>44</v>
      </c>
      <c r="F339" s="152" t="s">
        <v>3614</v>
      </c>
      <c r="H339" s="151" t="s">
        <v>44</v>
      </c>
      <c r="I339" s="153"/>
      <c r="L339" s="149"/>
      <c r="M339" s="154"/>
      <c r="T339" s="155"/>
      <c r="AT339" s="151" t="s">
        <v>202</v>
      </c>
      <c r="AU339" s="151" t="s">
        <v>93</v>
      </c>
      <c r="AV339" s="12" t="s">
        <v>90</v>
      </c>
      <c r="AW339" s="12" t="s">
        <v>42</v>
      </c>
      <c r="AX339" s="12" t="s">
        <v>82</v>
      </c>
      <c r="AY339" s="151" t="s">
        <v>192</v>
      </c>
    </row>
    <row r="340" spans="2:51" s="13" customFormat="1" ht="11.25">
      <c r="B340" s="156"/>
      <c r="D340" s="150" t="s">
        <v>202</v>
      </c>
      <c r="E340" s="157" t="s">
        <v>44</v>
      </c>
      <c r="F340" s="158" t="s">
        <v>93</v>
      </c>
      <c r="H340" s="159">
        <v>2</v>
      </c>
      <c r="I340" s="160"/>
      <c r="L340" s="156"/>
      <c r="M340" s="161"/>
      <c r="T340" s="162"/>
      <c r="AT340" s="157" t="s">
        <v>202</v>
      </c>
      <c r="AU340" s="157" t="s">
        <v>93</v>
      </c>
      <c r="AV340" s="13" t="s">
        <v>93</v>
      </c>
      <c r="AW340" s="13" t="s">
        <v>42</v>
      </c>
      <c r="AX340" s="13" t="s">
        <v>82</v>
      </c>
      <c r="AY340" s="157" t="s">
        <v>192</v>
      </c>
    </row>
    <row r="341" spans="2:51" s="12" customFormat="1" ht="22.5">
      <c r="B341" s="149"/>
      <c r="D341" s="150" t="s">
        <v>202</v>
      </c>
      <c r="E341" s="151" t="s">
        <v>44</v>
      </c>
      <c r="F341" s="152" t="s">
        <v>3615</v>
      </c>
      <c r="H341" s="151" t="s">
        <v>44</v>
      </c>
      <c r="I341" s="153"/>
      <c r="L341" s="149"/>
      <c r="M341" s="154"/>
      <c r="T341" s="155"/>
      <c r="AT341" s="151" t="s">
        <v>202</v>
      </c>
      <c r="AU341" s="151" t="s">
        <v>93</v>
      </c>
      <c r="AV341" s="12" t="s">
        <v>90</v>
      </c>
      <c r="AW341" s="12" t="s">
        <v>42</v>
      </c>
      <c r="AX341" s="12" t="s">
        <v>82</v>
      </c>
      <c r="AY341" s="151" t="s">
        <v>192</v>
      </c>
    </row>
    <row r="342" spans="2:51" s="13" customFormat="1" ht="11.25">
      <c r="B342" s="156"/>
      <c r="D342" s="150" t="s">
        <v>202</v>
      </c>
      <c r="E342" s="157" t="s">
        <v>44</v>
      </c>
      <c r="F342" s="158" t="s">
        <v>93</v>
      </c>
      <c r="H342" s="159">
        <v>2</v>
      </c>
      <c r="I342" s="160"/>
      <c r="L342" s="156"/>
      <c r="M342" s="161"/>
      <c r="T342" s="162"/>
      <c r="AT342" s="157" t="s">
        <v>202</v>
      </c>
      <c r="AU342" s="157" t="s">
        <v>93</v>
      </c>
      <c r="AV342" s="13" t="s">
        <v>93</v>
      </c>
      <c r="AW342" s="13" t="s">
        <v>42</v>
      </c>
      <c r="AX342" s="13" t="s">
        <v>82</v>
      </c>
      <c r="AY342" s="157" t="s">
        <v>192</v>
      </c>
    </row>
    <row r="343" spans="2:51" s="12" customFormat="1" ht="22.5">
      <c r="B343" s="149"/>
      <c r="D343" s="150" t="s">
        <v>202</v>
      </c>
      <c r="E343" s="151" t="s">
        <v>44</v>
      </c>
      <c r="F343" s="152" t="s">
        <v>3616</v>
      </c>
      <c r="H343" s="151" t="s">
        <v>44</v>
      </c>
      <c r="I343" s="153"/>
      <c r="L343" s="149"/>
      <c r="M343" s="154"/>
      <c r="T343" s="155"/>
      <c r="AT343" s="151" t="s">
        <v>202</v>
      </c>
      <c r="AU343" s="151" t="s">
        <v>93</v>
      </c>
      <c r="AV343" s="12" t="s">
        <v>90</v>
      </c>
      <c r="AW343" s="12" t="s">
        <v>42</v>
      </c>
      <c r="AX343" s="12" t="s">
        <v>82</v>
      </c>
      <c r="AY343" s="151" t="s">
        <v>192</v>
      </c>
    </row>
    <row r="344" spans="2:51" s="13" customFormat="1" ht="11.25">
      <c r="B344" s="156"/>
      <c r="D344" s="150" t="s">
        <v>202</v>
      </c>
      <c r="E344" s="157" t="s">
        <v>44</v>
      </c>
      <c r="F344" s="158" t="s">
        <v>93</v>
      </c>
      <c r="H344" s="159">
        <v>2</v>
      </c>
      <c r="I344" s="160"/>
      <c r="L344" s="156"/>
      <c r="M344" s="161"/>
      <c r="T344" s="162"/>
      <c r="AT344" s="157" t="s">
        <v>202</v>
      </c>
      <c r="AU344" s="157" t="s">
        <v>93</v>
      </c>
      <c r="AV344" s="13" t="s">
        <v>93</v>
      </c>
      <c r="AW344" s="13" t="s">
        <v>42</v>
      </c>
      <c r="AX344" s="13" t="s">
        <v>82</v>
      </c>
      <c r="AY344" s="157" t="s">
        <v>192</v>
      </c>
    </row>
    <row r="345" spans="2:51" s="12" customFormat="1" ht="22.5">
      <c r="B345" s="149"/>
      <c r="D345" s="150" t="s">
        <v>202</v>
      </c>
      <c r="E345" s="151" t="s">
        <v>44</v>
      </c>
      <c r="F345" s="152" t="s">
        <v>3617</v>
      </c>
      <c r="H345" s="151" t="s">
        <v>44</v>
      </c>
      <c r="I345" s="153"/>
      <c r="L345" s="149"/>
      <c r="M345" s="154"/>
      <c r="T345" s="155"/>
      <c r="AT345" s="151" t="s">
        <v>202</v>
      </c>
      <c r="AU345" s="151" t="s">
        <v>93</v>
      </c>
      <c r="AV345" s="12" t="s">
        <v>90</v>
      </c>
      <c r="AW345" s="12" t="s">
        <v>42</v>
      </c>
      <c r="AX345" s="12" t="s">
        <v>82</v>
      </c>
      <c r="AY345" s="151" t="s">
        <v>192</v>
      </c>
    </row>
    <row r="346" spans="2:51" s="13" customFormat="1" ht="11.25">
      <c r="B346" s="156"/>
      <c r="D346" s="150" t="s">
        <v>202</v>
      </c>
      <c r="E346" s="157" t="s">
        <v>44</v>
      </c>
      <c r="F346" s="158" t="s">
        <v>93</v>
      </c>
      <c r="H346" s="159">
        <v>2</v>
      </c>
      <c r="I346" s="160"/>
      <c r="L346" s="156"/>
      <c r="M346" s="161"/>
      <c r="T346" s="162"/>
      <c r="AT346" s="157" t="s">
        <v>202</v>
      </c>
      <c r="AU346" s="157" t="s">
        <v>93</v>
      </c>
      <c r="AV346" s="13" t="s">
        <v>93</v>
      </c>
      <c r="AW346" s="13" t="s">
        <v>42</v>
      </c>
      <c r="AX346" s="13" t="s">
        <v>82</v>
      </c>
      <c r="AY346" s="157" t="s">
        <v>192</v>
      </c>
    </row>
    <row r="347" spans="2:51" s="12" customFormat="1" ht="22.5">
      <c r="B347" s="149"/>
      <c r="D347" s="150" t="s">
        <v>202</v>
      </c>
      <c r="E347" s="151" t="s">
        <v>44</v>
      </c>
      <c r="F347" s="152" t="s">
        <v>3618</v>
      </c>
      <c r="H347" s="151" t="s">
        <v>44</v>
      </c>
      <c r="I347" s="153"/>
      <c r="L347" s="149"/>
      <c r="M347" s="154"/>
      <c r="T347" s="155"/>
      <c r="AT347" s="151" t="s">
        <v>202</v>
      </c>
      <c r="AU347" s="151" t="s">
        <v>93</v>
      </c>
      <c r="AV347" s="12" t="s">
        <v>90</v>
      </c>
      <c r="AW347" s="12" t="s">
        <v>42</v>
      </c>
      <c r="AX347" s="12" t="s">
        <v>82</v>
      </c>
      <c r="AY347" s="151" t="s">
        <v>192</v>
      </c>
    </row>
    <row r="348" spans="2:51" s="13" customFormat="1" ht="11.25">
      <c r="B348" s="156"/>
      <c r="D348" s="150" t="s">
        <v>202</v>
      </c>
      <c r="E348" s="157" t="s">
        <v>44</v>
      </c>
      <c r="F348" s="158" t="s">
        <v>1627</v>
      </c>
      <c r="H348" s="159">
        <v>4</v>
      </c>
      <c r="I348" s="160"/>
      <c r="L348" s="156"/>
      <c r="M348" s="161"/>
      <c r="T348" s="162"/>
      <c r="AT348" s="157" t="s">
        <v>202</v>
      </c>
      <c r="AU348" s="157" t="s">
        <v>93</v>
      </c>
      <c r="AV348" s="13" t="s">
        <v>93</v>
      </c>
      <c r="AW348" s="13" t="s">
        <v>42</v>
      </c>
      <c r="AX348" s="13" t="s">
        <v>82</v>
      </c>
      <c r="AY348" s="157" t="s">
        <v>192</v>
      </c>
    </row>
    <row r="349" spans="2:51" s="12" customFormat="1" ht="22.5">
      <c r="B349" s="149"/>
      <c r="D349" s="150" t="s">
        <v>202</v>
      </c>
      <c r="E349" s="151" t="s">
        <v>44</v>
      </c>
      <c r="F349" s="152" t="s">
        <v>3619</v>
      </c>
      <c r="H349" s="151" t="s">
        <v>44</v>
      </c>
      <c r="I349" s="153"/>
      <c r="L349" s="149"/>
      <c r="M349" s="154"/>
      <c r="T349" s="155"/>
      <c r="AT349" s="151" t="s">
        <v>202</v>
      </c>
      <c r="AU349" s="151" t="s">
        <v>93</v>
      </c>
      <c r="AV349" s="12" t="s">
        <v>90</v>
      </c>
      <c r="AW349" s="12" t="s">
        <v>42</v>
      </c>
      <c r="AX349" s="12" t="s">
        <v>82</v>
      </c>
      <c r="AY349" s="151" t="s">
        <v>192</v>
      </c>
    </row>
    <row r="350" spans="2:51" s="13" customFormat="1" ht="11.25">
      <c r="B350" s="156"/>
      <c r="D350" s="150" t="s">
        <v>202</v>
      </c>
      <c r="E350" s="157" t="s">
        <v>44</v>
      </c>
      <c r="F350" s="158" t="s">
        <v>93</v>
      </c>
      <c r="H350" s="159">
        <v>2</v>
      </c>
      <c r="I350" s="160"/>
      <c r="L350" s="156"/>
      <c r="M350" s="161"/>
      <c r="T350" s="162"/>
      <c r="AT350" s="157" t="s">
        <v>202</v>
      </c>
      <c r="AU350" s="157" t="s">
        <v>93</v>
      </c>
      <c r="AV350" s="13" t="s">
        <v>93</v>
      </c>
      <c r="AW350" s="13" t="s">
        <v>42</v>
      </c>
      <c r="AX350" s="13" t="s">
        <v>82</v>
      </c>
      <c r="AY350" s="157" t="s">
        <v>192</v>
      </c>
    </row>
    <row r="351" spans="2:51" s="12" customFormat="1" ht="22.5">
      <c r="B351" s="149"/>
      <c r="D351" s="150" t="s">
        <v>202</v>
      </c>
      <c r="E351" s="151" t="s">
        <v>44</v>
      </c>
      <c r="F351" s="152" t="s">
        <v>3620</v>
      </c>
      <c r="H351" s="151" t="s">
        <v>44</v>
      </c>
      <c r="I351" s="153"/>
      <c r="L351" s="149"/>
      <c r="M351" s="154"/>
      <c r="T351" s="155"/>
      <c r="AT351" s="151" t="s">
        <v>202</v>
      </c>
      <c r="AU351" s="151" t="s">
        <v>93</v>
      </c>
      <c r="AV351" s="12" t="s">
        <v>90</v>
      </c>
      <c r="AW351" s="12" t="s">
        <v>42</v>
      </c>
      <c r="AX351" s="12" t="s">
        <v>82</v>
      </c>
      <c r="AY351" s="151" t="s">
        <v>192</v>
      </c>
    </row>
    <row r="352" spans="2:51" s="13" customFormat="1" ht="11.25">
      <c r="B352" s="156"/>
      <c r="D352" s="150" t="s">
        <v>202</v>
      </c>
      <c r="E352" s="157" t="s">
        <v>44</v>
      </c>
      <c r="F352" s="158" t="s">
        <v>93</v>
      </c>
      <c r="H352" s="159">
        <v>2</v>
      </c>
      <c r="I352" s="160"/>
      <c r="L352" s="156"/>
      <c r="M352" s="161"/>
      <c r="T352" s="162"/>
      <c r="AT352" s="157" t="s">
        <v>202</v>
      </c>
      <c r="AU352" s="157" t="s">
        <v>93</v>
      </c>
      <c r="AV352" s="13" t="s">
        <v>93</v>
      </c>
      <c r="AW352" s="13" t="s">
        <v>42</v>
      </c>
      <c r="AX352" s="13" t="s">
        <v>82</v>
      </c>
      <c r="AY352" s="157" t="s">
        <v>192</v>
      </c>
    </row>
    <row r="353" spans="2:65" s="12" customFormat="1" ht="22.5">
      <c r="B353" s="149"/>
      <c r="D353" s="150" t="s">
        <v>202</v>
      </c>
      <c r="E353" s="151" t="s">
        <v>44</v>
      </c>
      <c r="F353" s="152" t="s">
        <v>3621</v>
      </c>
      <c r="H353" s="151" t="s">
        <v>44</v>
      </c>
      <c r="I353" s="153"/>
      <c r="L353" s="149"/>
      <c r="M353" s="154"/>
      <c r="T353" s="155"/>
      <c r="AT353" s="151" t="s">
        <v>202</v>
      </c>
      <c r="AU353" s="151" t="s">
        <v>93</v>
      </c>
      <c r="AV353" s="12" t="s">
        <v>90</v>
      </c>
      <c r="AW353" s="12" t="s">
        <v>42</v>
      </c>
      <c r="AX353" s="12" t="s">
        <v>82</v>
      </c>
      <c r="AY353" s="151" t="s">
        <v>192</v>
      </c>
    </row>
    <row r="354" spans="2:65" s="13" customFormat="1" ht="11.25">
      <c r="B354" s="156"/>
      <c r="D354" s="150" t="s">
        <v>202</v>
      </c>
      <c r="E354" s="157" t="s">
        <v>44</v>
      </c>
      <c r="F354" s="158" t="s">
        <v>93</v>
      </c>
      <c r="H354" s="159">
        <v>2</v>
      </c>
      <c r="I354" s="160"/>
      <c r="L354" s="156"/>
      <c r="M354" s="161"/>
      <c r="T354" s="162"/>
      <c r="AT354" s="157" t="s">
        <v>202</v>
      </c>
      <c r="AU354" s="157" t="s">
        <v>93</v>
      </c>
      <c r="AV354" s="13" t="s">
        <v>93</v>
      </c>
      <c r="AW354" s="13" t="s">
        <v>42</v>
      </c>
      <c r="AX354" s="13" t="s">
        <v>82</v>
      </c>
      <c r="AY354" s="157" t="s">
        <v>192</v>
      </c>
    </row>
    <row r="355" spans="2:65" s="12" customFormat="1" ht="22.5">
      <c r="B355" s="149"/>
      <c r="D355" s="150" t="s">
        <v>202</v>
      </c>
      <c r="E355" s="151" t="s">
        <v>44</v>
      </c>
      <c r="F355" s="152" t="s">
        <v>3622</v>
      </c>
      <c r="H355" s="151" t="s">
        <v>44</v>
      </c>
      <c r="I355" s="153"/>
      <c r="L355" s="149"/>
      <c r="M355" s="154"/>
      <c r="T355" s="155"/>
      <c r="AT355" s="151" t="s">
        <v>202</v>
      </c>
      <c r="AU355" s="151" t="s">
        <v>93</v>
      </c>
      <c r="AV355" s="12" t="s">
        <v>90</v>
      </c>
      <c r="AW355" s="12" t="s">
        <v>42</v>
      </c>
      <c r="AX355" s="12" t="s">
        <v>82</v>
      </c>
      <c r="AY355" s="151" t="s">
        <v>192</v>
      </c>
    </row>
    <row r="356" spans="2:65" s="13" customFormat="1" ht="11.25">
      <c r="B356" s="156"/>
      <c r="D356" s="150" t="s">
        <v>202</v>
      </c>
      <c r="E356" s="157" t="s">
        <v>44</v>
      </c>
      <c r="F356" s="158" t="s">
        <v>93</v>
      </c>
      <c r="H356" s="159">
        <v>2</v>
      </c>
      <c r="I356" s="160"/>
      <c r="L356" s="156"/>
      <c r="M356" s="161"/>
      <c r="T356" s="162"/>
      <c r="AT356" s="157" t="s">
        <v>202</v>
      </c>
      <c r="AU356" s="157" t="s">
        <v>93</v>
      </c>
      <c r="AV356" s="13" t="s">
        <v>93</v>
      </c>
      <c r="AW356" s="13" t="s">
        <v>42</v>
      </c>
      <c r="AX356" s="13" t="s">
        <v>82</v>
      </c>
      <c r="AY356" s="157" t="s">
        <v>192</v>
      </c>
    </row>
    <row r="357" spans="2:65" s="12" customFormat="1" ht="22.5">
      <c r="B357" s="149"/>
      <c r="D357" s="150" t="s">
        <v>202</v>
      </c>
      <c r="E357" s="151" t="s">
        <v>44</v>
      </c>
      <c r="F357" s="152" t="s">
        <v>3623</v>
      </c>
      <c r="H357" s="151" t="s">
        <v>44</v>
      </c>
      <c r="I357" s="153"/>
      <c r="L357" s="149"/>
      <c r="M357" s="154"/>
      <c r="T357" s="155"/>
      <c r="AT357" s="151" t="s">
        <v>202</v>
      </c>
      <c r="AU357" s="151" t="s">
        <v>93</v>
      </c>
      <c r="AV357" s="12" t="s">
        <v>90</v>
      </c>
      <c r="AW357" s="12" t="s">
        <v>42</v>
      </c>
      <c r="AX357" s="12" t="s">
        <v>82</v>
      </c>
      <c r="AY357" s="151" t="s">
        <v>192</v>
      </c>
    </row>
    <row r="358" spans="2:65" s="13" customFormat="1" ht="11.25">
      <c r="B358" s="156"/>
      <c r="D358" s="150" t="s">
        <v>202</v>
      </c>
      <c r="E358" s="157" t="s">
        <v>44</v>
      </c>
      <c r="F358" s="158" t="s">
        <v>93</v>
      </c>
      <c r="H358" s="159">
        <v>2</v>
      </c>
      <c r="I358" s="160"/>
      <c r="L358" s="156"/>
      <c r="M358" s="161"/>
      <c r="T358" s="162"/>
      <c r="AT358" s="157" t="s">
        <v>202</v>
      </c>
      <c r="AU358" s="157" t="s">
        <v>93</v>
      </c>
      <c r="AV358" s="13" t="s">
        <v>93</v>
      </c>
      <c r="AW358" s="13" t="s">
        <v>42</v>
      </c>
      <c r="AX358" s="13" t="s">
        <v>82</v>
      </c>
      <c r="AY358" s="157" t="s">
        <v>192</v>
      </c>
    </row>
    <row r="359" spans="2:65" s="14" customFormat="1" ht="11.25">
      <c r="B359" s="163"/>
      <c r="D359" s="150" t="s">
        <v>202</v>
      </c>
      <c r="E359" s="164" t="s">
        <v>44</v>
      </c>
      <c r="F359" s="165" t="s">
        <v>205</v>
      </c>
      <c r="H359" s="166">
        <v>22</v>
      </c>
      <c r="I359" s="167"/>
      <c r="L359" s="163"/>
      <c r="M359" s="168"/>
      <c r="T359" s="169"/>
      <c r="AT359" s="164" t="s">
        <v>202</v>
      </c>
      <c r="AU359" s="164" t="s">
        <v>93</v>
      </c>
      <c r="AV359" s="14" t="s">
        <v>199</v>
      </c>
      <c r="AW359" s="14" t="s">
        <v>42</v>
      </c>
      <c r="AX359" s="14" t="s">
        <v>90</v>
      </c>
      <c r="AY359" s="164" t="s">
        <v>192</v>
      </c>
    </row>
    <row r="360" spans="2:65" s="1" customFormat="1" ht="24.2" customHeight="1">
      <c r="B360" s="33"/>
      <c r="C360" s="132" t="s">
        <v>291</v>
      </c>
      <c r="D360" s="132" t="s">
        <v>194</v>
      </c>
      <c r="E360" s="133" t="s">
        <v>3624</v>
      </c>
      <c r="F360" s="134" t="s">
        <v>3625</v>
      </c>
      <c r="G360" s="135" t="s">
        <v>282</v>
      </c>
      <c r="H360" s="136">
        <v>1085</v>
      </c>
      <c r="I360" s="137"/>
      <c r="J360" s="138">
        <f>ROUND(I360*H360,2)</f>
        <v>0</v>
      </c>
      <c r="K360" s="134" t="s">
        <v>198</v>
      </c>
      <c r="L360" s="33"/>
      <c r="M360" s="139" t="s">
        <v>44</v>
      </c>
      <c r="N360" s="140" t="s">
        <v>53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90</v>
      </c>
      <c r="AT360" s="143" t="s">
        <v>194</v>
      </c>
      <c r="AU360" s="143" t="s">
        <v>93</v>
      </c>
      <c r="AY360" s="17" t="s">
        <v>192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90</v>
      </c>
      <c r="BK360" s="144">
        <f>ROUND(I360*H360,2)</f>
        <v>0</v>
      </c>
      <c r="BL360" s="17" t="s">
        <v>90</v>
      </c>
      <c r="BM360" s="143" t="s">
        <v>3626</v>
      </c>
    </row>
    <row r="361" spans="2:65" s="1" customFormat="1" ht="11.25">
      <c r="B361" s="33"/>
      <c r="D361" s="145" t="s">
        <v>200</v>
      </c>
      <c r="F361" s="146" t="s">
        <v>3627</v>
      </c>
      <c r="I361" s="147"/>
      <c r="L361" s="33"/>
      <c r="M361" s="148"/>
      <c r="T361" s="54"/>
      <c r="AT361" s="17" t="s">
        <v>200</v>
      </c>
      <c r="AU361" s="17" t="s">
        <v>93</v>
      </c>
    </row>
    <row r="362" spans="2:65" s="12" customFormat="1" ht="11.25">
      <c r="B362" s="149"/>
      <c r="D362" s="150" t="s">
        <v>202</v>
      </c>
      <c r="E362" s="151" t="s">
        <v>44</v>
      </c>
      <c r="F362" s="152" t="s">
        <v>3519</v>
      </c>
      <c r="H362" s="151" t="s">
        <v>44</v>
      </c>
      <c r="I362" s="153"/>
      <c r="L362" s="149"/>
      <c r="M362" s="154"/>
      <c r="T362" s="155"/>
      <c r="AT362" s="151" t="s">
        <v>202</v>
      </c>
      <c r="AU362" s="151" t="s">
        <v>93</v>
      </c>
      <c r="AV362" s="12" t="s">
        <v>90</v>
      </c>
      <c r="AW362" s="12" t="s">
        <v>42</v>
      </c>
      <c r="AX362" s="12" t="s">
        <v>82</v>
      </c>
      <c r="AY362" s="151" t="s">
        <v>192</v>
      </c>
    </row>
    <row r="363" spans="2:65" s="12" customFormat="1" ht="22.5">
      <c r="B363" s="149"/>
      <c r="D363" s="150" t="s">
        <v>202</v>
      </c>
      <c r="E363" s="151" t="s">
        <v>44</v>
      </c>
      <c r="F363" s="152" t="s">
        <v>3520</v>
      </c>
      <c r="H363" s="151" t="s">
        <v>44</v>
      </c>
      <c r="I363" s="153"/>
      <c r="L363" s="149"/>
      <c r="M363" s="154"/>
      <c r="T363" s="155"/>
      <c r="AT363" s="151" t="s">
        <v>202</v>
      </c>
      <c r="AU363" s="151" t="s">
        <v>93</v>
      </c>
      <c r="AV363" s="12" t="s">
        <v>90</v>
      </c>
      <c r="AW363" s="12" t="s">
        <v>42</v>
      </c>
      <c r="AX363" s="12" t="s">
        <v>82</v>
      </c>
      <c r="AY363" s="151" t="s">
        <v>192</v>
      </c>
    </row>
    <row r="364" spans="2:65" s="12" customFormat="1" ht="11.25">
      <c r="B364" s="149"/>
      <c r="D364" s="150" t="s">
        <v>202</v>
      </c>
      <c r="E364" s="151" t="s">
        <v>44</v>
      </c>
      <c r="F364" s="152" t="s">
        <v>3500</v>
      </c>
      <c r="H364" s="151" t="s">
        <v>44</v>
      </c>
      <c r="I364" s="153"/>
      <c r="L364" s="149"/>
      <c r="M364" s="154"/>
      <c r="T364" s="155"/>
      <c r="AT364" s="151" t="s">
        <v>202</v>
      </c>
      <c r="AU364" s="151" t="s">
        <v>93</v>
      </c>
      <c r="AV364" s="12" t="s">
        <v>90</v>
      </c>
      <c r="AW364" s="12" t="s">
        <v>42</v>
      </c>
      <c r="AX364" s="12" t="s">
        <v>82</v>
      </c>
      <c r="AY364" s="151" t="s">
        <v>192</v>
      </c>
    </row>
    <row r="365" spans="2:65" s="12" customFormat="1" ht="11.25">
      <c r="B365" s="149"/>
      <c r="D365" s="150" t="s">
        <v>202</v>
      </c>
      <c r="E365" s="151" t="s">
        <v>44</v>
      </c>
      <c r="F365" s="152" t="s">
        <v>3522</v>
      </c>
      <c r="H365" s="151" t="s">
        <v>44</v>
      </c>
      <c r="I365" s="153"/>
      <c r="L365" s="149"/>
      <c r="M365" s="154"/>
      <c r="T365" s="155"/>
      <c r="AT365" s="151" t="s">
        <v>202</v>
      </c>
      <c r="AU365" s="151" t="s">
        <v>93</v>
      </c>
      <c r="AV365" s="12" t="s">
        <v>90</v>
      </c>
      <c r="AW365" s="12" t="s">
        <v>42</v>
      </c>
      <c r="AX365" s="12" t="s">
        <v>82</v>
      </c>
      <c r="AY365" s="151" t="s">
        <v>192</v>
      </c>
    </row>
    <row r="366" spans="2:65" s="13" customFormat="1" ht="11.25">
      <c r="B366" s="156"/>
      <c r="D366" s="150" t="s">
        <v>202</v>
      </c>
      <c r="E366" s="157" t="s">
        <v>44</v>
      </c>
      <c r="F366" s="158" t="s">
        <v>3628</v>
      </c>
      <c r="H366" s="159">
        <v>40</v>
      </c>
      <c r="I366" s="160"/>
      <c r="L366" s="156"/>
      <c r="M366" s="161"/>
      <c r="T366" s="162"/>
      <c r="AT366" s="157" t="s">
        <v>202</v>
      </c>
      <c r="AU366" s="157" t="s">
        <v>93</v>
      </c>
      <c r="AV366" s="13" t="s">
        <v>93</v>
      </c>
      <c r="AW366" s="13" t="s">
        <v>42</v>
      </c>
      <c r="AX366" s="13" t="s">
        <v>82</v>
      </c>
      <c r="AY366" s="157" t="s">
        <v>192</v>
      </c>
    </row>
    <row r="367" spans="2:65" s="12" customFormat="1" ht="11.25">
      <c r="B367" s="149"/>
      <c r="D367" s="150" t="s">
        <v>202</v>
      </c>
      <c r="E367" s="151" t="s">
        <v>44</v>
      </c>
      <c r="F367" s="152" t="s">
        <v>3523</v>
      </c>
      <c r="H367" s="151" t="s">
        <v>44</v>
      </c>
      <c r="I367" s="153"/>
      <c r="L367" s="149"/>
      <c r="M367" s="154"/>
      <c r="T367" s="155"/>
      <c r="AT367" s="151" t="s">
        <v>202</v>
      </c>
      <c r="AU367" s="151" t="s">
        <v>93</v>
      </c>
      <c r="AV367" s="12" t="s">
        <v>90</v>
      </c>
      <c r="AW367" s="12" t="s">
        <v>42</v>
      </c>
      <c r="AX367" s="12" t="s">
        <v>82</v>
      </c>
      <c r="AY367" s="151" t="s">
        <v>192</v>
      </c>
    </row>
    <row r="368" spans="2:65" s="13" customFormat="1" ht="11.25">
      <c r="B368" s="156"/>
      <c r="D368" s="150" t="s">
        <v>202</v>
      </c>
      <c r="E368" s="157" t="s">
        <v>44</v>
      </c>
      <c r="F368" s="158" t="s">
        <v>3629</v>
      </c>
      <c r="H368" s="159">
        <v>125</v>
      </c>
      <c r="I368" s="160"/>
      <c r="L368" s="156"/>
      <c r="M368" s="161"/>
      <c r="T368" s="162"/>
      <c r="AT368" s="157" t="s">
        <v>202</v>
      </c>
      <c r="AU368" s="157" t="s">
        <v>93</v>
      </c>
      <c r="AV368" s="13" t="s">
        <v>93</v>
      </c>
      <c r="AW368" s="13" t="s">
        <v>42</v>
      </c>
      <c r="AX368" s="13" t="s">
        <v>82</v>
      </c>
      <c r="AY368" s="157" t="s">
        <v>192</v>
      </c>
    </row>
    <row r="369" spans="2:51" s="12" customFormat="1" ht="11.25">
      <c r="B369" s="149"/>
      <c r="D369" s="150" t="s">
        <v>202</v>
      </c>
      <c r="E369" s="151" t="s">
        <v>44</v>
      </c>
      <c r="F369" s="152" t="s">
        <v>3524</v>
      </c>
      <c r="H369" s="151" t="s">
        <v>44</v>
      </c>
      <c r="I369" s="153"/>
      <c r="L369" s="149"/>
      <c r="M369" s="154"/>
      <c r="T369" s="155"/>
      <c r="AT369" s="151" t="s">
        <v>202</v>
      </c>
      <c r="AU369" s="151" t="s">
        <v>93</v>
      </c>
      <c r="AV369" s="12" t="s">
        <v>90</v>
      </c>
      <c r="AW369" s="12" t="s">
        <v>42</v>
      </c>
      <c r="AX369" s="12" t="s">
        <v>82</v>
      </c>
      <c r="AY369" s="151" t="s">
        <v>192</v>
      </c>
    </row>
    <row r="370" spans="2:51" s="13" customFormat="1" ht="11.25">
      <c r="B370" s="156"/>
      <c r="D370" s="150" t="s">
        <v>202</v>
      </c>
      <c r="E370" s="157" t="s">
        <v>44</v>
      </c>
      <c r="F370" s="158" t="s">
        <v>3630</v>
      </c>
      <c r="H370" s="159">
        <v>215</v>
      </c>
      <c r="I370" s="160"/>
      <c r="L370" s="156"/>
      <c r="M370" s="161"/>
      <c r="T370" s="162"/>
      <c r="AT370" s="157" t="s">
        <v>202</v>
      </c>
      <c r="AU370" s="157" t="s">
        <v>93</v>
      </c>
      <c r="AV370" s="13" t="s">
        <v>93</v>
      </c>
      <c r="AW370" s="13" t="s">
        <v>42</v>
      </c>
      <c r="AX370" s="13" t="s">
        <v>82</v>
      </c>
      <c r="AY370" s="157" t="s">
        <v>192</v>
      </c>
    </row>
    <row r="371" spans="2:51" s="12" customFormat="1" ht="11.25">
      <c r="B371" s="149"/>
      <c r="D371" s="150" t="s">
        <v>202</v>
      </c>
      <c r="E371" s="151" t="s">
        <v>44</v>
      </c>
      <c r="F371" s="152" t="s">
        <v>3525</v>
      </c>
      <c r="H371" s="151" t="s">
        <v>44</v>
      </c>
      <c r="I371" s="153"/>
      <c r="L371" s="149"/>
      <c r="M371" s="154"/>
      <c r="T371" s="155"/>
      <c r="AT371" s="151" t="s">
        <v>202</v>
      </c>
      <c r="AU371" s="151" t="s">
        <v>93</v>
      </c>
      <c r="AV371" s="12" t="s">
        <v>90</v>
      </c>
      <c r="AW371" s="12" t="s">
        <v>42</v>
      </c>
      <c r="AX371" s="12" t="s">
        <v>82</v>
      </c>
      <c r="AY371" s="151" t="s">
        <v>192</v>
      </c>
    </row>
    <row r="372" spans="2:51" s="13" customFormat="1" ht="11.25">
      <c r="B372" s="156"/>
      <c r="D372" s="150" t="s">
        <v>202</v>
      </c>
      <c r="E372" s="157" t="s">
        <v>44</v>
      </c>
      <c r="F372" s="158" t="s">
        <v>3631</v>
      </c>
      <c r="H372" s="159">
        <v>140</v>
      </c>
      <c r="I372" s="160"/>
      <c r="L372" s="156"/>
      <c r="M372" s="161"/>
      <c r="T372" s="162"/>
      <c r="AT372" s="157" t="s">
        <v>202</v>
      </c>
      <c r="AU372" s="157" t="s">
        <v>93</v>
      </c>
      <c r="AV372" s="13" t="s">
        <v>93</v>
      </c>
      <c r="AW372" s="13" t="s">
        <v>42</v>
      </c>
      <c r="AX372" s="13" t="s">
        <v>82</v>
      </c>
      <c r="AY372" s="157" t="s">
        <v>192</v>
      </c>
    </row>
    <row r="373" spans="2:51" s="12" customFormat="1" ht="11.25">
      <c r="B373" s="149"/>
      <c r="D373" s="150" t="s">
        <v>202</v>
      </c>
      <c r="E373" s="151" t="s">
        <v>44</v>
      </c>
      <c r="F373" s="152" t="s">
        <v>3632</v>
      </c>
      <c r="H373" s="151" t="s">
        <v>44</v>
      </c>
      <c r="I373" s="153"/>
      <c r="L373" s="149"/>
      <c r="M373" s="154"/>
      <c r="T373" s="155"/>
      <c r="AT373" s="151" t="s">
        <v>202</v>
      </c>
      <c r="AU373" s="151" t="s">
        <v>93</v>
      </c>
      <c r="AV373" s="12" t="s">
        <v>90</v>
      </c>
      <c r="AW373" s="12" t="s">
        <v>42</v>
      </c>
      <c r="AX373" s="12" t="s">
        <v>82</v>
      </c>
      <c r="AY373" s="151" t="s">
        <v>192</v>
      </c>
    </row>
    <row r="374" spans="2:51" s="13" customFormat="1" ht="11.25">
      <c r="B374" s="156"/>
      <c r="D374" s="150" t="s">
        <v>202</v>
      </c>
      <c r="E374" s="157" t="s">
        <v>44</v>
      </c>
      <c r="F374" s="158" t="s">
        <v>3633</v>
      </c>
      <c r="H374" s="159">
        <v>115</v>
      </c>
      <c r="I374" s="160"/>
      <c r="L374" s="156"/>
      <c r="M374" s="161"/>
      <c r="T374" s="162"/>
      <c r="AT374" s="157" t="s">
        <v>202</v>
      </c>
      <c r="AU374" s="157" t="s">
        <v>93</v>
      </c>
      <c r="AV374" s="13" t="s">
        <v>93</v>
      </c>
      <c r="AW374" s="13" t="s">
        <v>42</v>
      </c>
      <c r="AX374" s="13" t="s">
        <v>82</v>
      </c>
      <c r="AY374" s="157" t="s">
        <v>192</v>
      </c>
    </row>
    <row r="375" spans="2:51" s="12" customFormat="1" ht="11.25">
      <c r="B375" s="149"/>
      <c r="D375" s="150" t="s">
        <v>202</v>
      </c>
      <c r="E375" s="151" t="s">
        <v>44</v>
      </c>
      <c r="F375" s="152" t="s">
        <v>3503</v>
      </c>
      <c r="H375" s="151" t="s">
        <v>44</v>
      </c>
      <c r="I375" s="153"/>
      <c r="L375" s="149"/>
      <c r="M375" s="154"/>
      <c r="T375" s="155"/>
      <c r="AT375" s="151" t="s">
        <v>202</v>
      </c>
      <c r="AU375" s="151" t="s">
        <v>93</v>
      </c>
      <c r="AV375" s="12" t="s">
        <v>90</v>
      </c>
      <c r="AW375" s="12" t="s">
        <v>42</v>
      </c>
      <c r="AX375" s="12" t="s">
        <v>82</v>
      </c>
      <c r="AY375" s="151" t="s">
        <v>192</v>
      </c>
    </row>
    <row r="376" spans="2:51" s="12" customFormat="1" ht="11.25">
      <c r="B376" s="149"/>
      <c r="D376" s="150" t="s">
        <v>202</v>
      </c>
      <c r="E376" s="151" t="s">
        <v>44</v>
      </c>
      <c r="F376" s="152" t="s">
        <v>3527</v>
      </c>
      <c r="H376" s="151" t="s">
        <v>44</v>
      </c>
      <c r="I376" s="153"/>
      <c r="L376" s="149"/>
      <c r="M376" s="154"/>
      <c r="T376" s="155"/>
      <c r="AT376" s="151" t="s">
        <v>202</v>
      </c>
      <c r="AU376" s="151" t="s">
        <v>93</v>
      </c>
      <c r="AV376" s="12" t="s">
        <v>90</v>
      </c>
      <c r="AW376" s="12" t="s">
        <v>42</v>
      </c>
      <c r="AX376" s="12" t="s">
        <v>82</v>
      </c>
      <c r="AY376" s="151" t="s">
        <v>192</v>
      </c>
    </row>
    <row r="377" spans="2:51" s="13" customFormat="1" ht="11.25">
      <c r="B377" s="156"/>
      <c r="D377" s="150" t="s">
        <v>202</v>
      </c>
      <c r="E377" s="157" t="s">
        <v>44</v>
      </c>
      <c r="F377" s="158" t="s">
        <v>3634</v>
      </c>
      <c r="H377" s="159">
        <v>90</v>
      </c>
      <c r="I377" s="160"/>
      <c r="L377" s="156"/>
      <c r="M377" s="161"/>
      <c r="T377" s="162"/>
      <c r="AT377" s="157" t="s">
        <v>202</v>
      </c>
      <c r="AU377" s="157" t="s">
        <v>93</v>
      </c>
      <c r="AV377" s="13" t="s">
        <v>93</v>
      </c>
      <c r="AW377" s="13" t="s">
        <v>42</v>
      </c>
      <c r="AX377" s="13" t="s">
        <v>82</v>
      </c>
      <c r="AY377" s="157" t="s">
        <v>192</v>
      </c>
    </row>
    <row r="378" spans="2:51" s="12" customFormat="1" ht="11.25">
      <c r="B378" s="149"/>
      <c r="D378" s="150" t="s">
        <v>202</v>
      </c>
      <c r="E378" s="151" t="s">
        <v>44</v>
      </c>
      <c r="F378" s="152" t="s">
        <v>3528</v>
      </c>
      <c r="H378" s="151" t="s">
        <v>44</v>
      </c>
      <c r="I378" s="153"/>
      <c r="L378" s="149"/>
      <c r="M378" s="154"/>
      <c r="T378" s="155"/>
      <c r="AT378" s="151" t="s">
        <v>202</v>
      </c>
      <c r="AU378" s="151" t="s">
        <v>93</v>
      </c>
      <c r="AV378" s="12" t="s">
        <v>90</v>
      </c>
      <c r="AW378" s="12" t="s">
        <v>42</v>
      </c>
      <c r="AX378" s="12" t="s">
        <v>82</v>
      </c>
      <c r="AY378" s="151" t="s">
        <v>192</v>
      </c>
    </row>
    <row r="379" spans="2:51" s="13" customFormat="1" ht="11.25">
      <c r="B379" s="156"/>
      <c r="D379" s="150" t="s">
        <v>202</v>
      </c>
      <c r="E379" s="157" t="s">
        <v>44</v>
      </c>
      <c r="F379" s="158" t="s">
        <v>3635</v>
      </c>
      <c r="H379" s="159">
        <v>160</v>
      </c>
      <c r="I379" s="160"/>
      <c r="L379" s="156"/>
      <c r="M379" s="161"/>
      <c r="T379" s="162"/>
      <c r="AT379" s="157" t="s">
        <v>202</v>
      </c>
      <c r="AU379" s="157" t="s">
        <v>93</v>
      </c>
      <c r="AV379" s="13" t="s">
        <v>93</v>
      </c>
      <c r="AW379" s="13" t="s">
        <v>42</v>
      </c>
      <c r="AX379" s="13" t="s">
        <v>82</v>
      </c>
      <c r="AY379" s="157" t="s">
        <v>192</v>
      </c>
    </row>
    <row r="380" spans="2:51" s="12" customFormat="1" ht="11.25">
      <c r="B380" s="149"/>
      <c r="D380" s="150" t="s">
        <v>202</v>
      </c>
      <c r="E380" s="151" t="s">
        <v>44</v>
      </c>
      <c r="F380" s="152" t="s">
        <v>3529</v>
      </c>
      <c r="H380" s="151" t="s">
        <v>44</v>
      </c>
      <c r="I380" s="153"/>
      <c r="L380" s="149"/>
      <c r="M380" s="154"/>
      <c r="T380" s="155"/>
      <c r="AT380" s="151" t="s">
        <v>202</v>
      </c>
      <c r="AU380" s="151" t="s">
        <v>93</v>
      </c>
      <c r="AV380" s="12" t="s">
        <v>90</v>
      </c>
      <c r="AW380" s="12" t="s">
        <v>42</v>
      </c>
      <c r="AX380" s="12" t="s">
        <v>82</v>
      </c>
      <c r="AY380" s="151" t="s">
        <v>192</v>
      </c>
    </row>
    <row r="381" spans="2:51" s="13" customFormat="1" ht="11.25">
      <c r="B381" s="156"/>
      <c r="D381" s="150" t="s">
        <v>202</v>
      </c>
      <c r="E381" s="157" t="s">
        <v>44</v>
      </c>
      <c r="F381" s="158" t="s">
        <v>3636</v>
      </c>
      <c r="H381" s="159">
        <v>120</v>
      </c>
      <c r="I381" s="160"/>
      <c r="L381" s="156"/>
      <c r="M381" s="161"/>
      <c r="T381" s="162"/>
      <c r="AT381" s="157" t="s">
        <v>202</v>
      </c>
      <c r="AU381" s="157" t="s">
        <v>93</v>
      </c>
      <c r="AV381" s="13" t="s">
        <v>93</v>
      </c>
      <c r="AW381" s="13" t="s">
        <v>42</v>
      </c>
      <c r="AX381" s="13" t="s">
        <v>82</v>
      </c>
      <c r="AY381" s="157" t="s">
        <v>192</v>
      </c>
    </row>
    <row r="382" spans="2:51" s="12" customFormat="1" ht="11.25">
      <c r="B382" s="149"/>
      <c r="D382" s="150" t="s">
        <v>202</v>
      </c>
      <c r="E382" s="151" t="s">
        <v>44</v>
      </c>
      <c r="F382" s="152" t="s">
        <v>3530</v>
      </c>
      <c r="H382" s="151" t="s">
        <v>44</v>
      </c>
      <c r="I382" s="153"/>
      <c r="L382" s="149"/>
      <c r="M382" s="154"/>
      <c r="T382" s="155"/>
      <c r="AT382" s="151" t="s">
        <v>202</v>
      </c>
      <c r="AU382" s="151" t="s">
        <v>93</v>
      </c>
      <c r="AV382" s="12" t="s">
        <v>90</v>
      </c>
      <c r="AW382" s="12" t="s">
        <v>42</v>
      </c>
      <c r="AX382" s="12" t="s">
        <v>82</v>
      </c>
      <c r="AY382" s="151" t="s">
        <v>192</v>
      </c>
    </row>
    <row r="383" spans="2:51" s="13" customFormat="1" ht="11.25">
      <c r="B383" s="156"/>
      <c r="D383" s="150" t="s">
        <v>202</v>
      </c>
      <c r="E383" s="157" t="s">
        <v>44</v>
      </c>
      <c r="F383" s="158" t="s">
        <v>3637</v>
      </c>
      <c r="H383" s="159">
        <v>65</v>
      </c>
      <c r="I383" s="160"/>
      <c r="L383" s="156"/>
      <c r="M383" s="161"/>
      <c r="T383" s="162"/>
      <c r="AT383" s="157" t="s">
        <v>202</v>
      </c>
      <c r="AU383" s="157" t="s">
        <v>93</v>
      </c>
      <c r="AV383" s="13" t="s">
        <v>93</v>
      </c>
      <c r="AW383" s="13" t="s">
        <v>42</v>
      </c>
      <c r="AX383" s="13" t="s">
        <v>82</v>
      </c>
      <c r="AY383" s="157" t="s">
        <v>192</v>
      </c>
    </row>
    <row r="384" spans="2:51" s="12" customFormat="1" ht="11.25">
      <c r="B384" s="149"/>
      <c r="D384" s="150" t="s">
        <v>202</v>
      </c>
      <c r="E384" s="151" t="s">
        <v>44</v>
      </c>
      <c r="F384" s="152" t="s">
        <v>3632</v>
      </c>
      <c r="H384" s="151" t="s">
        <v>44</v>
      </c>
      <c r="I384" s="153"/>
      <c r="L384" s="149"/>
      <c r="M384" s="154"/>
      <c r="T384" s="155"/>
      <c r="AT384" s="151" t="s">
        <v>202</v>
      </c>
      <c r="AU384" s="151" t="s">
        <v>93</v>
      </c>
      <c r="AV384" s="12" t="s">
        <v>90</v>
      </c>
      <c r="AW384" s="12" t="s">
        <v>42</v>
      </c>
      <c r="AX384" s="12" t="s">
        <v>82</v>
      </c>
      <c r="AY384" s="151" t="s">
        <v>192</v>
      </c>
    </row>
    <row r="385" spans="2:65" s="13" customFormat="1" ht="11.25">
      <c r="B385" s="156"/>
      <c r="D385" s="150" t="s">
        <v>202</v>
      </c>
      <c r="E385" s="157" t="s">
        <v>44</v>
      </c>
      <c r="F385" s="158" t="s">
        <v>291</v>
      </c>
      <c r="H385" s="159">
        <v>15</v>
      </c>
      <c r="I385" s="160"/>
      <c r="L385" s="156"/>
      <c r="M385" s="161"/>
      <c r="T385" s="162"/>
      <c r="AT385" s="157" t="s">
        <v>202</v>
      </c>
      <c r="AU385" s="157" t="s">
        <v>93</v>
      </c>
      <c r="AV385" s="13" t="s">
        <v>93</v>
      </c>
      <c r="AW385" s="13" t="s">
        <v>42</v>
      </c>
      <c r="AX385" s="13" t="s">
        <v>82</v>
      </c>
      <c r="AY385" s="157" t="s">
        <v>192</v>
      </c>
    </row>
    <row r="386" spans="2:65" s="14" customFormat="1" ht="11.25">
      <c r="B386" s="163"/>
      <c r="D386" s="150" t="s">
        <v>202</v>
      </c>
      <c r="E386" s="164" t="s">
        <v>44</v>
      </c>
      <c r="F386" s="165" t="s">
        <v>205</v>
      </c>
      <c r="H386" s="166">
        <v>1085</v>
      </c>
      <c r="I386" s="167"/>
      <c r="L386" s="163"/>
      <c r="M386" s="168"/>
      <c r="T386" s="169"/>
      <c r="AT386" s="164" t="s">
        <v>202</v>
      </c>
      <c r="AU386" s="164" t="s">
        <v>93</v>
      </c>
      <c r="AV386" s="14" t="s">
        <v>199</v>
      </c>
      <c r="AW386" s="14" t="s">
        <v>42</v>
      </c>
      <c r="AX386" s="14" t="s">
        <v>90</v>
      </c>
      <c r="AY386" s="164" t="s">
        <v>192</v>
      </c>
    </row>
    <row r="387" spans="2:65" s="1" customFormat="1" ht="24.2" customHeight="1">
      <c r="B387" s="33"/>
      <c r="C387" s="170" t="s">
        <v>300</v>
      </c>
      <c r="D387" s="170" t="s">
        <v>245</v>
      </c>
      <c r="E387" s="171" t="s">
        <v>3638</v>
      </c>
      <c r="F387" s="172" t="s">
        <v>3639</v>
      </c>
      <c r="G387" s="173" t="s">
        <v>282</v>
      </c>
      <c r="H387" s="174">
        <v>1085</v>
      </c>
      <c r="I387" s="175"/>
      <c r="J387" s="176">
        <f>ROUND(I387*H387,2)</f>
        <v>0</v>
      </c>
      <c r="K387" s="172" t="s">
        <v>198</v>
      </c>
      <c r="L387" s="177"/>
      <c r="M387" s="178" t="s">
        <v>44</v>
      </c>
      <c r="N387" s="179" t="s">
        <v>53</v>
      </c>
      <c r="P387" s="141">
        <f>O387*H387</f>
        <v>0</v>
      </c>
      <c r="Q387" s="141">
        <v>1.0000000000000001E-5</v>
      </c>
      <c r="R387" s="141">
        <f>Q387*H387</f>
        <v>1.085E-2</v>
      </c>
      <c r="S387" s="141">
        <v>0</v>
      </c>
      <c r="T387" s="142">
        <f>S387*H387</f>
        <v>0</v>
      </c>
      <c r="AR387" s="143" t="s">
        <v>93</v>
      </c>
      <c r="AT387" s="143" t="s">
        <v>245</v>
      </c>
      <c r="AU387" s="143" t="s">
        <v>93</v>
      </c>
      <c r="AY387" s="17" t="s">
        <v>192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90</v>
      </c>
      <c r="BK387" s="144">
        <f>ROUND(I387*H387,2)</f>
        <v>0</v>
      </c>
      <c r="BL387" s="17" t="s">
        <v>90</v>
      </c>
      <c r="BM387" s="143" t="s">
        <v>3640</v>
      </c>
    </row>
    <row r="388" spans="2:65" s="12" customFormat="1" ht="11.25">
      <c r="B388" s="149"/>
      <c r="D388" s="150" t="s">
        <v>202</v>
      </c>
      <c r="E388" s="151" t="s">
        <v>44</v>
      </c>
      <c r="F388" s="152" t="s">
        <v>3519</v>
      </c>
      <c r="H388" s="151" t="s">
        <v>44</v>
      </c>
      <c r="I388" s="153"/>
      <c r="L388" s="149"/>
      <c r="M388" s="154"/>
      <c r="T388" s="155"/>
      <c r="AT388" s="151" t="s">
        <v>202</v>
      </c>
      <c r="AU388" s="151" t="s">
        <v>93</v>
      </c>
      <c r="AV388" s="12" t="s">
        <v>90</v>
      </c>
      <c r="AW388" s="12" t="s">
        <v>42</v>
      </c>
      <c r="AX388" s="12" t="s">
        <v>82</v>
      </c>
      <c r="AY388" s="151" t="s">
        <v>192</v>
      </c>
    </row>
    <row r="389" spans="2:65" s="12" customFormat="1" ht="22.5">
      <c r="B389" s="149"/>
      <c r="D389" s="150" t="s">
        <v>202</v>
      </c>
      <c r="E389" s="151" t="s">
        <v>44</v>
      </c>
      <c r="F389" s="152" t="s">
        <v>3520</v>
      </c>
      <c r="H389" s="151" t="s">
        <v>44</v>
      </c>
      <c r="I389" s="153"/>
      <c r="L389" s="149"/>
      <c r="M389" s="154"/>
      <c r="T389" s="155"/>
      <c r="AT389" s="151" t="s">
        <v>202</v>
      </c>
      <c r="AU389" s="151" t="s">
        <v>93</v>
      </c>
      <c r="AV389" s="12" t="s">
        <v>90</v>
      </c>
      <c r="AW389" s="12" t="s">
        <v>42</v>
      </c>
      <c r="AX389" s="12" t="s">
        <v>82</v>
      </c>
      <c r="AY389" s="151" t="s">
        <v>192</v>
      </c>
    </row>
    <row r="390" spans="2:65" s="12" customFormat="1" ht="11.25">
      <c r="B390" s="149"/>
      <c r="D390" s="150" t="s">
        <v>202</v>
      </c>
      <c r="E390" s="151" t="s">
        <v>44</v>
      </c>
      <c r="F390" s="152" t="s">
        <v>3500</v>
      </c>
      <c r="H390" s="151" t="s">
        <v>44</v>
      </c>
      <c r="I390" s="153"/>
      <c r="L390" s="149"/>
      <c r="M390" s="154"/>
      <c r="T390" s="155"/>
      <c r="AT390" s="151" t="s">
        <v>202</v>
      </c>
      <c r="AU390" s="151" t="s">
        <v>93</v>
      </c>
      <c r="AV390" s="12" t="s">
        <v>90</v>
      </c>
      <c r="AW390" s="12" t="s">
        <v>42</v>
      </c>
      <c r="AX390" s="12" t="s">
        <v>82</v>
      </c>
      <c r="AY390" s="151" t="s">
        <v>192</v>
      </c>
    </row>
    <row r="391" spans="2:65" s="12" customFormat="1" ht="11.25">
      <c r="B391" s="149"/>
      <c r="D391" s="150" t="s">
        <v>202</v>
      </c>
      <c r="E391" s="151" t="s">
        <v>44</v>
      </c>
      <c r="F391" s="152" t="s">
        <v>3522</v>
      </c>
      <c r="H391" s="151" t="s">
        <v>44</v>
      </c>
      <c r="I391" s="153"/>
      <c r="L391" s="149"/>
      <c r="M391" s="154"/>
      <c r="T391" s="155"/>
      <c r="AT391" s="151" t="s">
        <v>202</v>
      </c>
      <c r="AU391" s="151" t="s">
        <v>93</v>
      </c>
      <c r="AV391" s="12" t="s">
        <v>90</v>
      </c>
      <c r="AW391" s="12" t="s">
        <v>42</v>
      </c>
      <c r="AX391" s="12" t="s">
        <v>82</v>
      </c>
      <c r="AY391" s="151" t="s">
        <v>192</v>
      </c>
    </row>
    <row r="392" spans="2:65" s="13" customFormat="1" ht="11.25">
      <c r="B392" s="156"/>
      <c r="D392" s="150" t="s">
        <v>202</v>
      </c>
      <c r="E392" s="157" t="s">
        <v>44</v>
      </c>
      <c r="F392" s="158" t="s">
        <v>3628</v>
      </c>
      <c r="H392" s="159">
        <v>40</v>
      </c>
      <c r="I392" s="160"/>
      <c r="L392" s="156"/>
      <c r="M392" s="161"/>
      <c r="T392" s="162"/>
      <c r="AT392" s="157" t="s">
        <v>202</v>
      </c>
      <c r="AU392" s="157" t="s">
        <v>93</v>
      </c>
      <c r="AV392" s="13" t="s">
        <v>93</v>
      </c>
      <c r="AW392" s="13" t="s">
        <v>42</v>
      </c>
      <c r="AX392" s="13" t="s">
        <v>82</v>
      </c>
      <c r="AY392" s="157" t="s">
        <v>192</v>
      </c>
    </row>
    <row r="393" spans="2:65" s="12" customFormat="1" ht="11.25">
      <c r="B393" s="149"/>
      <c r="D393" s="150" t="s">
        <v>202</v>
      </c>
      <c r="E393" s="151" t="s">
        <v>44</v>
      </c>
      <c r="F393" s="152" t="s">
        <v>3523</v>
      </c>
      <c r="H393" s="151" t="s">
        <v>44</v>
      </c>
      <c r="I393" s="153"/>
      <c r="L393" s="149"/>
      <c r="M393" s="154"/>
      <c r="T393" s="155"/>
      <c r="AT393" s="151" t="s">
        <v>202</v>
      </c>
      <c r="AU393" s="151" t="s">
        <v>93</v>
      </c>
      <c r="AV393" s="12" t="s">
        <v>90</v>
      </c>
      <c r="AW393" s="12" t="s">
        <v>42</v>
      </c>
      <c r="AX393" s="12" t="s">
        <v>82</v>
      </c>
      <c r="AY393" s="151" t="s">
        <v>192</v>
      </c>
    </row>
    <row r="394" spans="2:65" s="13" customFormat="1" ht="11.25">
      <c r="B394" s="156"/>
      <c r="D394" s="150" t="s">
        <v>202</v>
      </c>
      <c r="E394" s="157" t="s">
        <v>44</v>
      </c>
      <c r="F394" s="158" t="s">
        <v>3629</v>
      </c>
      <c r="H394" s="159">
        <v>125</v>
      </c>
      <c r="I394" s="160"/>
      <c r="L394" s="156"/>
      <c r="M394" s="161"/>
      <c r="T394" s="162"/>
      <c r="AT394" s="157" t="s">
        <v>202</v>
      </c>
      <c r="AU394" s="157" t="s">
        <v>93</v>
      </c>
      <c r="AV394" s="13" t="s">
        <v>93</v>
      </c>
      <c r="AW394" s="13" t="s">
        <v>42</v>
      </c>
      <c r="AX394" s="13" t="s">
        <v>82</v>
      </c>
      <c r="AY394" s="157" t="s">
        <v>192</v>
      </c>
    </row>
    <row r="395" spans="2:65" s="12" customFormat="1" ht="11.25">
      <c r="B395" s="149"/>
      <c r="D395" s="150" t="s">
        <v>202</v>
      </c>
      <c r="E395" s="151" t="s">
        <v>44</v>
      </c>
      <c r="F395" s="152" t="s">
        <v>3524</v>
      </c>
      <c r="H395" s="151" t="s">
        <v>44</v>
      </c>
      <c r="I395" s="153"/>
      <c r="L395" s="149"/>
      <c r="M395" s="154"/>
      <c r="T395" s="155"/>
      <c r="AT395" s="151" t="s">
        <v>202</v>
      </c>
      <c r="AU395" s="151" t="s">
        <v>93</v>
      </c>
      <c r="AV395" s="12" t="s">
        <v>90</v>
      </c>
      <c r="AW395" s="12" t="s">
        <v>42</v>
      </c>
      <c r="AX395" s="12" t="s">
        <v>82</v>
      </c>
      <c r="AY395" s="151" t="s">
        <v>192</v>
      </c>
    </row>
    <row r="396" spans="2:65" s="13" customFormat="1" ht="11.25">
      <c r="B396" s="156"/>
      <c r="D396" s="150" t="s">
        <v>202</v>
      </c>
      <c r="E396" s="157" t="s">
        <v>44</v>
      </c>
      <c r="F396" s="158" t="s">
        <v>3630</v>
      </c>
      <c r="H396" s="159">
        <v>215</v>
      </c>
      <c r="I396" s="160"/>
      <c r="L396" s="156"/>
      <c r="M396" s="161"/>
      <c r="T396" s="162"/>
      <c r="AT396" s="157" t="s">
        <v>202</v>
      </c>
      <c r="AU396" s="157" t="s">
        <v>93</v>
      </c>
      <c r="AV396" s="13" t="s">
        <v>93</v>
      </c>
      <c r="AW396" s="13" t="s">
        <v>42</v>
      </c>
      <c r="AX396" s="13" t="s">
        <v>82</v>
      </c>
      <c r="AY396" s="157" t="s">
        <v>192</v>
      </c>
    </row>
    <row r="397" spans="2:65" s="12" customFormat="1" ht="11.25">
      <c r="B397" s="149"/>
      <c r="D397" s="150" t="s">
        <v>202</v>
      </c>
      <c r="E397" s="151" t="s">
        <v>44</v>
      </c>
      <c r="F397" s="152" t="s">
        <v>3525</v>
      </c>
      <c r="H397" s="151" t="s">
        <v>44</v>
      </c>
      <c r="I397" s="153"/>
      <c r="L397" s="149"/>
      <c r="M397" s="154"/>
      <c r="T397" s="155"/>
      <c r="AT397" s="151" t="s">
        <v>202</v>
      </c>
      <c r="AU397" s="151" t="s">
        <v>93</v>
      </c>
      <c r="AV397" s="12" t="s">
        <v>90</v>
      </c>
      <c r="AW397" s="12" t="s">
        <v>42</v>
      </c>
      <c r="AX397" s="12" t="s">
        <v>82</v>
      </c>
      <c r="AY397" s="151" t="s">
        <v>192</v>
      </c>
    </row>
    <row r="398" spans="2:65" s="13" customFormat="1" ht="11.25">
      <c r="B398" s="156"/>
      <c r="D398" s="150" t="s">
        <v>202</v>
      </c>
      <c r="E398" s="157" t="s">
        <v>44</v>
      </c>
      <c r="F398" s="158" t="s">
        <v>3631</v>
      </c>
      <c r="H398" s="159">
        <v>140</v>
      </c>
      <c r="I398" s="160"/>
      <c r="L398" s="156"/>
      <c r="M398" s="161"/>
      <c r="T398" s="162"/>
      <c r="AT398" s="157" t="s">
        <v>202</v>
      </c>
      <c r="AU398" s="157" t="s">
        <v>93</v>
      </c>
      <c r="AV398" s="13" t="s">
        <v>93</v>
      </c>
      <c r="AW398" s="13" t="s">
        <v>42</v>
      </c>
      <c r="AX398" s="13" t="s">
        <v>82</v>
      </c>
      <c r="AY398" s="157" t="s">
        <v>192</v>
      </c>
    </row>
    <row r="399" spans="2:65" s="12" customFormat="1" ht="11.25">
      <c r="B399" s="149"/>
      <c r="D399" s="150" t="s">
        <v>202</v>
      </c>
      <c r="E399" s="151" t="s">
        <v>44</v>
      </c>
      <c r="F399" s="152" t="s">
        <v>3632</v>
      </c>
      <c r="H399" s="151" t="s">
        <v>44</v>
      </c>
      <c r="I399" s="153"/>
      <c r="L399" s="149"/>
      <c r="M399" s="154"/>
      <c r="T399" s="155"/>
      <c r="AT399" s="151" t="s">
        <v>202</v>
      </c>
      <c r="AU399" s="151" t="s">
        <v>93</v>
      </c>
      <c r="AV399" s="12" t="s">
        <v>90</v>
      </c>
      <c r="AW399" s="12" t="s">
        <v>42</v>
      </c>
      <c r="AX399" s="12" t="s">
        <v>82</v>
      </c>
      <c r="AY399" s="151" t="s">
        <v>192</v>
      </c>
    </row>
    <row r="400" spans="2:65" s="13" customFormat="1" ht="11.25">
      <c r="B400" s="156"/>
      <c r="D400" s="150" t="s">
        <v>202</v>
      </c>
      <c r="E400" s="157" t="s">
        <v>44</v>
      </c>
      <c r="F400" s="158" t="s">
        <v>3633</v>
      </c>
      <c r="H400" s="159">
        <v>115</v>
      </c>
      <c r="I400" s="160"/>
      <c r="L400" s="156"/>
      <c r="M400" s="161"/>
      <c r="T400" s="162"/>
      <c r="AT400" s="157" t="s">
        <v>202</v>
      </c>
      <c r="AU400" s="157" t="s">
        <v>93</v>
      </c>
      <c r="AV400" s="13" t="s">
        <v>93</v>
      </c>
      <c r="AW400" s="13" t="s">
        <v>42</v>
      </c>
      <c r="AX400" s="13" t="s">
        <v>82</v>
      </c>
      <c r="AY400" s="157" t="s">
        <v>192</v>
      </c>
    </row>
    <row r="401" spans="2:65" s="15" customFormat="1" ht="11.25">
      <c r="B401" s="190"/>
      <c r="D401" s="150" t="s">
        <v>202</v>
      </c>
      <c r="E401" s="191" t="s">
        <v>44</v>
      </c>
      <c r="F401" s="192" t="s">
        <v>3641</v>
      </c>
      <c r="H401" s="193">
        <v>635</v>
      </c>
      <c r="I401" s="194"/>
      <c r="L401" s="190"/>
      <c r="M401" s="195"/>
      <c r="T401" s="196"/>
      <c r="AT401" s="191" t="s">
        <v>202</v>
      </c>
      <c r="AU401" s="191" t="s">
        <v>93</v>
      </c>
      <c r="AV401" s="15" t="s">
        <v>209</v>
      </c>
      <c r="AW401" s="15" t="s">
        <v>42</v>
      </c>
      <c r="AX401" s="15" t="s">
        <v>82</v>
      </c>
      <c r="AY401" s="191" t="s">
        <v>192</v>
      </c>
    </row>
    <row r="402" spans="2:65" s="12" customFormat="1" ht="11.25">
      <c r="B402" s="149"/>
      <c r="D402" s="150" t="s">
        <v>202</v>
      </c>
      <c r="E402" s="151" t="s">
        <v>44</v>
      </c>
      <c r="F402" s="152" t="s">
        <v>3503</v>
      </c>
      <c r="H402" s="151" t="s">
        <v>44</v>
      </c>
      <c r="I402" s="153"/>
      <c r="L402" s="149"/>
      <c r="M402" s="154"/>
      <c r="T402" s="155"/>
      <c r="AT402" s="151" t="s">
        <v>202</v>
      </c>
      <c r="AU402" s="151" t="s">
        <v>93</v>
      </c>
      <c r="AV402" s="12" t="s">
        <v>90</v>
      </c>
      <c r="AW402" s="12" t="s">
        <v>42</v>
      </c>
      <c r="AX402" s="12" t="s">
        <v>82</v>
      </c>
      <c r="AY402" s="151" t="s">
        <v>192</v>
      </c>
    </row>
    <row r="403" spans="2:65" s="12" customFormat="1" ht="11.25">
      <c r="B403" s="149"/>
      <c r="D403" s="150" t="s">
        <v>202</v>
      </c>
      <c r="E403" s="151" t="s">
        <v>44</v>
      </c>
      <c r="F403" s="152" t="s">
        <v>3527</v>
      </c>
      <c r="H403" s="151" t="s">
        <v>44</v>
      </c>
      <c r="I403" s="153"/>
      <c r="L403" s="149"/>
      <c r="M403" s="154"/>
      <c r="T403" s="155"/>
      <c r="AT403" s="151" t="s">
        <v>202</v>
      </c>
      <c r="AU403" s="151" t="s">
        <v>93</v>
      </c>
      <c r="AV403" s="12" t="s">
        <v>90</v>
      </c>
      <c r="AW403" s="12" t="s">
        <v>42</v>
      </c>
      <c r="AX403" s="12" t="s">
        <v>82</v>
      </c>
      <c r="AY403" s="151" t="s">
        <v>192</v>
      </c>
    </row>
    <row r="404" spans="2:65" s="13" customFormat="1" ht="11.25">
      <c r="B404" s="156"/>
      <c r="D404" s="150" t="s">
        <v>202</v>
      </c>
      <c r="E404" s="157" t="s">
        <v>44</v>
      </c>
      <c r="F404" s="158" t="s">
        <v>3634</v>
      </c>
      <c r="H404" s="159">
        <v>90</v>
      </c>
      <c r="I404" s="160"/>
      <c r="L404" s="156"/>
      <c r="M404" s="161"/>
      <c r="T404" s="162"/>
      <c r="AT404" s="157" t="s">
        <v>202</v>
      </c>
      <c r="AU404" s="157" t="s">
        <v>93</v>
      </c>
      <c r="AV404" s="13" t="s">
        <v>93</v>
      </c>
      <c r="AW404" s="13" t="s">
        <v>42</v>
      </c>
      <c r="AX404" s="13" t="s">
        <v>82</v>
      </c>
      <c r="AY404" s="157" t="s">
        <v>192</v>
      </c>
    </row>
    <row r="405" spans="2:65" s="12" customFormat="1" ht="11.25">
      <c r="B405" s="149"/>
      <c r="D405" s="150" t="s">
        <v>202</v>
      </c>
      <c r="E405" s="151" t="s">
        <v>44</v>
      </c>
      <c r="F405" s="152" t="s">
        <v>3528</v>
      </c>
      <c r="H405" s="151" t="s">
        <v>44</v>
      </c>
      <c r="I405" s="153"/>
      <c r="L405" s="149"/>
      <c r="M405" s="154"/>
      <c r="T405" s="155"/>
      <c r="AT405" s="151" t="s">
        <v>202</v>
      </c>
      <c r="AU405" s="151" t="s">
        <v>93</v>
      </c>
      <c r="AV405" s="12" t="s">
        <v>90</v>
      </c>
      <c r="AW405" s="12" t="s">
        <v>42</v>
      </c>
      <c r="AX405" s="12" t="s">
        <v>82</v>
      </c>
      <c r="AY405" s="151" t="s">
        <v>192</v>
      </c>
    </row>
    <row r="406" spans="2:65" s="13" customFormat="1" ht="11.25">
      <c r="B406" s="156"/>
      <c r="D406" s="150" t="s">
        <v>202</v>
      </c>
      <c r="E406" s="157" t="s">
        <v>44</v>
      </c>
      <c r="F406" s="158" t="s">
        <v>3635</v>
      </c>
      <c r="H406" s="159">
        <v>160</v>
      </c>
      <c r="I406" s="160"/>
      <c r="L406" s="156"/>
      <c r="M406" s="161"/>
      <c r="T406" s="162"/>
      <c r="AT406" s="157" t="s">
        <v>202</v>
      </c>
      <c r="AU406" s="157" t="s">
        <v>93</v>
      </c>
      <c r="AV406" s="13" t="s">
        <v>93</v>
      </c>
      <c r="AW406" s="13" t="s">
        <v>42</v>
      </c>
      <c r="AX406" s="13" t="s">
        <v>82</v>
      </c>
      <c r="AY406" s="157" t="s">
        <v>192</v>
      </c>
    </row>
    <row r="407" spans="2:65" s="12" customFormat="1" ht="11.25">
      <c r="B407" s="149"/>
      <c r="D407" s="150" t="s">
        <v>202</v>
      </c>
      <c r="E407" s="151" t="s">
        <v>44</v>
      </c>
      <c r="F407" s="152" t="s">
        <v>3529</v>
      </c>
      <c r="H407" s="151" t="s">
        <v>44</v>
      </c>
      <c r="I407" s="153"/>
      <c r="L407" s="149"/>
      <c r="M407" s="154"/>
      <c r="T407" s="155"/>
      <c r="AT407" s="151" t="s">
        <v>202</v>
      </c>
      <c r="AU407" s="151" t="s">
        <v>93</v>
      </c>
      <c r="AV407" s="12" t="s">
        <v>90</v>
      </c>
      <c r="AW407" s="12" t="s">
        <v>42</v>
      </c>
      <c r="AX407" s="12" t="s">
        <v>82</v>
      </c>
      <c r="AY407" s="151" t="s">
        <v>192</v>
      </c>
    </row>
    <row r="408" spans="2:65" s="13" customFormat="1" ht="11.25">
      <c r="B408" s="156"/>
      <c r="D408" s="150" t="s">
        <v>202</v>
      </c>
      <c r="E408" s="157" t="s">
        <v>44</v>
      </c>
      <c r="F408" s="158" t="s">
        <v>3636</v>
      </c>
      <c r="H408" s="159">
        <v>120</v>
      </c>
      <c r="I408" s="160"/>
      <c r="L408" s="156"/>
      <c r="M408" s="161"/>
      <c r="T408" s="162"/>
      <c r="AT408" s="157" t="s">
        <v>202</v>
      </c>
      <c r="AU408" s="157" t="s">
        <v>93</v>
      </c>
      <c r="AV408" s="13" t="s">
        <v>93</v>
      </c>
      <c r="AW408" s="13" t="s">
        <v>42</v>
      </c>
      <c r="AX408" s="13" t="s">
        <v>82</v>
      </c>
      <c r="AY408" s="157" t="s">
        <v>192</v>
      </c>
    </row>
    <row r="409" spans="2:65" s="12" customFormat="1" ht="11.25">
      <c r="B409" s="149"/>
      <c r="D409" s="150" t="s">
        <v>202</v>
      </c>
      <c r="E409" s="151" t="s">
        <v>44</v>
      </c>
      <c r="F409" s="152" t="s">
        <v>3530</v>
      </c>
      <c r="H409" s="151" t="s">
        <v>44</v>
      </c>
      <c r="I409" s="153"/>
      <c r="L409" s="149"/>
      <c r="M409" s="154"/>
      <c r="T409" s="155"/>
      <c r="AT409" s="151" t="s">
        <v>202</v>
      </c>
      <c r="AU409" s="151" t="s">
        <v>93</v>
      </c>
      <c r="AV409" s="12" t="s">
        <v>90</v>
      </c>
      <c r="AW409" s="12" t="s">
        <v>42</v>
      </c>
      <c r="AX409" s="12" t="s">
        <v>82</v>
      </c>
      <c r="AY409" s="151" t="s">
        <v>192</v>
      </c>
    </row>
    <row r="410" spans="2:65" s="13" customFormat="1" ht="11.25">
      <c r="B410" s="156"/>
      <c r="D410" s="150" t="s">
        <v>202</v>
      </c>
      <c r="E410" s="157" t="s">
        <v>44</v>
      </c>
      <c r="F410" s="158" t="s">
        <v>3637</v>
      </c>
      <c r="H410" s="159">
        <v>65</v>
      </c>
      <c r="I410" s="160"/>
      <c r="L410" s="156"/>
      <c r="M410" s="161"/>
      <c r="T410" s="162"/>
      <c r="AT410" s="157" t="s">
        <v>202</v>
      </c>
      <c r="AU410" s="157" t="s">
        <v>93</v>
      </c>
      <c r="AV410" s="13" t="s">
        <v>93</v>
      </c>
      <c r="AW410" s="13" t="s">
        <v>42</v>
      </c>
      <c r="AX410" s="13" t="s">
        <v>82</v>
      </c>
      <c r="AY410" s="157" t="s">
        <v>192</v>
      </c>
    </row>
    <row r="411" spans="2:65" s="12" customFormat="1" ht="11.25">
      <c r="B411" s="149"/>
      <c r="D411" s="150" t="s">
        <v>202</v>
      </c>
      <c r="E411" s="151" t="s">
        <v>44</v>
      </c>
      <c r="F411" s="152" t="s">
        <v>3632</v>
      </c>
      <c r="H411" s="151" t="s">
        <v>44</v>
      </c>
      <c r="I411" s="153"/>
      <c r="L411" s="149"/>
      <c r="M411" s="154"/>
      <c r="T411" s="155"/>
      <c r="AT411" s="151" t="s">
        <v>202</v>
      </c>
      <c r="AU411" s="151" t="s">
        <v>93</v>
      </c>
      <c r="AV411" s="12" t="s">
        <v>90</v>
      </c>
      <c r="AW411" s="12" t="s">
        <v>42</v>
      </c>
      <c r="AX411" s="12" t="s">
        <v>82</v>
      </c>
      <c r="AY411" s="151" t="s">
        <v>192</v>
      </c>
    </row>
    <row r="412" spans="2:65" s="13" customFormat="1" ht="11.25">
      <c r="B412" s="156"/>
      <c r="D412" s="150" t="s">
        <v>202</v>
      </c>
      <c r="E412" s="157" t="s">
        <v>44</v>
      </c>
      <c r="F412" s="158" t="s">
        <v>291</v>
      </c>
      <c r="H412" s="159">
        <v>15</v>
      </c>
      <c r="I412" s="160"/>
      <c r="L412" s="156"/>
      <c r="M412" s="161"/>
      <c r="T412" s="162"/>
      <c r="AT412" s="157" t="s">
        <v>202</v>
      </c>
      <c r="AU412" s="157" t="s">
        <v>93</v>
      </c>
      <c r="AV412" s="13" t="s">
        <v>93</v>
      </c>
      <c r="AW412" s="13" t="s">
        <v>42</v>
      </c>
      <c r="AX412" s="13" t="s">
        <v>82</v>
      </c>
      <c r="AY412" s="157" t="s">
        <v>192</v>
      </c>
    </row>
    <row r="413" spans="2:65" s="15" customFormat="1" ht="11.25">
      <c r="B413" s="190"/>
      <c r="D413" s="150" t="s">
        <v>202</v>
      </c>
      <c r="E413" s="191" t="s">
        <v>44</v>
      </c>
      <c r="F413" s="192" t="s">
        <v>3641</v>
      </c>
      <c r="H413" s="193">
        <v>450</v>
      </c>
      <c r="I413" s="194"/>
      <c r="L413" s="190"/>
      <c r="M413" s="195"/>
      <c r="T413" s="196"/>
      <c r="AT413" s="191" t="s">
        <v>202</v>
      </c>
      <c r="AU413" s="191" t="s">
        <v>93</v>
      </c>
      <c r="AV413" s="15" t="s">
        <v>209</v>
      </c>
      <c r="AW413" s="15" t="s">
        <v>42</v>
      </c>
      <c r="AX413" s="15" t="s">
        <v>82</v>
      </c>
      <c r="AY413" s="191" t="s">
        <v>192</v>
      </c>
    </row>
    <row r="414" spans="2:65" s="14" customFormat="1" ht="11.25">
      <c r="B414" s="163"/>
      <c r="D414" s="150" t="s">
        <v>202</v>
      </c>
      <c r="E414" s="164" t="s">
        <v>44</v>
      </c>
      <c r="F414" s="165" t="s">
        <v>205</v>
      </c>
      <c r="H414" s="166">
        <v>1085</v>
      </c>
      <c r="I414" s="167"/>
      <c r="L414" s="163"/>
      <c r="M414" s="168"/>
      <c r="T414" s="169"/>
      <c r="AT414" s="164" t="s">
        <v>202</v>
      </c>
      <c r="AU414" s="164" t="s">
        <v>93</v>
      </c>
      <c r="AV414" s="14" t="s">
        <v>199</v>
      </c>
      <c r="AW414" s="14" t="s">
        <v>42</v>
      </c>
      <c r="AX414" s="14" t="s">
        <v>90</v>
      </c>
      <c r="AY414" s="164" t="s">
        <v>192</v>
      </c>
    </row>
    <row r="415" spans="2:65" s="1" customFormat="1" ht="16.5" customHeight="1">
      <c r="B415" s="33"/>
      <c r="C415" s="132" t="s">
        <v>279</v>
      </c>
      <c r="D415" s="132" t="s">
        <v>194</v>
      </c>
      <c r="E415" s="133" t="s">
        <v>3642</v>
      </c>
      <c r="F415" s="134" t="s">
        <v>3643</v>
      </c>
      <c r="G415" s="135" t="s">
        <v>747</v>
      </c>
      <c r="H415" s="136">
        <v>12</v>
      </c>
      <c r="I415" s="137"/>
      <c r="J415" s="138">
        <f>ROUND(I415*H415,2)</f>
        <v>0</v>
      </c>
      <c r="K415" s="134" t="s">
        <v>198</v>
      </c>
      <c r="L415" s="33"/>
      <c r="M415" s="139" t="s">
        <v>44</v>
      </c>
      <c r="N415" s="140" t="s">
        <v>53</v>
      </c>
      <c r="P415" s="141">
        <f>O415*H415</f>
        <v>0</v>
      </c>
      <c r="Q415" s="141">
        <v>0</v>
      </c>
      <c r="R415" s="141">
        <f>Q415*H415</f>
        <v>0</v>
      </c>
      <c r="S415" s="141">
        <v>0</v>
      </c>
      <c r="T415" s="142">
        <f>S415*H415</f>
        <v>0</v>
      </c>
      <c r="AR415" s="143" t="s">
        <v>90</v>
      </c>
      <c r="AT415" s="143" t="s">
        <v>194</v>
      </c>
      <c r="AU415" s="143" t="s">
        <v>93</v>
      </c>
      <c r="AY415" s="17" t="s">
        <v>192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90</v>
      </c>
      <c r="BK415" s="144">
        <f>ROUND(I415*H415,2)</f>
        <v>0</v>
      </c>
      <c r="BL415" s="17" t="s">
        <v>90</v>
      </c>
      <c r="BM415" s="143" t="s">
        <v>3644</v>
      </c>
    </row>
    <row r="416" spans="2:65" s="1" customFormat="1" ht="11.25">
      <c r="B416" s="33"/>
      <c r="D416" s="145" t="s">
        <v>200</v>
      </c>
      <c r="F416" s="146" t="s">
        <v>3645</v>
      </c>
      <c r="I416" s="147"/>
      <c r="L416" s="33"/>
      <c r="M416" s="148"/>
      <c r="T416" s="54"/>
      <c r="AT416" s="17" t="s">
        <v>200</v>
      </c>
      <c r="AU416" s="17" t="s">
        <v>93</v>
      </c>
    </row>
    <row r="417" spans="2:65" s="12" customFormat="1" ht="11.25">
      <c r="B417" s="149"/>
      <c r="D417" s="150" t="s">
        <v>202</v>
      </c>
      <c r="E417" s="151" t="s">
        <v>44</v>
      </c>
      <c r="F417" s="152" t="s">
        <v>3498</v>
      </c>
      <c r="H417" s="151" t="s">
        <v>44</v>
      </c>
      <c r="I417" s="153"/>
      <c r="L417" s="149"/>
      <c r="M417" s="154"/>
      <c r="T417" s="155"/>
      <c r="AT417" s="151" t="s">
        <v>202</v>
      </c>
      <c r="AU417" s="151" t="s">
        <v>93</v>
      </c>
      <c r="AV417" s="12" t="s">
        <v>90</v>
      </c>
      <c r="AW417" s="12" t="s">
        <v>42</v>
      </c>
      <c r="AX417" s="12" t="s">
        <v>82</v>
      </c>
      <c r="AY417" s="151" t="s">
        <v>192</v>
      </c>
    </row>
    <row r="418" spans="2:65" s="12" customFormat="1" ht="22.5">
      <c r="B418" s="149"/>
      <c r="D418" s="150" t="s">
        <v>202</v>
      </c>
      <c r="E418" s="151" t="s">
        <v>44</v>
      </c>
      <c r="F418" s="152" t="s">
        <v>3646</v>
      </c>
      <c r="H418" s="151" t="s">
        <v>44</v>
      </c>
      <c r="I418" s="153"/>
      <c r="L418" s="149"/>
      <c r="M418" s="154"/>
      <c r="T418" s="155"/>
      <c r="AT418" s="151" t="s">
        <v>202</v>
      </c>
      <c r="AU418" s="151" t="s">
        <v>93</v>
      </c>
      <c r="AV418" s="12" t="s">
        <v>90</v>
      </c>
      <c r="AW418" s="12" t="s">
        <v>42</v>
      </c>
      <c r="AX418" s="12" t="s">
        <v>82</v>
      </c>
      <c r="AY418" s="151" t="s">
        <v>192</v>
      </c>
    </row>
    <row r="419" spans="2:65" s="12" customFormat="1" ht="11.25">
      <c r="B419" s="149"/>
      <c r="D419" s="150" t="s">
        <v>202</v>
      </c>
      <c r="E419" s="151" t="s">
        <v>44</v>
      </c>
      <c r="F419" s="152" t="s">
        <v>3647</v>
      </c>
      <c r="H419" s="151" t="s">
        <v>44</v>
      </c>
      <c r="I419" s="153"/>
      <c r="L419" s="149"/>
      <c r="M419" s="154"/>
      <c r="T419" s="155"/>
      <c r="AT419" s="151" t="s">
        <v>202</v>
      </c>
      <c r="AU419" s="151" t="s">
        <v>93</v>
      </c>
      <c r="AV419" s="12" t="s">
        <v>90</v>
      </c>
      <c r="AW419" s="12" t="s">
        <v>42</v>
      </c>
      <c r="AX419" s="12" t="s">
        <v>82</v>
      </c>
      <c r="AY419" s="151" t="s">
        <v>192</v>
      </c>
    </row>
    <row r="420" spans="2:65" s="13" customFormat="1" ht="11.25">
      <c r="B420" s="156"/>
      <c r="D420" s="150" t="s">
        <v>202</v>
      </c>
      <c r="E420" s="157" t="s">
        <v>44</v>
      </c>
      <c r="F420" s="158" t="s">
        <v>222</v>
      </c>
      <c r="H420" s="159">
        <v>5</v>
      </c>
      <c r="I420" s="160"/>
      <c r="L420" s="156"/>
      <c r="M420" s="161"/>
      <c r="T420" s="162"/>
      <c r="AT420" s="157" t="s">
        <v>202</v>
      </c>
      <c r="AU420" s="157" t="s">
        <v>93</v>
      </c>
      <c r="AV420" s="13" t="s">
        <v>93</v>
      </c>
      <c r="AW420" s="13" t="s">
        <v>42</v>
      </c>
      <c r="AX420" s="13" t="s">
        <v>82</v>
      </c>
      <c r="AY420" s="157" t="s">
        <v>192</v>
      </c>
    </row>
    <row r="421" spans="2:65" s="12" customFormat="1" ht="11.25">
      <c r="B421" s="149"/>
      <c r="D421" s="150" t="s">
        <v>202</v>
      </c>
      <c r="E421" s="151" t="s">
        <v>44</v>
      </c>
      <c r="F421" s="152" t="s">
        <v>3648</v>
      </c>
      <c r="H421" s="151" t="s">
        <v>44</v>
      </c>
      <c r="I421" s="153"/>
      <c r="L421" s="149"/>
      <c r="M421" s="154"/>
      <c r="T421" s="155"/>
      <c r="AT421" s="151" t="s">
        <v>202</v>
      </c>
      <c r="AU421" s="151" t="s">
        <v>93</v>
      </c>
      <c r="AV421" s="12" t="s">
        <v>90</v>
      </c>
      <c r="AW421" s="12" t="s">
        <v>42</v>
      </c>
      <c r="AX421" s="12" t="s">
        <v>82</v>
      </c>
      <c r="AY421" s="151" t="s">
        <v>192</v>
      </c>
    </row>
    <row r="422" spans="2:65" s="13" customFormat="1" ht="11.25">
      <c r="B422" s="156"/>
      <c r="D422" s="150" t="s">
        <v>202</v>
      </c>
      <c r="E422" s="157" t="s">
        <v>44</v>
      </c>
      <c r="F422" s="158" t="s">
        <v>209</v>
      </c>
      <c r="H422" s="159">
        <v>3</v>
      </c>
      <c r="I422" s="160"/>
      <c r="L422" s="156"/>
      <c r="M422" s="161"/>
      <c r="T422" s="162"/>
      <c r="AT422" s="157" t="s">
        <v>202</v>
      </c>
      <c r="AU422" s="157" t="s">
        <v>93</v>
      </c>
      <c r="AV422" s="13" t="s">
        <v>93</v>
      </c>
      <c r="AW422" s="13" t="s">
        <v>42</v>
      </c>
      <c r="AX422" s="13" t="s">
        <v>82</v>
      </c>
      <c r="AY422" s="157" t="s">
        <v>192</v>
      </c>
    </row>
    <row r="423" spans="2:65" s="12" customFormat="1" ht="11.25">
      <c r="B423" s="149"/>
      <c r="D423" s="150" t="s">
        <v>202</v>
      </c>
      <c r="E423" s="151" t="s">
        <v>44</v>
      </c>
      <c r="F423" s="152" t="s">
        <v>3649</v>
      </c>
      <c r="H423" s="151" t="s">
        <v>44</v>
      </c>
      <c r="I423" s="153"/>
      <c r="L423" s="149"/>
      <c r="M423" s="154"/>
      <c r="T423" s="155"/>
      <c r="AT423" s="151" t="s">
        <v>202</v>
      </c>
      <c r="AU423" s="151" t="s">
        <v>93</v>
      </c>
      <c r="AV423" s="12" t="s">
        <v>90</v>
      </c>
      <c r="AW423" s="12" t="s">
        <v>42</v>
      </c>
      <c r="AX423" s="12" t="s">
        <v>82</v>
      </c>
      <c r="AY423" s="151" t="s">
        <v>192</v>
      </c>
    </row>
    <row r="424" spans="2:65" s="13" customFormat="1" ht="11.25">
      <c r="B424" s="156"/>
      <c r="D424" s="150" t="s">
        <v>202</v>
      </c>
      <c r="E424" s="157" t="s">
        <v>44</v>
      </c>
      <c r="F424" s="158" t="s">
        <v>199</v>
      </c>
      <c r="H424" s="159">
        <v>4</v>
      </c>
      <c r="I424" s="160"/>
      <c r="L424" s="156"/>
      <c r="M424" s="161"/>
      <c r="T424" s="162"/>
      <c r="AT424" s="157" t="s">
        <v>202</v>
      </c>
      <c r="AU424" s="157" t="s">
        <v>93</v>
      </c>
      <c r="AV424" s="13" t="s">
        <v>93</v>
      </c>
      <c r="AW424" s="13" t="s">
        <v>42</v>
      </c>
      <c r="AX424" s="13" t="s">
        <v>82</v>
      </c>
      <c r="AY424" s="157" t="s">
        <v>192</v>
      </c>
    </row>
    <row r="425" spans="2:65" s="14" customFormat="1" ht="11.25">
      <c r="B425" s="163"/>
      <c r="D425" s="150" t="s">
        <v>202</v>
      </c>
      <c r="E425" s="164" t="s">
        <v>44</v>
      </c>
      <c r="F425" s="165" t="s">
        <v>205</v>
      </c>
      <c r="H425" s="166">
        <v>12</v>
      </c>
      <c r="I425" s="167"/>
      <c r="L425" s="163"/>
      <c r="M425" s="168"/>
      <c r="T425" s="169"/>
      <c r="AT425" s="164" t="s">
        <v>202</v>
      </c>
      <c r="AU425" s="164" t="s">
        <v>93</v>
      </c>
      <c r="AV425" s="14" t="s">
        <v>199</v>
      </c>
      <c r="AW425" s="14" t="s">
        <v>4</v>
      </c>
      <c r="AX425" s="14" t="s">
        <v>90</v>
      </c>
      <c r="AY425" s="164" t="s">
        <v>192</v>
      </c>
    </row>
    <row r="426" spans="2:65" s="1" customFormat="1" ht="16.5" customHeight="1">
      <c r="B426" s="33"/>
      <c r="C426" s="170" t="s">
        <v>253</v>
      </c>
      <c r="D426" s="170" t="s">
        <v>245</v>
      </c>
      <c r="E426" s="171" t="s">
        <v>3650</v>
      </c>
      <c r="F426" s="172" t="s">
        <v>3651</v>
      </c>
      <c r="G426" s="173" t="s">
        <v>747</v>
      </c>
      <c r="H426" s="174">
        <v>12</v>
      </c>
      <c r="I426" s="175"/>
      <c r="J426" s="176">
        <f>ROUND(I426*H426,2)</f>
        <v>0</v>
      </c>
      <c r="K426" s="172" t="s">
        <v>259</v>
      </c>
      <c r="L426" s="177"/>
      <c r="M426" s="178" t="s">
        <v>44</v>
      </c>
      <c r="N426" s="179" t="s">
        <v>53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93</v>
      </c>
      <c r="AT426" s="143" t="s">
        <v>245</v>
      </c>
      <c r="AU426" s="143" t="s">
        <v>93</v>
      </c>
      <c r="AY426" s="17" t="s">
        <v>192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90</v>
      </c>
      <c r="BK426" s="144">
        <f>ROUND(I426*H426,2)</f>
        <v>0</v>
      </c>
      <c r="BL426" s="17" t="s">
        <v>90</v>
      </c>
      <c r="BM426" s="143" t="s">
        <v>3652</v>
      </c>
    </row>
    <row r="427" spans="2:65" s="12" customFormat="1" ht="11.25">
      <c r="B427" s="149"/>
      <c r="D427" s="150" t="s">
        <v>202</v>
      </c>
      <c r="E427" s="151" t="s">
        <v>44</v>
      </c>
      <c r="F427" s="152" t="s">
        <v>3498</v>
      </c>
      <c r="H427" s="151" t="s">
        <v>44</v>
      </c>
      <c r="I427" s="153"/>
      <c r="L427" s="149"/>
      <c r="M427" s="154"/>
      <c r="T427" s="155"/>
      <c r="AT427" s="151" t="s">
        <v>202</v>
      </c>
      <c r="AU427" s="151" t="s">
        <v>93</v>
      </c>
      <c r="AV427" s="12" t="s">
        <v>90</v>
      </c>
      <c r="AW427" s="12" t="s">
        <v>42</v>
      </c>
      <c r="AX427" s="12" t="s">
        <v>82</v>
      </c>
      <c r="AY427" s="151" t="s">
        <v>192</v>
      </c>
    </row>
    <row r="428" spans="2:65" s="12" customFormat="1" ht="22.5">
      <c r="B428" s="149"/>
      <c r="D428" s="150" t="s">
        <v>202</v>
      </c>
      <c r="E428" s="151" t="s">
        <v>44</v>
      </c>
      <c r="F428" s="152" t="s">
        <v>3646</v>
      </c>
      <c r="H428" s="151" t="s">
        <v>44</v>
      </c>
      <c r="I428" s="153"/>
      <c r="L428" s="149"/>
      <c r="M428" s="154"/>
      <c r="T428" s="155"/>
      <c r="AT428" s="151" t="s">
        <v>202</v>
      </c>
      <c r="AU428" s="151" t="s">
        <v>93</v>
      </c>
      <c r="AV428" s="12" t="s">
        <v>90</v>
      </c>
      <c r="AW428" s="12" t="s">
        <v>42</v>
      </c>
      <c r="AX428" s="12" t="s">
        <v>82</v>
      </c>
      <c r="AY428" s="151" t="s">
        <v>192</v>
      </c>
    </row>
    <row r="429" spans="2:65" s="12" customFormat="1" ht="11.25">
      <c r="B429" s="149"/>
      <c r="D429" s="150" t="s">
        <v>202</v>
      </c>
      <c r="E429" s="151" t="s">
        <v>44</v>
      </c>
      <c r="F429" s="152" t="s">
        <v>3647</v>
      </c>
      <c r="H429" s="151" t="s">
        <v>44</v>
      </c>
      <c r="I429" s="153"/>
      <c r="L429" s="149"/>
      <c r="M429" s="154"/>
      <c r="T429" s="155"/>
      <c r="AT429" s="151" t="s">
        <v>202</v>
      </c>
      <c r="AU429" s="151" t="s">
        <v>93</v>
      </c>
      <c r="AV429" s="12" t="s">
        <v>90</v>
      </c>
      <c r="AW429" s="12" t="s">
        <v>42</v>
      </c>
      <c r="AX429" s="12" t="s">
        <v>82</v>
      </c>
      <c r="AY429" s="151" t="s">
        <v>192</v>
      </c>
    </row>
    <row r="430" spans="2:65" s="13" customFormat="1" ht="11.25">
      <c r="B430" s="156"/>
      <c r="D430" s="150" t="s">
        <v>202</v>
      </c>
      <c r="E430" s="157" t="s">
        <v>44</v>
      </c>
      <c r="F430" s="158" t="s">
        <v>222</v>
      </c>
      <c r="H430" s="159">
        <v>5</v>
      </c>
      <c r="I430" s="160"/>
      <c r="L430" s="156"/>
      <c r="M430" s="161"/>
      <c r="T430" s="162"/>
      <c r="AT430" s="157" t="s">
        <v>202</v>
      </c>
      <c r="AU430" s="157" t="s">
        <v>93</v>
      </c>
      <c r="AV430" s="13" t="s">
        <v>93</v>
      </c>
      <c r="AW430" s="13" t="s">
        <v>42</v>
      </c>
      <c r="AX430" s="13" t="s">
        <v>82</v>
      </c>
      <c r="AY430" s="157" t="s">
        <v>192</v>
      </c>
    </row>
    <row r="431" spans="2:65" s="12" customFormat="1" ht="11.25">
      <c r="B431" s="149"/>
      <c r="D431" s="150" t="s">
        <v>202</v>
      </c>
      <c r="E431" s="151" t="s">
        <v>44</v>
      </c>
      <c r="F431" s="152" t="s">
        <v>3648</v>
      </c>
      <c r="H431" s="151" t="s">
        <v>44</v>
      </c>
      <c r="I431" s="153"/>
      <c r="L431" s="149"/>
      <c r="M431" s="154"/>
      <c r="T431" s="155"/>
      <c r="AT431" s="151" t="s">
        <v>202</v>
      </c>
      <c r="AU431" s="151" t="s">
        <v>93</v>
      </c>
      <c r="AV431" s="12" t="s">
        <v>90</v>
      </c>
      <c r="AW431" s="12" t="s">
        <v>42</v>
      </c>
      <c r="AX431" s="12" t="s">
        <v>82</v>
      </c>
      <c r="AY431" s="151" t="s">
        <v>192</v>
      </c>
    </row>
    <row r="432" spans="2:65" s="13" customFormat="1" ht="11.25">
      <c r="B432" s="156"/>
      <c r="D432" s="150" t="s">
        <v>202</v>
      </c>
      <c r="E432" s="157" t="s">
        <v>44</v>
      </c>
      <c r="F432" s="158" t="s">
        <v>209</v>
      </c>
      <c r="H432" s="159">
        <v>3</v>
      </c>
      <c r="I432" s="160"/>
      <c r="L432" s="156"/>
      <c r="M432" s="161"/>
      <c r="T432" s="162"/>
      <c r="AT432" s="157" t="s">
        <v>202</v>
      </c>
      <c r="AU432" s="157" t="s">
        <v>93</v>
      </c>
      <c r="AV432" s="13" t="s">
        <v>93</v>
      </c>
      <c r="AW432" s="13" t="s">
        <v>42</v>
      </c>
      <c r="AX432" s="13" t="s">
        <v>82</v>
      </c>
      <c r="AY432" s="157" t="s">
        <v>192</v>
      </c>
    </row>
    <row r="433" spans="2:65" s="12" customFormat="1" ht="11.25">
      <c r="B433" s="149"/>
      <c r="D433" s="150" t="s">
        <v>202</v>
      </c>
      <c r="E433" s="151" t="s">
        <v>44</v>
      </c>
      <c r="F433" s="152" t="s">
        <v>3649</v>
      </c>
      <c r="H433" s="151" t="s">
        <v>44</v>
      </c>
      <c r="I433" s="153"/>
      <c r="L433" s="149"/>
      <c r="M433" s="154"/>
      <c r="T433" s="155"/>
      <c r="AT433" s="151" t="s">
        <v>202</v>
      </c>
      <c r="AU433" s="151" t="s">
        <v>93</v>
      </c>
      <c r="AV433" s="12" t="s">
        <v>90</v>
      </c>
      <c r="AW433" s="12" t="s">
        <v>42</v>
      </c>
      <c r="AX433" s="12" t="s">
        <v>82</v>
      </c>
      <c r="AY433" s="151" t="s">
        <v>192</v>
      </c>
    </row>
    <row r="434" spans="2:65" s="13" customFormat="1" ht="11.25">
      <c r="B434" s="156"/>
      <c r="D434" s="150" t="s">
        <v>202</v>
      </c>
      <c r="E434" s="157" t="s">
        <v>44</v>
      </c>
      <c r="F434" s="158" t="s">
        <v>199</v>
      </c>
      <c r="H434" s="159">
        <v>4</v>
      </c>
      <c r="I434" s="160"/>
      <c r="L434" s="156"/>
      <c r="M434" s="161"/>
      <c r="T434" s="162"/>
      <c r="AT434" s="157" t="s">
        <v>202</v>
      </c>
      <c r="AU434" s="157" t="s">
        <v>93</v>
      </c>
      <c r="AV434" s="13" t="s">
        <v>93</v>
      </c>
      <c r="AW434" s="13" t="s">
        <v>42</v>
      </c>
      <c r="AX434" s="13" t="s">
        <v>82</v>
      </c>
      <c r="AY434" s="157" t="s">
        <v>192</v>
      </c>
    </row>
    <row r="435" spans="2:65" s="14" customFormat="1" ht="11.25">
      <c r="B435" s="163"/>
      <c r="D435" s="150" t="s">
        <v>202</v>
      </c>
      <c r="E435" s="164" t="s">
        <v>44</v>
      </c>
      <c r="F435" s="165" t="s">
        <v>205</v>
      </c>
      <c r="H435" s="166">
        <v>12</v>
      </c>
      <c r="I435" s="167"/>
      <c r="L435" s="163"/>
      <c r="M435" s="168"/>
      <c r="T435" s="169"/>
      <c r="AT435" s="164" t="s">
        <v>202</v>
      </c>
      <c r="AU435" s="164" t="s">
        <v>93</v>
      </c>
      <c r="AV435" s="14" t="s">
        <v>199</v>
      </c>
      <c r="AW435" s="14" t="s">
        <v>4</v>
      </c>
      <c r="AX435" s="14" t="s">
        <v>90</v>
      </c>
      <c r="AY435" s="164" t="s">
        <v>192</v>
      </c>
    </row>
    <row r="436" spans="2:65" s="1" customFormat="1" ht="44.25" customHeight="1">
      <c r="B436" s="33"/>
      <c r="C436" s="132" t="s">
        <v>315</v>
      </c>
      <c r="D436" s="132" t="s">
        <v>194</v>
      </c>
      <c r="E436" s="133" t="s">
        <v>1395</v>
      </c>
      <c r="F436" s="134" t="s">
        <v>1396</v>
      </c>
      <c r="G436" s="135" t="s">
        <v>747</v>
      </c>
      <c r="H436" s="136">
        <v>18</v>
      </c>
      <c r="I436" s="137"/>
      <c r="J436" s="138">
        <f>ROUND(I436*H436,2)</f>
        <v>0</v>
      </c>
      <c r="K436" s="134" t="s">
        <v>198</v>
      </c>
      <c r="L436" s="33"/>
      <c r="M436" s="139" t="s">
        <v>44</v>
      </c>
      <c r="N436" s="140" t="s">
        <v>53</v>
      </c>
      <c r="P436" s="141">
        <f>O436*H436</f>
        <v>0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90</v>
      </c>
      <c r="AT436" s="143" t="s">
        <v>194</v>
      </c>
      <c r="AU436" s="143" t="s">
        <v>93</v>
      </c>
      <c r="AY436" s="17" t="s">
        <v>192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90</v>
      </c>
      <c r="BK436" s="144">
        <f>ROUND(I436*H436,2)</f>
        <v>0</v>
      </c>
      <c r="BL436" s="17" t="s">
        <v>90</v>
      </c>
      <c r="BM436" s="143" t="s">
        <v>3653</v>
      </c>
    </row>
    <row r="437" spans="2:65" s="1" customFormat="1" ht="11.25">
      <c r="B437" s="33"/>
      <c r="D437" s="145" t="s">
        <v>200</v>
      </c>
      <c r="F437" s="146" t="s">
        <v>1398</v>
      </c>
      <c r="I437" s="147"/>
      <c r="L437" s="33"/>
      <c r="M437" s="148"/>
      <c r="T437" s="54"/>
      <c r="AT437" s="17" t="s">
        <v>200</v>
      </c>
      <c r="AU437" s="17" t="s">
        <v>93</v>
      </c>
    </row>
    <row r="438" spans="2:65" s="12" customFormat="1" ht="11.25">
      <c r="B438" s="149"/>
      <c r="D438" s="150" t="s">
        <v>202</v>
      </c>
      <c r="E438" s="151" t="s">
        <v>44</v>
      </c>
      <c r="F438" s="152" t="s">
        <v>3519</v>
      </c>
      <c r="H438" s="151" t="s">
        <v>44</v>
      </c>
      <c r="I438" s="153"/>
      <c r="L438" s="149"/>
      <c r="M438" s="154"/>
      <c r="T438" s="155"/>
      <c r="AT438" s="151" t="s">
        <v>202</v>
      </c>
      <c r="AU438" s="151" t="s">
        <v>93</v>
      </c>
      <c r="AV438" s="12" t="s">
        <v>90</v>
      </c>
      <c r="AW438" s="12" t="s">
        <v>42</v>
      </c>
      <c r="AX438" s="12" t="s">
        <v>82</v>
      </c>
      <c r="AY438" s="151" t="s">
        <v>192</v>
      </c>
    </row>
    <row r="439" spans="2:65" s="12" customFormat="1" ht="22.5">
      <c r="B439" s="149"/>
      <c r="D439" s="150" t="s">
        <v>202</v>
      </c>
      <c r="E439" s="151" t="s">
        <v>44</v>
      </c>
      <c r="F439" s="152" t="s">
        <v>3520</v>
      </c>
      <c r="H439" s="151" t="s">
        <v>44</v>
      </c>
      <c r="I439" s="153"/>
      <c r="L439" s="149"/>
      <c r="M439" s="154"/>
      <c r="T439" s="155"/>
      <c r="AT439" s="151" t="s">
        <v>202</v>
      </c>
      <c r="AU439" s="151" t="s">
        <v>93</v>
      </c>
      <c r="AV439" s="12" t="s">
        <v>90</v>
      </c>
      <c r="AW439" s="12" t="s">
        <v>42</v>
      </c>
      <c r="AX439" s="12" t="s">
        <v>82</v>
      </c>
      <c r="AY439" s="151" t="s">
        <v>192</v>
      </c>
    </row>
    <row r="440" spans="2:65" s="12" customFormat="1" ht="11.25">
      <c r="B440" s="149"/>
      <c r="D440" s="150" t="s">
        <v>202</v>
      </c>
      <c r="E440" s="151" t="s">
        <v>44</v>
      </c>
      <c r="F440" s="152" t="s">
        <v>3654</v>
      </c>
      <c r="H440" s="151" t="s">
        <v>44</v>
      </c>
      <c r="I440" s="153"/>
      <c r="L440" s="149"/>
      <c r="M440" s="154"/>
      <c r="T440" s="155"/>
      <c r="AT440" s="151" t="s">
        <v>202</v>
      </c>
      <c r="AU440" s="151" t="s">
        <v>93</v>
      </c>
      <c r="AV440" s="12" t="s">
        <v>90</v>
      </c>
      <c r="AW440" s="12" t="s">
        <v>42</v>
      </c>
      <c r="AX440" s="12" t="s">
        <v>82</v>
      </c>
      <c r="AY440" s="151" t="s">
        <v>192</v>
      </c>
    </row>
    <row r="441" spans="2:65" s="13" customFormat="1" ht="11.25">
      <c r="B441" s="156"/>
      <c r="D441" s="150" t="s">
        <v>202</v>
      </c>
      <c r="E441" s="157" t="s">
        <v>44</v>
      </c>
      <c r="F441" s="158" t="s">
        <v>3655</v>
      </c>
      <c r="H441" s="159">
        <v>18</v>
      </c>
      <c r="I441" s="160"/>
      <c r="L441" s="156"/>
      <c r="M441" s="161"/>
      <c r="T441" s="162"/>
      <c r="AT441" s="157" t="s">
        <v>202</v>
      </c>
      <c r="AU441" s="157" t="s">
        <v>93</v>
      </c>
      <c r="AV441" s="13" t="s">
        <v>93</v>
      </c>
      <c r="AW441" s="13" t="s">
        <v>42</v>
      </c>
      <c r="AX441" s="13" t="s">
        <v>90</v>
      </c>
      <c r="AY441" s="157" t="s">
        <v>192</v>
      </c>
    </row>
    <row r="442" spans="2:65" s="1" customFormat="1" ht="66.75" customHeight="1">
      <c r="B442" s="33"/>
      <c r="C442" s="132" t="s">
        <v>324</v>
      </c>
      <c r="D442" s="132" t="s">
        <v>194</v>
      </c>
      <c r="E442" s="133" t="s">
        <v>1385</v>
      </c>
      <c r="F442" s="134" t="s">
        <v>1386</v>
      </c>
      <c r="G442" s="135" t="s">
        <v>747</v>
      </c>
      <c r="H442" s="136">
        <v>18</v>
      </c>
      <c r="I442" s="137"/>
      <c r="J442" s="138">
        <f>ROUND(I442*H442,2)</f>
        <v>0</v>
      </c>
      <c r="K442" s="134" t="s">
        <v>198</v>
      </c>
      <c r="L442" s="33"/>
      <c r="M442" s="139" t="s">
        <v>44</v>
      </c>
      <c r="N442" s="140" t="s">
        <v>53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90</v>
      </c>
      <c r="AT442" s="143" t="s">
        <v>194</v>
      </c>
      <c r="AU442" s="143" t="s">
        <v>93</v>
      </c>
      <c r="AY442" s="17" t="s">
        <v>192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7" t="s">
        <v>90</v>
      </c>
      <c r="BK442" s="144">
        <f>ROUND(I442*H442,2)</f>
        <v>0</v>
      </c>
      <c r="BL442" s="17" t="s">
        <v>90</v>
      </c>
      <c r="BM442" s="143" t="s">
        <v>3656</v>
      </c>
    </row>
    <row r="443" spans="2:65" s="1" customFormat="1" ht="11.25">
      <c r="B443" s="33"/>
      <c r="D443" s="145" t="s">
        <v>200</v>
      </c>
      <c r="F443" s="146" t="s">
        <v>1388</v>
      </c>
      <c r="I443" s="147"/>
      <c r="L443" s="33"/>
      <c r="M443" s="148"/>
      <c r="T443" s="54"/>
      <c r="AT443" s="17" t="s">
        <v>200</v>
      </c>
      <c r="AU443" s="17" t="s">
        <v>93</v>
      </c>
    </row>
    <row r="444" spans="2:65" s="12" customFormat="1" ht="11.25">
      <c r="B444" s="149"/>
      <c r="D444" s="150" t="s">
        <v>202</v>
      </c>
      <c r="E444" s="151" t="s">
        <v>44</v>
      </c>
      <c r="F444" s="152" t="s">
        <v>3519</v>
      </c>
      <c r="H444" s="151" t="s">
        <v>44</v>
      </c>
      <c r="I444" s="153"/>
      <c r="L444" s="149"/>
      <c r="M444" s="154"/>
      <c r="T444" s="155"/>
      <c r="AT444" s="151" t="s">
        <v>202</v>
      </c>
      <c r="AU444" s="151" t="s">
        <v>93</v>
      </c>
      <c r="AV444" s="12" t="s">
        <v>90</v>
      </c>
      <c r="AW444" s="12" t="s">
        <v>42</v>
      </c>
      <c r="AX444" s="12" t="s">
        <v>82</v>
      </c>
      <c r="AY444" s="151" t="s">
        <v>192</v>
      </c>
    </row>
    <row r="445" spans="2:65" s="12" customFormat="1" ht="22.5">
      <c r="B445" s="149"/>
      <c r="D445" s="150" t="s">
        <v>202</v>
      </c>
      <c r="E445" s="151" t="s">
        <v>44</v>
      </c>
      <c r="F445" s="152" t="s">
        <v>3520</v>
      </c>
      <c r="H445" s="151" t="s">
        <v>44</v>
      </c>
      <c r="I445" s="153"/>
      <c r="L445" s="149"/>
      <c r="M445" s="154"/>
      <c r="T445" s="155"/>
      <c r="AT445" s="151" t="s">
        <v>202</v>
      </c>
      <c r="AU445" s="151" t="s">
        <v>93</v>
      </c>
      <c r="AV445" s="12" t="s">
        <v>90</v>
      </c>
      <c r="AW445" s="12" t="s">
        <v>42</v>
      </c>
      <c r="AX445" s="12" t="s">
        <v>82</v>
      </c>
      <c r="AY445" s="151" t="s">
        <v>192</v>
      </c>
    </row>
    <row r="446" spans="2:65" s="12" customFormat="1" ht="11.25">
      <c r="B446" s="149"/>
      <c r="D446" s="150" t="s">
        <v>202</v>
      </c>
      <c r="E446" s="151" t="s">
        <v>44</v>
      </c>
      <c r="F446" s="152" t="s">
        <v>3654</v>
      </c>
      <c r="H446" s="151" t="s">
        <v>44</v>
      </c>
      <c r="I446" s="153"/>
      <c r="L446" s="149"/>
      <c r="M446" s="154"/>
      <c r="T446" s="155"/>
      <c r="AT446" s="151" t="s">
        <v>202</v>
      </c>
      <c r="AU446" s="151" t="s">
        <v>93</v>
      </c>
      <c r="AV446" s="12" t="s">
        <v>90</v>
      </c>
      <c r="AW446" s="12" t="s">
        <v>42</v>
      </c>
      <c r="AX446" s="12" t="s">
        <v>82</v>
      </c>
      <c r="AY446" s="151" t="s">
        <v>192</v>
      </c>
    </row>
    <row r="447" spans="2:65" s="13" customFormat="1" ht="11.25">
      <c r="B447" s="156"/>
      <c r="D447" s="150" t="s">
        <v>202</v>
      </c>
      <c r="E447" s="157" t="s">
        <v>44</v>
      </c>
      <c r="F447" s="158" t="s">
        <v>3655</v>
      </c>
      <c r="H447" s="159">
        <v>18</v>
      </c>
      <c r="I447" s="160"/>
      <c r="L447" s="156"/>
      <c r="M447" s="161"/>
      <c r="T447" s="162"/>
      <c r="AT447" s="157" t="s">
        <v>202</v>
      </c>
      <c r="AU447" s="157" t="s">
        <v>93</v>
      </c>
      <c r="AV447" s="13" t="s">
        <v>93</v>
      </c>
      <c r="AW447" s="13" t="s">
        <v>42</v>
      </c>
      <c r="AX447" s="13" t="s">
        <v>90</v>
      </c>
      <c r="AY447" s="157" t="s">
        <v>192</v>
      </c>
    </row>
    <row r="448" spans="2:65" s="1" customFormat="1" ht="24.2" customHeight="1">
      <c r="B448" s="33"/>
      <c r="C448" s="170" t="s">
        <v>7</v>
      </c>
      <c r="D448" s="170" t="s">
        <v>245</v>
      </c>
      <c r="E448" s="171" t="s">
        <v>1390</v>
      </c>
      <c r="F448" s="172" t="s">
        <v>1391</v>
      </c>
      <c r="G448" s="173" t="s">
        <v>282</v>
      </c>
      <c r="H448" s="174">
        <v>1.8</v>
      </c>
      <c r="I448" s="175"/>
      <c r="J448" s="176">
        <f>ROUND(I448*H448,2)</f>
        <v>0</v>
      </c>
      <c r="K448" s="172" t="s">
        <v>198</v>
      </c>
      <c r="L448" s="177"/>
      <c r="M448" s="178" t="s">
        <v>44</v>
      </c>
      <c r="N448" s="179" t="s">
        <v>53</v>
      </c>
      <c r="P448" s="141">
        <f>O448*H448</f>
        <v>0</v>
      </c>
      <c r="Q448" s="141">
        <v>8.0000000000000007E-5</v>
      </c>
      <c r="R448" s="141">
        <f>Q448*H448</f>
        <v>1.44E-4</v>
      </c>
      <c r="S448" s="141">
        <v>0</v>
      </c>
      <c r="T448" s="142">
        <f>S448*H448</f>
        <v>0</v>
      </c>
      <c r="AR448" s="143" t="s">
        <v>93</v>
      </c>
      <c r="AT448" s="143" t="s">
        <v>245</v>
      </c>
      <c r="AU448" s="143" t="s">
        <v>93</v>
      </c>
      <c r="AY448" s="17" t="s">
        <v>192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7" t="s">
        <v>90</v>
      </c>
      <c r="BK448" s="144">
        <f>ROUND(I448*H448,2)</f>
        <v>0</v>
      </c>
      <c r="BL448" s="17" t="s">
        <v>90</v>
      </c>
      <c r="BM448" s="143" t="s">
        <v>3657</v>
      </c>
    </row>
    <row r="449" spans="2:65" s="12" customFormat="1" ht="11.25">
      <c r="B449" s="149"/>
      <c r="D449" s="150" t="s">
        <v>202</v>
      </c>
      <c r="E449" s="151" t="s">
        <v>44</v>
      </c>
      <c r="F449" s="152" t="s">
        <v>3519</v>
      </c>
      <c r="H449" s="151" t="s">
        <v>44</v>
      </c>
      <c r="I449" s="153"/>
      <c r="L449" s="149"/>
      <c r="M449" s="154"/>
      <c r="T449" s="155"/>
      <c r="AT449" s="151" t="s">
        <v>202</v>
      </c>
      <c r="AU449" s="151" t="s">
        <v>93</v>
      </c>
      <c r="AV449" s="12" t="s">
        <v>90</v>
      </c>
      <c r="AW449" s="12" t="s">
        <v>42</v>
      </c>
      <c r="AX449" s="12" t="s">
        <v>82</v>
      </c>
      <c r="AY449" s="151" t="s">
        <v>192</v>
      </c>
    </row>
    <row r="450" spans="2:65" s="12" customFormat="1" ht="22.5">
      <c r="B450" s="149"/>
      <c r="D450" s="150" t="s">
        <v>202</v>
      </c>
      <c r="E450" s="151" t="s">
        <v>44</v>
      </c>
      <c r="F450" s="152" t="s">
        <v>3520</v>
      </c>
      <c r="H450" s="151" t="s">
        <v>44</v>
      </c>
      <c r="I450" s="153"/>
      <c r="L450" s="149"/>
      <c r="M450" s="154"/>
      <c r="T450" s="155"/>
      <c r="AT450" s="151" t="s">
        <v>202</v>
      </c>
      <c r="AU450" s="151" t="s">
        <v>93</v>
      </c>
      <c r="AV450" s="12" t="s">
        <v>90</v>
      </c>
      <c r="AW450" s="12" t="s">
        <v>42</v>
      </c>
      <c r="AX450" s="12" t="s">
        <v>82</v>
      </c>
      <c r="AY450" s="151" t="s">
        <v>192</v>
      </c>
    </row>
    <row r="451" spans="2:65" s="12" customFormat="1" ht="11.25">
      <c r="B451" s="149"/>
      <c r="D451" s="150" t="s">
        <v>202</v>
      </c>
      <c r="E451" s="151" t="s">
        <v>44</v>
      </c>
      <c r="F451" s="152" t="s">
        <v>3654</v>
      </c>
      <c r="H451" s="151" t="s">
        <v>44</v>
      </c>
      <c r="I451" s="153"/>
      <c r="L451" s="149"/>
      <c r="M451" s="154"/>
      <c r="T451" s="155"/>
      <c r="AT451" s="151" t="s">
        <v>202</v>
      </c>
      <c r="AU451" s="151" t="s">
        <v>93</v>
      </c>
      <c r="AV451" s="12" t="s">
        <v>90</v>
      </c>
      <c r="AW451" s="12" t="s">
        <v>42</v>
      </c>
      <c r="AX451" s="12" t="s">
        <v>82</v>
      </c>
      <c r="AY451" s="151" t="s">
        <v>192</v>
      </c>
    </row>
    <row r="452" spans="2:65" s="13" customFormat="1" ht="11.25">
      <c r="B452" s="156"/>
      <c r="D452" s="150" t="s">
        <v>202</v>
      </c>
      <c r="E452" s="157" t="s">
        <v>44</v>
      </c>
      <c r="F452" s="158" t="s">
        <v>3658</v>
      </c>
      <c r="H452" s="159">
        <v>1.8</v>
      </c>
      <c r="I452" s="160"/>
      <c r="L452" s="156"/>
      <c r="M452" s="161"/>
      <c r="T452" s="162"/>
      <c r="AT452" s="157" t="s">
        <v>202</v>
      </c>
      <c r="AU452" s="157" t="s">
        <v>93</v>
      </c>
      <c r="AV452" s="13" t="s">
        <v>93</v>
      </c>
      <c r="AW452" s="13" t="s">
        <v>42</v>
      </c>
      <c r="AX452" s="13" t="s">
        <v>90</v>
      </c>
      <c r="AY452" s="157" t="s">
        <v>192</v>
      </c>
    </row>
    <row r="453" spans="2:65" s="1" customFormat="1" ht="24.2" customHeight="1">
      <c r="B453" s="33"/>
      <c r="C453" s="132" t="s">
        <v>266</v>
      </c>
      <c r="D453" s="132" t="s">
        <v>194</v>
      </c>
      <c r="E453" s="133" t="s">
        <v>3659</v>
      </c>
      <c r="F453" s="134" t="s">
        <v>3660</v>
      </c>
      <c r="G453" s="135" t="s">
        <v>747</v>
      </c>
      <c r="H453" s="136">
        <v>8</v>
      </c>
      <c r="I453" s="137"/>
      <c r="J453" s="138">
        <f>ROUND(I453*H453,2)</f>
        <v>0</v>
      </c>
      <c r="K453" s="134" t="s">
        <v>259</v>
      </c>
      <c r="L453" s="33"/>
      <c r="M453" s="139" t="s">
        <v>44</v>
      </c>
      <c r="N453" s="140" t="s">
        <v>53</v>
      </c>
      <c r="P453" s="141">
        <f>O453*H453</f>
        <v>0</v>
      </c>
      <c r="Q453" s="141">
        <v>0</v>
      </c>
      <c r="R453" s="141">
        <f>Q453*H453</f>
        <v>0</v>
      </c>
      <c r="S453" s="141">
        <v>0</v>
      </c>
      <c r="T453" s="142">
        <f>S453*H453</f>
        <v>0</v>
      </c>
      <c r="AR453" s="143" t="s">
        <v>90</v>
      </c>
      <c r="AT453" s="143" t="s">
        <v>194</v>
      </c>
      <c r="AU453" s="143" t="s">
        <v>93</v>
      </c>
      <c r="AY453" s="17" t="s">
        <v>192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90</v>
      </c>
      <c r="BK453" s="144">
        <f>ROUND(I453*H453,2)</f>
        <v>0</v>
      </c>
      <c r="BL453" s="17" t="s">
        <v>90</v>
      </c>
      <c r="BM453" s="143" t="s">
        <v>3661</v>
      </c>
    </row>
    <row r="454" spans="2:65" s="12" customFormat="1" ht="11.25">
      <c r="B454" s="149"/>
      <c r="D454" s="150" t="s">
        <v>202</v>
      </c>
      <c r="E454" s="151" t="s">
        <v>44</v>
      </c>
      <c r="F454" s="152" t="s">
        <v>3498</v>
      </c>
      <c r="H454" s="151" t="s">
        <v>44</v>
      </c>
      <c r="I454" s="153"/>
      <c r="L454" s="149"/>
      <c r="M454" s="154"/>
      <c r="T454" s="155"/>
      <c r="AT454" s="151" t="s">
        <v>202</v>
      </c>
      <c r="AU454" s="151" t="s">
        <v>93</v>
      </c>
      <c r="AV454" s="12" t="s">
        <v>90</v>
      </c>
      <c r="AW454" s="12" t="s">
        <v>42</v>
      </c>
      <c r="AX454" s="12" t="s">
        <v>82</v>
      </c>
      <c r="AY454" s="151" t="s">
        <v>192</v>
      </c>
    </row>
    <row r="455" spans="2:65" s="12" customFormat="1" ht="11.25">
      <c r="B455" s="149"/>
      <c r="D455" s="150" t="s">
        <v>202</v>
      </c>
      <c r="E455" s="151" t="s">
        <v>44</v>
      </c>
      <c r="F455" s="152" t="s">
        <v>3519</v>
      </c>
      <c r="H455" s="151" t="s">
        <v>44</v>
      </c>
      <c r="I455" s="153"/>
      <c r="L455" s="149"/>
      <c r="M455" s="154"/>
      <c r="T455" s="155"/>
      <c r="AT455" s="151" t="s">
        <v>202</v>
      </c>
      <c r="AU455" s="151" t="s">
        <v>93</v>
      </c>
      <c r="AV455" s="12" t="s">
        <v>90</v>
      </c>
      <c r="AW455" s="12" t="s">
        <v>42</v>
      </c>
      <c r="AX455" s="12" t="s">
        <v>82</v>
      </c>
      <c r="AY455" s="151" t="s">
        <v>192</v>
      </c>
    </row>
    <row r="456" spans="2:65" s="12" customFormat="1" ht="11.25">
      <c r="B456" s="149"/>
      <c r="D456" s="150" t="s">
        <v>202</v>
      </c>
      <c r="E456" s="151" t="s">
        <v>44</v>
      </c>
      <c r="F456" s="152" t="s">
        <v>3662</v>
      </c>
      <c r="H456" s="151" t="s">
        <v>44</v>
      </c>
      <c r="I456" s="153"/>
      <c r="L456" s="149"/>
      <c r="M456" s="154"/>
      <c r="T456" s="155"/>
      <c r="AT456" s="151" t="s">
        <v>202</v>
      </c>
      <c r="AU456" s="151" t="s">
        <v>93</v>
      </c>
      <c r="AV456" s="12" t="s">
        <v>90</v>
      </c>
      <c r="AW456" s="12" t="s">
        <v>42</v>
      </c>
      <c r="AX456" s="12" t="s">
        <v>82</v>
      </c>
      <c r="AY456" s="151" t="s">
        <v>192</v>
      </c>
    </row>
    <row r="457" spans="2:65" s="12" customFormat="1" ht="11.25">
      <c r="B457" s="149"/>
      <c r="D457" s="150" t="s">
        <v>202</v>
      </c>
      <c r="E457" s="151" t="s">
        <v>44</v>
      </c>
      <c r="F457" s="152" t="s">
        <v>3663</v>
      </c>
      <c r="H457" s="151" t="s">
        <v>44</v>
      </c>
      <c r="I457" s="153"/>
      <c r="L457" s="149"/>
      <c r="M457" s="154"/>
      <c r="T457" s="155"/>
      <c r="AT457" s="151" t="s">
        <v>202</v>
      </c>
      <c r="AU457" s="151" t="s">
        <v>93</v>
      </c>
      <c r="AV457" s="12" t="s">
        <v>90</v>
      </c>
      <c r="AW457" s="12" t="s">
        <v>42</v>
      </c>
      <c r="AX457" s="12" t="s">
        <v>82</v>
      </c>
      <c r="AY457" s="151" t="s">
        <v>192</v>
      </c>
    </row>
    <row r="458" spans="2:65" s="13" customFormat="1" ht="11.25">
      <c r="B458" s="156"/>
      <c r="D458" s="150" t="s">
        <v>202</v>
      </c>
      <c r="E458" s="157" t="s">
        <v>44</v>
      </c>
      <c r="F458" s="158" t="s">
        <v>199</v>
      </c>
      <c r="H458" s="159">
        <v>4</v>
      </c>
      <c r="I458" s="160"/>
      <c r="L458" s="156"/>
      <c r="M458" s="161"/>
      <c r="T458" s="162"/>
      <c r="AT458" s="157" t="s">
        <v>202</v>
      </c>
      <c r="AU458" s="157" t="s">
        <v>93</v>
      </c>
      <c r="AV458" s="13" t="s">
        <v>93</v>
      </c>
      <c r="AW458" s="13" t="s">
        <v>42</v>
      </c>
      <c r="AX458" s="13" t="s">
        <v>82</v>
      </c>
      <c r="AY458" s="157" t="s">
        <v>192</v>
      </c>
    </row>
    <row r="459" spans="2:65" s="12" customFormat="1" ht="22.5">
      <c r="B459" s="149"/>
      <c r="D459" s="150" t="s">
        <v>202</v>
      </c>
      <c r="E459" s="151" t="s">
        <v>44</v>
      </c>
      <c r="F459" s="152" t="s">
        <v>3664</v>
      </c>
      <c r="H459" s="151" t="s">
        <v>44</v>
      </c>
      <c r="I459" s="153"/>
      <c r="L459" s="149"/>
      <c r="M459" s="154"/>
      <c r="T459" s="155"/>
      <c r="AT459" s="151" t="s">
        <v>202</v>
      </c>
      <c r="AU459" s="151" t="s">
        <v>93</v>
      </c>
      <c r="AV459" s="12" t="s">
        <v>90</v>
      </c>
      <c r="AW459" s="12" t="s">
        <v>42</v>
      </c>
      <c r="AX459" s="12" t="s">
        <v>82</v>
      </c>
      <c r="AY459" s="151" t="s">
        <v>192</v>
      </c>
    </row>
    <row r="460" spans="2:65" s="13" customFormat="1" ht="11.25">
      <c r="B460" s="156"/>
      <c r="D460" s="150" t="s">
        <v>202</v>
      </c>
      <c r="E460" s="157" t="s">
        <v>44</v>
      </c>
      <c r="F460" s="158" t="s">
        <v>199</v>
      </c>
      <c r="H460" s="159">
        <v>4</v>
      </c>
      <c r="I460" s="160"/>
      <c r="L460" s="156"/>
      <c r="M460" s="161"/>
      <c r="T460" s="162"/>
      <c r="AT460" s="157" t="s">
        <v>202</v>
      </c>
      <c r="AU460" s="157" t="s">
        <v>93</v>
      </c>
      <c r="AV460" s="13" t="s">
        <v>93</v>
      </c>
      <c r="AW460" s="13" t="s">
        <v>42</v>
      </c>
      <c r="AX460" s="13" t="s">
        <v>82</v>
      </c>
      <c r="AY460" s="157" t="s">
        <v>192</v>
      </c>
    </row>
    <row r="461" spans="2:65" s="14" customFormat="1" ht="11.25">
      <c r="B461" s="163"/>
      <c r="D461" s="150" t="s">
        <v>202</v>
      </c>
      <c r="E461" s="164" t="s">
        <v>44</v>
      </c>
      <c r="F461" s="165" t="s">
        <v>205</v>
      </c>
      <c r="H461" s="166">
        <v>8</v>
      </c>
      <c r="I461" s="167"/>
      <c r="L461" s="163"/>
      <c r="M461" s="168"/>
      <c r="T461" s="169"/>
      <c r="AT461" s="164" t="s">
        <v>202</v>
      </c>
      <c r="AU461" s="164" t="s">
        <v>93</v>
      </c>
      <c r="AV461" s="14" t="s">
        <v>199</v>
      </c>
      <c r="AW461" s="14" t="s">
        <v>42</v>
      </c>
      <c r="AX461" s="14" t="s">
        <v>90</v>
      </c>
      <c r="AY461" s="164" t="s">
        <v>192</v>
      </c>
    </row>
    <row r="462" spans="2:65" s="1" customFormat="1" ht="24.2" customHeight="1">
      <c r="B462" s="33"/>
      <c r="C462" s="132" t="s">
        <v>345</v>
      </c>
      <c r="D462" s="132" t="s">
        <v>194</v>
      </c>
      <c r="E462" s="133" t="s">
        <v>3665</v>
      </c>
      <c r="F462" s="134" t="s">
        <v>3666</v>
      </c>
      <c r="G462" s="135" t="s">
        <v>747</v>
      </c>
      <c r="H462" s="136">
        <v>8</v>
      </c>
      <c r="I462" s="137"/>
      <c r="J462" s="138">
        <f>ROUND(I462*H462,2)</f>
        <v>0</v>
      </c>
      <c r="K462" s="134" t="s">
        <v>259</v>
      </c>
      <c r="L462" s="33"/>
      <c r="M462" s="139" t="s">
        <v>44</v>
      </c>
      <c r="N462" s="140" t="s">
        <v>53</v>
      </c>
      <c r="P462" s="141">
        <f>O462*H462</f>
        <v>0</v>
      </c>
      <c r="Q462" s="141">
        <v>0</v>
      </c>
      <c r="R462" s="141">
        <f>Q462*H462</f>
        <v>0</v>
      </c>
      <c r="S462" s="141">
        <v>0</v>
      </c>
      <c r="T462" s="142">
        <f>S462*H462</f>
        <v>0</v>
      </c>
      <c r="AR462" s="143" t="s">
        <v>90</v>
      </c>
      <c r="AT462" s="143" t="s">
        <v>194</v>
      </c>
      <c r="AU462" s="143" t="s">
        <v>93</v>
      </c>
      <c r="AY462" s="17" t="s">
        <v>192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7" t="s">
        <v>90</v>
      </c>
      <c r="BK462" s="144">
        <f>ROUND(I462*H462,2)</f>
        <v>0</v>
      </c>
      <c r="BL462" s="17" t="s">
        <v>90</v>
      </c>
      <c r="BM462" s="143" t="s">
        <v>3667</v>
      </c>
    </row>
    <row r="463" spans="2:65" s="12" customFormat="1" ht="11.25">
      <c r="B463" s="149"/>
      <c r="D463" s="150" t="s">
        <v>202</v>
      </c>
      <c r="E463" s="151" t="s">
        <v>44</v>
      </c>
      <c r="F463" s="152" t="s">
        <v>3498</v>
      </c>
      <c r="H463" s="151" t="s">
        <v>44</v>
      </c>
      <c r="I463" s="153"/>
      <c r="L463" s="149"/>
      <c r="M463" s="154"/>
      <c r="T463" s="155"/>
      <c r="AT463" s="151" t="s">
        <v>202</v>
      </c>
      <c r="AU463" s="151" t="s">
        <v>93</v>
      </c>
      <c r="AV463" s="12" t="s">
        <v>90</v>
      </c>
      <c r="AW463" s="12" t="s">
        <v>42</v>
      </c>
      <c r="AX463" s="12" t="s">
        <v>82</v>
      </c>
      <c r="AY463" s="151" t="s">
        <v>192</v>
      </c>
    </row>
    <row r="464" spans="2:65" s="12" customFormat="1" ht="11.25">
      <c r="B464" s="149"/>
      <c r="D464" s="150" t="s">
        <v>202</v>
      </c>
      <c r="E464" s="151" t="s">
        <v>44</v>
      </c>
      <c r="F464" s="152" t="s">
        <v>3519</v>
      </c>
      <c r="H464" s="151" t="s">
        <v>44</v>
      </c>
      <c r="I464" s="153"/>
      <c r="L464" s="149"/>
      <c r="M464" s="154"/>
      <c r="T464" s="155"/>
      <c r="AT464" s="151" t="s">
        <v>202</v>
      </c>
      <c r="AU464" s="151" t="s">
        <v>93</v>
      </c>
      <c r="AV464" s="12" t="s">
        <v>90</v>
      </c>
      <c r="AW464" s="12" t="s">
        <v>42</v>
      </c>
      <c r="AX464" s="12" t="s">
        <v>82</v>
      </c>
      <c r="AY464" s="151" t="s">
        <v>192</v>
      </c>
    </row>
    <row r="465" spans="2:65" s="12" customFormat="1" ht="22.5">
      <c r="B465" s="149"/>
      <c r="D465" s="150" t="s">
        <v>202</v>
      </c>
      <c r="E465" s="151" t="s">
        <v>44</v>
      </c>
      <c r="F465" s="152" t="s">
        <v>3520</v>
      </c>
      <c r="H465" s="151" t="s">
        <v>44</v>
      </c>
      <c r="I465" s="153"/>
      <c r="L465" s="149"/>
      <c r="M465" s="154"/>
      <c r="T465" s="155"/>
      <c r="AT465" s="151" t="s">
        <v>202</v>
      </c>
      <c r="AU465" s="151" t="s">
        <v>93</v>
      </c>
      <c r="AV465" s="12" t="s">
        <v>90</v>
      </c>
      <c r="AW465" s="12" t="s">
        <v>42</v>
      </c>
      <c r="AX465" s="12" t="s">
        <v>82</v>
      </c>
      <c r="AY465" s="151" t="s">
        <v>192</v>
      </c>
    </row>
    <row r="466" spans="2:65" s="12" customFormat="1" ht="22.5">
      <c r="B466" s="149"/>
      <c r="D466" s="150" t="s">
        <v>202</v>
      </c>
      <c r="E466" s="151" t="s">
        <v>44</v>
      </c>
      <c r="F466" s="152" t="s">
        <v>3668</v>
      </c>
      <c r="H466" s="151" t="s">
        <v>44</v>
      </c>
      <c r="I466" s="153"/>
      <c r="L466" s="149"/>
      <c r="M466" s="154"/>
      <c r="T466" s="155"/>
      <c r="AT466" s="151" t="s">
        <v>202</v>
      </c>
      <c r="AU466" s="151" t="s">
        <v>93</v>
      </c>
      <c r="AV466" s="12" t="s">
        <v>90</v>
      </c>
      <c r="AW466" s="12" t="s">
        <v>42</v>
      </c>
      <c r="AX466" s="12" t="s">
        <v>82</v>
      </c>
      <c r="AY466" s="151" t="s">
        <v>192</v>
      </c>
    </row>
    <row r="467" spans="2:65" s="13" customFormat="1" ht="11.25">
      <c r="B467" s="156"/>
      <c r="D467" s="150" t="s">
        <v>202</v>
      </c>
      <c r="E467" s="157" t="s">
        <v>44</v>
      </c>
      <c r="F467" s="158" t="s">
        <v>199</v>
      </c>
      <c r="H467" s="159">
        <v>4</v>
      </c>
      <c r="I467" s="160"/>
      <c r="L467" s="156"/>
      <c r="M467" s="161"/>
      <c r="T467" s="162"/>
      <c r="AT467" s="157" t="s">
        <v>202</v>
      </c>
      <c r="AU467" s="157" t="s">
        <v>93</v>
      </c>
      <c r="AV467" s="13" t="s">
        <v>93</v>
      </c>
      <c r="AW467" s="13" t="s">
        <v>42</v>
      </c>
      <c r="AX467" s="13" t="s">
        <v>82</v>
      </c>
      <c r="AY467" s="157" t="s">
        <v>192</v>
      </c>
    </row>
    <row r="468" spans="2:65" s="12" customFormat="1" ht="22.5">
      <c r="B468" s="149"/>
      <c r="D468" s="150" t="s">
        <v>202</v>
      </c>
      <c r="E468" s="151" t="s">
        <v>44</v>
      </c>
      <c r="F468" s="152" t="s">
        <v>3669</v>
      </c>
      <c r="H468" s="151" t="s">
        <v>44</v>
      </c>
      <c r="I468" s="153"/>
      <c r="L468" s="149"/>
      <c r="M468" s="154"/>
      <c r="T468" s="155"/>
      <c r="AT468" s="151" t="s">
        <v>202</v>
      </c>
      <c r="AU468" s="151" t="s">
        <v>93</v>
      </c>
      <c r="AV468" s="12" t="s">
        <v>90</v>
      </c>
      <c r="AW468" s="12" t="s">
        <v>42</v>
      </c>
      <c r="AX468" s="12" t="s">
        <v>82</v>
      </c>
      <c r="AY468" s="151" t="s">
        <v>192</v>
      </c>
    </row>
    <row r="469" spans="2:65" s="13" customFormat="1" ht="11.25">
      <c r="B469" s="156"/>
      <c r="D469" s="150" t="s">
        <v>202</v>
      </c>
      <c r="E469" s="157" t="s">
        <v>44</v>
      </c>
      <c r="F469" s="158" t="s">
        <v>199</v>
      </c>
      <c r="H469" s="159">
        <v>4</v>
      </c>
      <c r="I469" s="160"/>
      <c r="L469" s="156"/>
      <c r="M469" s="161"/>
      <c r="T469" s="162"/>
      <c r="AT469" s="157" t="s">
        <v>202</v>
      </c>
      <c r="AU469" s="157" t="s">
        <v>93</v>
      </c>
      <c r="AV469" s="13" t="s">
        <v>93</v>
      </c>
      <c r="AW469" s="13" t="s">
        <v>42</v>
      </c>
      <c r="AX469" s="13" t="s">
        <v>82</v>
      </c>
      <c r="AY469" s="157" t="s">
        <v>192</v>
      </c>
    </row>
    <row r="470" spans="2:65" s="14" customFormat="1" ht="11.25">
      <c r="B470" s="163"/>
      <c r="D470" s="150" t="s">
        <v>202</v>
      </c>
      <c r="E470" s="164" t="s">
        <v>44</v>
      </c>
      <c r="F470" s="165" t="s">
        <v>205</v>
      </c>
      <c r="H470" s="166">
        <v>8</v>
      </c>
      <c r="I470" s="167"/>
      <c r="L470" s="163"/>
      <c r="M470" s="168"/>
      <c r="T470" s="169"/>
      <c r="AT470" s="164" t="s">
        <v>202</v>
      </c>
      <c r="AU470" s="164" t="s">
        <v>93</v>
      </c>
      <c r="AV470" s="14" t="s">
        <v>199</v>
      </c>
      <c r="AW470" s="14" t="s">
        <v>42</v>
      </c>
      <c r="AX470" s="14" t="s">
        <v>90</v>
      </c>
      <c r="AY470" s="164" t="s">
        <v>192</v>
      </c>
    </row>
    <row r="471" spans="2:65" s="1" customFormat="1" ht="24.2" customHeight="1">
      <c r="B471" s="33"/>
      <c r="C471" s="132" t="s">
        <v>350</v>
      </c>
      <c r="D471" s="132" t="s">
        <v>194</v>
      </c>
      <c r="E471" s="133" t="s">
        <v>3670</v>
      </c>
      <c r="F471" s="134" t="s">
        <v>3671</v>
      </c>
      <c r="G471" s="135" t="s">
        <v>747</v>
      </c>
      <c r="H471" s="136">
        <v>8</v>
      </c>
      <c r="I471" s="137"/>
      <c r="J471" s="138">
        <f>ROUND(I471*H471,2)</f>
        <v>0</v>
      </c>
      <c r="K471" s="134" t="s">
        <v>198</v>
      </c>
      <c r="L471" s="33"/>
      <c r="M471" s="139" t="s">
        <v>44</v>
      </c>
      <c r="N471" s="140" t="s">
        <v>53</v>
      </c>
      <c r="P471" s="141">
        <f>O471*H471</f>
        <v>0</v>
      </c>
      <c r="Q471" s="141">
        <v>0</v>
      </c>
      <c r="R471" s="141">
        <f>Q471*H471</f>
        <v>0</v>
      </c>
      <c r="S471" s="141">
        <v>0</v>
      </c>
      <c r="T471" s="142">
        <f>S471*H471</f>
        <v>0</v>
      </c>
      <c r="AR471" s="143" t="s">
        <v>90</v>
      </c>
      <c r="AT471" s="143" t="s">
        <v>194</v>
      </c>
      <c r="AU471" s="143" t="s">
        <v>93</v>
      </c>
      <c r="AY471" s="17" t="s">
        <v>192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90</v>
      </c>
      <c r="BK471" s="144">
        <f>ROUND(I471*H471,2)</f>
        <v>0</v>
      </c>
      <c r="BL471" s="17" t="s">
        <v>90</v>
      </c>
      <c r="BM471" s="143" t="s">
        <v>3672</v>
      </c>
    </row>
    <row r="472" spans="2:65" s="1" customFormat="1" ht="11.25">
      <c r="B472" s="33"/>
      <c r="D472" s="145" t="s">
        <v>200</v>
      </c>
      <c r="F472" s="146" t="s">
        <v>3673</v>
      </c>
      <c r="I472" s="147"/>
      <c r="L472" s="33"/>
      <c r="M472" s="148"/>
      <c r="T472" s="54"/>
      <c r="AT472" s="17" t="s">
        <v>200</v>
      </c>
      <c r="AU472" s="17" t="s">
        <v>93</v>
      </c>
    </row>
    <row r="473" spans="2:65" s="12" customFormat="1" ht="11.25">
      <c r="B473" s="149"/>
      <c r="D473" s="150" t="s">
        <v>202</v>
      </c>
      <c r="E473" s="151" t="s">
        <v>44</v>
      </c>
      <c r="F473" s="152" t="s">
        <v>3498</v>
      </c>
      <c r="H473" s="151" t="s">
        <v>44</v>
      </c>
      <c r="I473" s="153"/>
      <c r="L473" s="149"/>
      <c r="M473" s="154"/>
      <c r="T473" s="155"/>
      <c r="AT473" s="151" t="s">
        <v>202</v>
      </c>
      <c r="AU473" s="151" t="s">
        <v>93</v>
      </c>
      <c r="AV473" s="12" t="s">
        <v>90</v>
      </c>
      <c r="AW473" s="12" t="s">
        <v>42</v>
      </c>
      <c r="AX473" s="12" t="s">
        <v>82</v>
      </c>
      <c r="AY473" s="151" t="s">
        <v>192</v>
      </c>
    </row>
    <row r="474" spans="2:65" s="12" customFormat="1" ht="11.25">
      <c r="B474" s="149"/>
      <c r="D474" s="150" t="s">
        <v>202</v>
      </c>
      <c r="E474" s="151" t="s">
        <v>44</v>
      </c>
      <c r="F474" s="152" t="s">
        <v>3519</v>
      </c>
      <c r="H474" s="151" t="s">
        <v>44</v>
      </c>
      <c r="I474" s="153"/>
      <c r="L474" s="149"/>
      <c r="M474" s="154"/>
      <c r="T474" s="155"/>
      <c r="AT474" s="151" t="s">
        <v>202</v>
      </c>
      <c r="AU474" s="151" t="s">
        <v>93</v>
      </c>
      <c r="AV474" s="12" t="s">
        <v>90</v>
      </c>
      <c r="AW474" s="12" t="s">
        <v>42</v>
      </c>
      <c r="AX474" s="12" t="s">
        <v>82</v>
      </c>
      <c r="AY474" s="151" t="s">
        <v>192</v>
      </c>
    </row>
    <row r="475" spans="2:65" s="12" customFormat="1" ht="22.5">
      <c r="B475" s="149"/>
      <c r="D475" s="150" t="s">
        <v>202</v>
      </c>
      <c r="E475" s="151" t="s">
        <v>44</v>
      </c>
      <c r="F475" s="152" t="s">
        <v>3520</v>
      </c>
      <c r="H475" s="151" t="s">
        <v>44</v>
      </c>
      <c r="I475" s="153"/>
      <c r="L475" s="149"/>
      <c r="M475" s="154"/>
      <c r="T475" s="155"/>
      <c r="AT475" s="151" t="s">
        <v>202</v>
      </c>
      <c r="AU475" s="151" t="s">
        <v>93</v>
      </c>
      <c r="AV475" s="12" t="s">
        <v>90</v>
      </c>
      <c r="AW475" s="12" t="s">
        <v>42</v>
      </c>
      <c r="AX475" s="12" t="s">
        <v>82</v>
      </c>
      <c r="AY475" s="151" t="s">
        <v>192</v>
      </c>
    </row>
    <row r="476" spans="2:65" s="12" customFormat="1" ht="22.5">
      <c r="B476" s="149"/>
      <c r="D476" s="150" t="s">
        <v>202</v>
      </c>
      <c r="E476" s="151" t="s">
        <v>44</v>
      </c>
      <c r="F476" s="152" t="s">
        <v>3668</v>
      </c>
      <c r="H476" s="151" t="s">
        <v>44</v>
      </c>
      <c r="I476" s="153"/>
      <c r="L476" s="149"/>
      <c r="M476" s="154"/>
      <c r="T476" s="155"/>
      <c r="AT476" s="151" t="s">
        <v>202</v>
      </c>
      <c r="AU476" s="151" t="s">
        <v>93</v>
      </c>
      <c r="AV476" s="12" t="s">
        <v>90</v>
      </c>
      <c r="AW476" s="12" t="s">
        <v>42</v>
      </c>
      <c r="AX476" s="12" t="s">
        <v>82</v>
      </c>
      <c r="AY476" s="151" t="s">
        <v>192</v>
      </c>
    </row>
    <row r="477" spans="2:65" s="13" customFormat="1" ht="11.25">
      <c r="B477" s="156"/>
      <c r="D477" s="150" t="s">
        <v>202</v>
      </c>
      <c r="E477" s="157" t="s">
        <v>44</v>
      </c>
      <c r="F477" s="158" t="s">
        <v>199</v>
      </c>
      <c r="H477" s="159">
        <v>4</v>
      </c>
      <c r="I477" s="160"/>
      <c r="L477" s="156"/>
      <c r="M477" s="161"/>
      <c r="T477" s="162"/>
      <c r="AT477" s="157" t="s">
        <v>202</v>
      </c>
      <c r="AU477" s="157" t="s">
        <v>93</v>
      </c>
      <c r="AV477" s="13" t="s">
        <v>93</v>
      </c>
      <c r="AW477" s="13" t="s">
        <v>42</v>
      </c>
      <c r="AX477" s="13" t="s">
        <v>82</v>
      </c>
      <c r="AY477" s="157" t="s">
        <v>192</v>
      </c>
    </row>
    <row r="478" spans="2:65" s="12" customFormat="1" ht="22.5">
      <c r="B478" s="149"/>
      <c r="D478" s="150" t="s">
        <v>202</v>
      </c>
      <c r="E478" s="151" t="s">
        <v>44</v>
      </c>
      <c r="F478" s="152" t="s">
        <v>3669</v>
      </c>
      <c r="H478" s="151" t="s">
        <v>44</v>
      </c>
      <c r="I478" s="153"/>
      <c r="L478" s="149"/>
      <c r="M478" s="154"/>
      <c r="T478" s="155"/>
      <c r="AT478" s="151" t="s">
        <v>202</v>
      </c>
      <c r="AU478" s="151" t="s">
        <v>93</v>
      </c>
      <c r="AV478" s="12" t="s">
        <v>90</v>
      </c>
      <c r="AW478" s="12" t="s">
        <v>42</v>
      </c>
      <c r="AX478" s="12" t="s">
        <v>82</v>
      </c>
      <c r="AY478" s="151" t="s">
        <v>192</v>
      </c>
    </row>
    <row r="479" spans="2:65" s="13" customFormat="1" ht="11.25">
      <c r="B479" s="156"/>
      <c r="D479" s="150" t="s">
        <v>202</v>
      </c>
      <c r="E479" s="157" t="s">
        <v>44</v>
      </c>
      <c r="F479" s="158" t="s">
        <v>199</v>
      </c>
      <c r="H479" s="159">
        <v>4</v>
      </c>
      <c r="I479" s="160"/>
      <c r="L479" s="156"/>
      <c r="M479" s="161"/>
      <c r="T479" s="162"/>
      <c r="AT479" s="157" t="s">
        <v>202</v>
      </c>
      <c r="AU479" s="157" t="s">
        <v>93</v>
      </c>
      <c r="AV479" s="13" t="s">
        <v>93</v>
      </c>
      <c r="AW479" s="13" t="s">
        <v>42</v>
      </c>
      <c r="AX479" s="13" t="s">
        <v>82</v>
      </c>
      <c r="AY479" s="157" t="s">
        <v>192</v>
      </c>
    </row>
    <row r="480" spans="2:65" s="14" customFormat="1" ht="11.25">
      <c r="B480" s="163"/>
      <c r="D480" s="150" t="s">
        <v>202</v>
      </c>
      <c r="E480" s="164" t="s">
        <v>44</v>
      </c>
      <c r="F480" s="165" t="s">
        <v>205</v>
      </c>
      <c r="H480" s="166">
        <v>8</v>
      </c>
      <c r="I480" s="167"/>
      <c r="L480" s="163"/>
      <c r="M480" s="168"/>
      <c r="T480" s="169"/>
      <c r="AT480" s="164" t="s">
        <v>202</v>
      </c>
      <c r="AU480" s="164" t="s">
        <v>93</v>
      </c>
      <c r="AV480" s="14" t="s">
        <v>199</v>
      </c>
      <c r="AW480" s="14" t="s">
        <v>42</v>
      </c>
      <c r="AX480" s="14" t="s">
        <v>90</v>
      </c>
      <c r="AY480" s="164" t="s">
        <v>192</v>
      </c>
    </row>
    <row r="481" spans="2:65" s="1" customFormat="1" ht="37.9" customHeight="1">
      <c r="B481" s="33"/>
      <c r="C481" s="170" t="s">
        <v>357</v>
      </c>
      <c r="D481" s="170" t="s">
        <v>245</v>
      </c>
      <c r="E481" s="171" t="s">
        <v>3674</v>
      </c>
      <c r="F481" s="172" t="s">
        <v>3675</v>
      </c>
      <c r="G481" s="173" t="s">
        <v>747</v>
      </c>
      <c r="H481" s="174">
        <v>8</v>
      </c>
      <c r="I481" s="175"/>
      <c r="J481" s="176">
        <f>ROUND(I481*H481,2)</f>
        <v>0</v>
      </c>
      <c r="K481" s="172" t="s">
        <v>259</v>
      </c>
      <c r="L481" s="177"/>
      <c r="M481" s="178" t="s">
        <v>44</v>
      </c>
      <c r="N481" s="179" t="s">
        <v>53</v>
      </c>
      <c r="P481" s="141">
        <f>O481*H481</f>
        <v>0</v>
      </c>
      <c r="Q481" s="141">
        <v>0</v>
      </c>
      <c r="R481" s="141">
        <f>Q481*H481</f>
        <v>0</v>
      </c>
      <c r="S481" s="141">
        <v>0</v>
      </c>
      <c r="T481" s="142">
        <f>S481*H481</f>
        <v>0</v>
      </c>
      <c r="AR481" s="143" t="s">
        <v>93</v>
      </c>
      <c r="AT481" s="143" t="s">
        <v>245</v>
      </c>
      <c r="AU481" s="143" t="s">
        <v>93</v>
      </c>
      <c r="AY481" s="17" t="s">
        <v>192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90</v>
      </c>
      <c r="BK481" s="144">
        <f>ROUND(I481*H481,2)</f>
        <v>0</v>
      </c>
      <c r="BL481" s="17" t="s">
        <v>90</v>
      </c>
      <c r="BM481" s="143" t="s">
        <v>3676</v>
      </c>
    </row>
    <row r="482" spans="2:65" s="12" customFormat="1" ht="11.25">
      <c r="B482" s="149"/>
      <c r="D482" s="150" t="s">
        <v>202</v>
      </c>
      <c r="E482" s="151" t="s">
        <v>44</v>
      </c>
      <c r="F482" s="152" t="s">
        <v>3498</v>
      </c>
      <c r="H482" s="151" t="s">
        <v>44</v>
      </c>
      <c r="I482" s="153"/>
      <c r="L482" s="149"/>
      <c r="M482" s="154"/>
      <c r="T482" s="155"/>
      <c r="AT482" s="151" t="s">
        <v>202</v>
      </c>
      <c r="AU482" s="151" t="s">
        <v>93</v>
      </c>
      <c r="AV482" s="12" t="s">
        <v>90</v>
      </c>
      <c r="AW482" s="12" t="s">
        <v>42</v>
      </c>
      <c r="AX482" s="12" t="s">
        <v>82</v>
      </c>
      <c r="AY482" s="151" t="s">
        <v>192</v>
      </c>
    </row>
    <row r="483" spans="2:65" s="12" customFormat="1" ht="11.25">
      <c r="B483" s="149"/>
      <c r="D483" s="150" t="s">
        <v>202</v>
      </c>
      <c r="E483" s="151" t="s">
        <v>44</v>
      </c>
      <c r="F483" s="152" t="s">
        <v>3519</v>
      </c>
      <c r="H483" s="151" t="s">
        <v>44</v>
      </c>
      <c r="I483" s="153"/>
      <c r="L483" s="149"/>
      <c r="M483" s="154"/>
      <c r="T483" s="155"/>
      <c r="AT483" s="151" t="s">
        <v>202</v>
      </c>
      <c r="AU483" s="151" t="s">
        <v>93</v>
      </c>
      <c r="AV483" s="12" t="s">
        <v>90</v>
      </c>
      <c r="AW483" s="12" t="s">
        <v>42</v>
      </c>
      <c r="AX483" s="12" t="s">
        <v>82</v>
      </c>
      <c r="AY483" s="151" t="s">
        <v>192</v>
      </c>
    </row>
    <row r="484" spans="2:65" s="12" customFormat="1" ht="22.5">
      <c r="B484" s="149"/>
      <c r="D484" s="150" t="s">
        <v>202</v>
      </c>
      <c r="E484" s="151" t="s">
        <v>44</v>
      </c>
      <c r="F484" s="152" t="s">
        <v>3520</v>
      </c>
      <c r="H484" s="151" t="s">
        <v>44</v>
      </c>
      <c r="I484" s="153"/>
      <c r="L484" s="149"/>
      <c r="M484" s="154"/>
      <c r="T484" s="155"/>
      <c r="AT484" s="151" t="s">
        <v>202</v>
      </c>
      <c r="AU484" s="151" t="s">
        <v>93</v>
      </c>
      <c r="AV484" s="12" t="s">
        <v>90</v>
      </c>
      <c r="AW484" s="12" t="s">
        <v>42</v>
      </c>
      <c r="AX484" s="12" t="s">
        <v>82</v>
      </c>
      <c r="AY484" s="151" t="s">
        <v>192</v>
      </c>
    </row>
    <row r="485" spans="2:65" s="12" customFormat="1" ht="22.5">
      <c r="B485" s="149"/>
      <c r="D485" s="150" t="s">
        <v>202</v>
      </c>
      <c r="E485" s="151" t="s">
        <v>44</v>
      </c>
      <c r="F485" s="152" t="s">
        <v>3677</v>
      </c>
      <c r="H485" s="151" t="s">
        <v>44</v>
      </c>
      <c r="I485" s="153"/>
      <c r="L485" s="149"/>
      <c r="M485" s="154"/>
      <c r="T485" s="155"/>
      <c r="AT485" s="151" t="s">
        <v>202</v>
      </c>
      <c r="AU485" s="151" t="s">
        <v>93</v>
      </c>
      <c r="AV485" s="12" t="s">
        <v>90</v>
      </c>
      <c r="AW485" s="12" t="s">
        <v>42</v>
      </c>
      <c r="AX485" s="12" t="s">
        <v>82</v>
      </c>
      <c r="AY485" s="151" t="s">
        <v>192</v>
      </c>
    </row>
    <row r="486" spans="2:65" s="13" customFormat="1" ht="11.25">
      <c r="B486" s="156"/>
      <c r="D486" s="150" t="s">
        <v>202</v>
      </c>
      <c r="E486" s="157" t="s">
        <v>44</v>
      </c>
      <c r="F486" s="158" t="s">
        <v>199</v>
      </c>
      <c r="H486" s="159">
        <v>4</v>
      </c>
      <c r="I486" s="160"/>
      <c r="L486" s="156"/>
      <c r="M486" s="161"/>
      <c r="T486" s="162"/>
      <c r="AT486" s="157" t="s">
        <v>202</v>
      </c>
      <c r="AU486" s="157" t="s">
        <v>93</v>
      </c>
      <c r="AV486" s="13" t="s">
        <v>93</v>
      </c>
      <c r="AW486" s="13" t="s">
        <v>42</v>
      </c>
      <c r="AX486" s="13" t="s">
        <v>82</v>
      </c>
      <c r="AY486" s="157" t="s">
        <v>192</v>
      </c>
    </row>
    <row r="487" spans="2:65" s="12" customFormat="1" ht="22.5">
      <c r="B487" s="149"/>
      <c r="D487" s="150" t="s">
        <v>202</v>
      </c>
      <c r="E487" s="151" t="s">
        <v>44</v>
      </c>
      <c r="F487" s="152" t="s">
        <v>3678</v>
      </c>
      <c r="H487" s="151" t="s">
        <v>44</v>
      </c>
      <c r="I487" s="153"/>
      <c r="L487" s="149"/>
      <c r="M487" s="154"/>
      <c r="T487" s="155"/>
      <c r="AT487" s="151" t="s">
        <v>202</v>
      </c>
      <c r="AU487" s="151" t="s">
        <v>93</v>
      </c>
      <c r="AV487" s="12" t="s">
        <v>90</v>
      </c>
      <c r="AW487" s="12" t="s">
        <v>42</v>
      </c>
      <c r="AX487" s="12" t="s">
        <v>82</v>
      </c>
      <c r="AY487" s="151" t="s">
        <v>192</v>
      </c>
    </row>
    <row r="488" spans="2:65" s="13" customFormat="1" ht="11.25">
      <c r="B488" s="156"/>
      <c r="D488" s="150" t="s">
        <v>202</v>
      </c>
      <c r="E488" s="157" t="s">
        <v>44</v>
      </c>
      <c r="F488" s="158" t="s">
        <v>199</v>
      </c>
      <c r="H488" s="159">
        <v>4</v>
      </c>
      <c r="I488" s="160"/>
      <c r="L488" s="156"/>
      <c r="M488" s="161"/>
      <c r="T488" s="162"/>
      <c r="AT488" s="157" t="s">
        <v>202</v>
      </c>
      <c r="AU488" s="157" t="s">
        <v>93</v>
      </c>
      <c r="AV488" s="13" t="s">
        <v>93</v>
      </c>
      <c r="AW488" s="13" t="s">
        <v>42</v>
      </c>
      <c r="AX488" s="13" t="s">
        <v>82</v>
      </c>
      <c r="AY488" s="157" t="s">
        <v>192</v>
      </c>
    </row>
    <row r="489" spans="2:65" s="14" customFormat="1" ht="11.25">
      <c r="B489" s="163"/>
      <c r="D489" s="150" t="s">
        <v>202</v>
      </c>
      <c r="E489" s="164" t="s">
        <v>44</v>
      </c>
      <c r="F489" s="165" t="s">
        <v>205</v>
      </c>
      <c r="H489" s="166">
        <v>8</v>
      </c>
      <c r="I489" s="167"/>
      <c r="L489" s="163"/>
      <c r="M489" s="168"/>
      <c r="T489" s="169"/>
      <c r="AT489" s="164" t="s">
        <v>202</v>
      </c>
      <c r="AU489" s="164" t="s">
        <v>93</v>
      </c>
      <c r="AV489" s="14" t="s">
        <v>199</v>
      </c>
      <c r="AW489" s="14" t="s">
        <v>42</v>
      </c>
      <c r="AX489" s="14" t="s">
        <v>90</v>
      </c>
      <c r="AY489" s="164" t="s">
        <v>192</v>
      </c>
    </row>
    <row r="490" spans="2:65" s="12" customFormat="1" ht="22.5">
      <c r="B490" s="149"/>
      <c r="D490" s="150" t="s">
        <v>202</v>
      </c>
      <c r="E490" s="151" t="s">
        <v>44</v>
      </c>
      <c r="F490" s="152" t="s">
        <v>3679</v>
      </c>
      <c r="H490" s="151" t="s">
        <v>44</v>
      </c>
      <c r="I490" s="153"/>
      <c r="L490" s="149"/>
      <c r="M490" s="154"/>
      <c r="T490" s="155"/>
      <c r="AT490" s="151" t="s">
        <v>202</v>
      </c>
      <c r="AU490" s="151" t="s">
        <v>93</v>
      </c>
      <c r="AV490" s="12" t="s">
        <v>90</v>
      </c>
      <c r="AW490" s="12" t="s">
        <v>42</v>
      </c>
      <c r="AX490" s="12" t="s">
        <v>82</v>
      </c>
      <c r="AY490" s="151" t="s">
        <v>192</v>
      </c>
    </row>
    <row r="491" spans="2:65" s="1" customFormat="1" ht="37.9" customHeight="1">
      <c r="B491" s="33"/>
      <c r="C491" s="132" t="s">
        <v>276</v>
      </c>
      <c r="D491" s="132" t="s">
        <v>194</v>
      </c>
      <c r="E491" s="133" t="s">
        <v>3680</v>
      </c>
      <c r="F491" s="134" t="s">
        <v>3681</v>
      </c>
      <c r="G491" s="135" t="s">
        <v>747</v>
      </c>
      <c r="H491" s="136">
        <v>10</v>
      </c>
      <c r="I491" s="137"/>
      <c r="J491" s="138">
        <f>ROUND(I491*H491,2)</f>
        <v>0</v>
      </c>
      <c r="K491" s="134" t="s">
        <v>198</v>
      </c>
      <c r="L491" s="33"/>
      <c r="M491" s="139" t="s">
        <v>44</v>
      </c>
      <c r="N491" s="140" t="s">
        <v>53</v>
      </c>
      <c r="P491" s="141">
        <f>O491*H491</f>
        <v>0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90</v>
      </c>
      <c r="AT491" s="143" t="s">
        <v>194</v>
      </c>
      <c r="AU491" s="143" t="s">
        <v>93</v>
      </c>
      <c r="AY491" s="17" t="s">
        <v>192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90</v>
      </c>
      <c r="BK491" s="144">
        <f>ROUND(I491*H491,2)</f>
        <v>0</v>
      </c>
      <c r="BL491" s="17" t="s">
        <v>90</v>
      </c>
      <c r="BM491" s="143" t="s">
        <v>3682</v>
      </c>
    </row>
    <row r="492" spans="2:65" s="1" customFormat="1" ht="11.25">
      <c r="B492" s="33"/>
      <c r="D492" s="145" t="s">
        <v>200</v>
      </c>
      <c r="F492" s="146" t="s">
        <v>3683</v>
      </c>
      <c r="I492" s="147"/>
      <c r="L492" s="33"/>
      <c r="M492" s="148"/>
      <c r="T492" s="54"/>
      <c r="AT492" s="17" t="s">
        <v>200</v>
      </c>
      <c r="AU492" s="17" t="s">
        <v>93</v>
      </c>
    </row>
    <row r="493" spans="2:65" s="13" customFormat="1" ht="11.25">
      <c r="B493" s="156"/>
      <c r="D493" s="150" t="s">
        <v>202</v>
      </c>
      <c r="E493" s="157" t="s">
        <v>44</v>
      </c>
      <c r="F493" s="158" t="s">
        <v>226</v>
      </c>
      <c r="H493" s="159">
        <v>10</v>
      </c>
      <c r="I493" s="160"/>
      <c r="L493" s="156"/>
      <c r="M493" s="161"/>
      <c r="T493" s="162"/>
      <c r="AT493" s="157" t="s">
        <v>202</v>
      </c>
      <c r="AU493" s="157" t="s">
        <v>93</v>
      </c>
      <c r="AV493" s="13" t="s">
        <v>93</v>
      </c>
      <c r="AW493" s="13" t="s">
        <v>42</v>
      </c>
      <c r="AX493" s="13" t="s">
        <v>82</v>
      </c>
      <c r="AY493" s="157" t="s">
        <v>192</v>
      </c>
    </row>
    <row r="494" spans="2:65" s="1" customFormat="1" ht="24.2" customHeight="1">
      <c r="B494" s="33"/>
      <c r="C494" s="132" t="s">
        <v>379</v>
      </c>
      <c r="D494" s="132" t="s">
        <v>194</v>
      </c>
      <c r="E494" s="133" t="s">
        <v>3684</v>
      </c>
      <c r="F494" s="134" t="s">
        <v>3685</v>
      </c>
      <c r="G494" s="135" t="s">
        <v>747</v>
      </c>
      <c r="H494" s="136">
        <v>10</v>
      </c>
      <c r="I494" s="137"/>
      <c r="J494" s="138">
        <f>ROUND(I494*H494,2)</f>
        <v>0</v>
      </c>
      <c r="K494" s="134" t="s">
        <v>198</v>
      </c>
      <c r="L494" s="33"/>
      <c r="M494" s="139" t="s">
        <v>44</v>
      </c>
      <c r="N494" s="140" t="s">
        <v>53</v>
      </c>
      <c r="P494" s="141">
        <f>O494*H494</f>
        <v>0</v>
      </c>
      <c r="Q494" s="141">
        <v>0</v>
      </c>
      <c r="R494" s="141">
        <f>Q494*H494</f>
        <v>0</v>
      </c>
      <c r="S494" s="141">
        <v>0</v>
      </c>
      <c r="T494" s="142">
        <f>S494*H494</f>
        <v>0</v>
      </c>
      <c r="AR494" s="143" t="s">
        <v>90</v>
      </c>
      <c r="AT494" s="143" t="s">
        <v>194</v>
      </c>
      <c r="AU494" s="143" t="s">
        <v>93</v>
      </c>
      <c r="AY494" s="17" t="s">
        <v>192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90</v>
      </c>
      <c r="BK494" s="144">
        <f>ROUND(I494*H494,2)</f>
        <v>0</v>
      </c>
      <c r="BL494" s="17" t="s">
        <v>90</v>
      </c>
      <c r="BM494" s="143" t="s">
        <v>3686</v>
      </c>
    </row>
    <row r="495" spans="2:65" s="1" customFormat="1" ht="11.25">
      <c r="B495" s="33"/>
      <c r="D495" s="145" t="s">
        <v>200</v>
      </c>
      <c r="F495" s="146" t="s">
        <v>3687</v>
      </c>
      <c r="I495" s="147"/>
      <c r="L495" s="33"/>
      <c r="M495" s="148"/>
      <c r="T495" s="54"/>
      <c r="AT495" s="17" t="s">
        <v>200</v>
      </c>
      <c r="AU495" s="17" t="s">
        <v>93</v>
      </c>
    </row>
    <row r="496" spans="2:65" s="13" customFormat="1" ht="11.25">
      <c r="B496" s="156"/>
      <c r="D496" s="150" t="s">
        <v>202</v>
      </c>
      <c r="E496" s="157" t="s">
        <v>44</v>
      </c>
      <c r="F496" s="158" t="s">
        <v>226</v>
      </c>
      <c r="H496" s="159">
        <v>10</v>
      </c>
      <c r="I496" s="160"/>
      <c r="L496" s="156"/>
      <c r="M496" s="161"/>
      <c r="T496" s="162"/>
      <c r="AT496" s="157" t="s">
        <v>202</v>
      </c>
      <c r="AU496" s="157" t="s">
        <v>93</v>
      </c>
      <c r="AV496" s="13" t="s">
        <v>93</v>
      </c>
      <c r="AW496" s="13" t="s">
        <v>42</v>
      </c>
      <c r="AX496" s="13" t="s">
        <v>82</v>
      </c>
      <c r="AY496" s="157" t="s">
        <v>192</v>
      </c>
    </row>
    <row r="497" spans="2:65" s="1" customFormat="1" ht="24.2" customHeight="1">
      <c r="B497" s="33"/>
      <c r="C497" s="170" t="s">
        <v>283</v>
      </c>
      <c r="D497" s="170" t="s">
        <v>245</v>
      </c>
      <c r="E497" s="171" t="s">
        <v>3688</v>
      </c>
      <c r="F497" s="172" t="s">
        <v>3689</v>
      </c>
      <c r="G497" s="173" t="s">
        <v>3690</v>
      </c>
      <c r="H497" s="174">
        <v>1</v>
      </c>
      <c r="I497" s="175"/>
      <c r="J497" s="176">
        <f>ROUND(I497*H497,2)</f>
        <v>0</v>
      </c>
      <c r="K497" s="172" t="s">
        <v>259</v>
      </c>
      <c r="L497" s="177"/>
      <c r="M497" s="178" t="s">
        <v>44</v>
      </c>
      <c r="N497" s="179" t="s">
        <v>53</v>
      </c>
      <c r="P497" s="141">
        <f>O497*H497</f>
        <v>0</v>
      </c>
      <c r="Q497" s="141">
        <v>0</v>
      </c>
      <c r="R497" s="141">
        <f>Q497*H497</f>
        <v>0</v>
      </c>
      <c r="S497" s="141">
        <v>0</v>
      </c>
      <c r="T497" s="142">
        <f>S497*H497</f>
        <v>0</v>
      </c>
      <c r="AR497" s="143" t="s">
        <v>93</v>
      </c>
      <c r="AT497" s="143" t="s">
        <v>245</v>
      </c>
      <c r="AU497" s="143" t="s">
        <v>93</v>
      </c>
      <c r="AY497" s="17" t="s">
        <v>192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90</v>
      </c>
      <c r="BK497" s="144">
        <f>ROUND(I497*H497,2)</f>
        <v>0</v>
      </c>
      <c r="BL497" s="17" t="s">
        <v>90</v>
      </c>
      <c r="BM497" s="143" t="s">
        <v>3691</v>
      </c>
    </row>
    <row r="498" spans="2:65" s="12" customFormat="1" ht="11.25">
      <c r="B498" s="149"/>
      <c r="D498" s="150" t="s">
        <v>202</v>
      </c>
      <c r="E498" s="151" t="s">
        <v>44</v>
      </c>
      <c r="F498" s="152" t="s">
        <v>3498</v>
      </c>
      <c r="H498" s="151" t="s">
        <v>44</v>
      </c>
      <c r="I498" s="153"/>
      <c r="L498" s="149"/>
      <c r="M498" s="154"/>
      <c r="T498" s="155"/>
      <c r="AT498" s="151" t="s">
        <v>202</v>
      </c>
      <c r="AU498" s="151" t="s">
        <v>93</v>
      </c>
      <c r="AV498" s="12" t="s">
        <v>90</v>
      </c>
      <c r="AW498" s="12" t="s">
        <v>42</v>
      </c>
      <c r="AX498" s="12" t="s">
        <v>82</v>
      </c>
      <c r="AY498" s="151" t="s">
        <v>192</v>
      </c>
    </row>
    <row r="499" spans="2:65" s="12" customFormat="1" ht="22.5">
      <c r="B499" s="149"/>
      <c r="D499" s="150" t="s">
        <v>202</v>
      </c>
      <c r="E499" s="151" t="s">
        <v>44</v>
      </c>
      <c r="F499" s="152" t="s">
        <v>3520</v>
      </c>
      <c r="H499" s="151" t="s">
        <v>44</v>
      </c>
      <c r="I499" s="153"/>
      <c r="L499" s="149"/>
      <c r="M499" s="154"/>
      <c r="T499" s="155"/>
      <c r="AT499" s="151" t="s">
        <v>202</v>
      </c>
      <c r="AU499" s="151" t="s">
        <v>93</v>
      </c>
      <c r="AV499" s="12" t="s">
        <v>90</v>
      </c>
      <c r="AW499" s="12" t="s">
        <v>42</v>
      </c>
      <c r="AX499" s="12" t="s">
        <v>82</v>
      </c>
      <c r="AY499" s="151" t="s">
        <v>192</v>
      </c>
    </row>
    <row r="500" spans="2:65" s="12" customFormat="1" ht="11.25">
      <c r="B500" s="149"/>
      <c r="D500" s="150" t="s">
        <v>202</v>
      </c>
      <c r="E500" s="151" t="s">
        <v>44</v>
      </c>
      <c r="F500" s="152" t="s">
        <v>3499</v>
      </c>
      <c r="H500" s="151" t="s">
        <v>44</v>
      </c>
      <c r="I500" s="153"/>
      <c r="L500" s="149"/>
      <c r="M500" s="154"/>
      <c r="T500" s="155"/>
      <c r="AT500" s="151" t="s">
        <v>202</v>
      </c>
      <c r="AU500" s="151" t="s">
        <v>93</v>
      </c>
      <c r="AV500" s="12" t="s">
        <v>90</v>
      </c>
      <c r="AW500" s="12" t="s">
        <v>42</v>
      </c>
      <c r="AX500" s="12" t="s">
        <v>82</v>
      </c>
      <c r="AY500" s="151" t="s">
        <v>192</v>
      </c>
    </row>
    <row r="501" spans="2:65" s="12" customFormat="1" ht="11.25">
      <c r="B501" s="149"/>
      <c r="D501" s="150" t="s">
        <v>202</v>
      </c>
      <c r="E501" s="151" t="s">
        <v>44</v>
      </c>
      <c r="F501" s="152" t="s">
        <v>3692</v>
      </c>
      <c r="H501" s="151" t="s">
        <v>44</v>
      </c>
      <c r="I501" s="153"/>
      <c r="L501" s="149"/>
      <c r="M501" s="154"/>
      <c r="T501" s="155"/>
      <c r="AT501" s="151" t="s">
        <v>202</v>
      </c>
      <c r="AU501" s="151" t="s">
        <v>93</v>
      </c>
      <c r="AV501" s="12" t="s">
        <v>90</v>
      </c>
      <c r="AW501" s="12" t="s">
        <v>42</v>
      </c>
      <c r="AX501" s="12" t="s">
        <v>82</v>
      </c>
      <c r="AY501" s="151" t="s">
        <v>192</v>
      </c>
    </row>
    <row r="502" spans="2:65" s="13" customFormat="1" ht="11.25">
      <c r="B502" s="156"/>
      <c r="D502" s="150" t="s">
        <v>202</v>
      </c>
      <c r="E502" s="157" t="s">
        <v>44</v>
      </c>
      <c r="F502" s="158" t="s">
        <v>90</v>
      </c>
      <c r="H502" s="159">
        <v>1</v>
      </c>
      <c r="I502" s="160"/>
      <c r="L502" s="156"/>
      <c r="M502" s="161"/>
      <c r="T502" s="162"/>
      <c r="AT502" s="157" t="s">
        <v>202</v>
      </c>
      <c r="AU502" s="157" t="s">
        <v>93</v>
      </c>
      <c r="AV502" s="13" t="s">
        <v>93</v>
      </c>
      <c r="AW502" s="13" t="s">
        <v>42</v>
      </c>
      <c r="AX502" s="13" t="s">
        <v>90</v>
      </c>
      <c r="AY502" s="157" t="s">
        <v>192</v>
      </c>
    </row>
    <row r="503" spans="2:65" s="1" customFormat="1" ht="16.5" customHeight="1">
      <c r="B503" s="33"/>
      <c r="C503" s="170" t="s">
        <v>389</v>
      </c>
      <c r="D503" s="170" t="s">
        <v>245</v>
      </c>
      <c r="E503" s="171" t="s">
        <v>3693</v>
      </c>
      <c r="F503" s="172" t="s">
        <v>3694</v>
      </c>
      <c r="G503" s="173" t="s">
        <v>3690</v>
      </c>
      <c r="H503" s="174">
        <v>10</v>
      </c>
      <c r="I503" s="175"/>
      <c r="J503" s="176">
        <f>ROUND(I503*H503,2)</f>
        <v>0</v>
      </c>
      <c r="K503" s="172" t="s">
        <v>259</v>
      </c>
      <c r="L503" s="177"/>
      <c r="M503" s="178" t="s">
        <v>44</v>
      </c>
      <c r="N503" s="179" t="s">
        <v>53</v>
      </c>
      <c r="P503" s="141">
        <f>O503*H503</f>
        <v>0</v>
      </c>
      <c r="Q503" s="141">
        <v>0</v>
      </c>
      <c r="R503" s="141">
        <f>Q503*H503</f>
        <v>0</v>
      </c>
      <c r="S503" s="141">
        <v>0</v>
      </c>
      <c r="T503" s="142">
        <f>S503*H503</f>
        <v>0</v>
      </c>
      <c r="AR503" s="143" t="s">
        <v>93</v>
      </c>
      <c r="AT503" s="143" t="s">
        <v>245</v>
      </c>
      <c r="AU503" s="143" t="s">
        <v>93</v>
      </c>
      <c r="AY503" s="17" t="s">
        <v>192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7" t="s">
        <v>90</v>
      </c>
      <c r="BK503" s="144">
        <f>ROUND(I503*H503,2)</f>
        <v>0</v>
      </c>
      <c r="BL503" s="17" t="s">
        <v>90</v>
      </c>
      <c r="BM503" s="143" t="s">
        <v>3695</v>
      </c>
    </row>
    <row r="504" spans="2:65" s="12" customFormat="1" ht="11.25">
      <c r="B504" s="149"/>
      <c r="D504" s="150" t="s">
        <v>202</v>
      </c>
      <c r="E504" s="151" t="s">
        <v>44</v>
      </c>
      <c r="F504" s="152" t="s">
        <v>3500</v>
      </c>
      <c r="H504" s="151" t="s">
        <v>44</v>
      </c>
      <c r="I504" s="153"/>
      <c r="L504" s="149"/>
      <c r="M504" s="154"/>
      <c r="T504" s="155"/>
      <c r="AT504" s="151" t="s">
        <v>202</v>
      </c>
      <c r="AU504" s="151" t="s">
        <v>93</v>
      </c>
      <c r="AV504" s="12" t="s">
        <v>90</v>
      </c>
      <c r="AW504" s="12" t="s">
        <v>42</v>
      </c>
      <c r="AX504" s="12" t="s">
        <v>82</v>
      </c>
      <c r="AY504" s="151" t="s">
        <v>192</v>
      </c>
    </row>
    <row r="505" spans="2:65" s="12" customFormat="1" ht="11.25">
      <c r="B505" s="149"/>
      <c r="D505" s="150" t="s">
        <v>202</v>
      </c>
      <c r="E505" s="151" t="s">
        <v>44</v>
      </c>
      <c r="F505" s="152" t="s">
        <v>3501</v>
      </c>
      <c r="H505" s="151" t="s">
        <v>44</v>
      </c>
      <c r="I505" s="153"/>
      <c r="L505" s="149"/>
      <c r="M505" s="154"/>
      <c r="T505" s="155"/>
      <c r="AT505" s="151" t="s">
        <v>202</v>
      </c>
      <c r="AU505" s="151" t="s">
        <v>93</v>
      </c>
      <c r="AV505" s="12" t="s">
        <v>90</v>
      </c>
      <c r="AW505" s="12" t="s">
        <v>42</v>
      </c>
      <c r="AX505" s="12" t="s">
        <v>82</v>
      </c>
      <c r="AY505" s="151" t="s">
        <v>192</v>
      </c>
    </row>
    <row r="506" spans="2:65" s="13" customFormat="1" ht="11.25">
      <c r="B506" s="156"/>
      <c r="D506" s="150" t="s">
        <v>202</v>
      </c>
      <c r="E506" s="157" t="s">
        <v>44</v>
      </c>
      <c r="F506" s="158" t="s">
        <v>3696</v>
      </c>
      <c r="H506" s="159">
        <v>5</v>
      </c>
      <c r="I506" s="160"/>
      <c r="L506" s="156"/>
      <c r="M506" s="161"/>
      <c r="T506" s="162"/>
      <c r="AT506" s="157" t="s">
        <v>202</v>
      </c>
      <c r="AU506" s="157" t="s">
        <v>93</v>
      </c>
      <c r="AV506" s="13" t="s">
        <v>93</v>
      </c>
      <c r="AW506" s="13" t="s">
        <v>42</v>
      </c>
      <c r="AX506" s="13" t="s">
        <v>82</v>
      </c>
      <c r="AY506" s="157" t="s">
        <v>192</v>
      </c>
    </row>
    <row r="507" spans="2:65" s="12" customFormat="1" ht="11.25">
      <c r="B507" s="149"/>
      <c r="D507" s="150" t="s">
        <v>202</v>
      </c>
      <c r="E507" s="151" t="s">
        <v>44</v>
      </c>
      <c r="F507" s="152" t="s">
        <v>3503</v>
      </c>
      <c r="H507" s="151" t="s">
        <v>44</v>
      </c>
      <c r="I507" s="153"/>
      <c r="L507" s="149"/>
      <c r="M507" s="154"/>
      <c r="T507" s="155"/>
      <c r="AT507" s="151" t="s">
        <v>202</v>
      </c>
      <c r="AU507" s="151" t="s">
        <v>93</v>
      </c>
      <c r="AV507" s="12" t="s">
        <v>90</v>
      </c>
      <c r="AW507" s="12" t="s">
        <v>42</v>
      </c>
      <c r="AX507" s="12" t="s">
        <v>82</v>
      </c>
      <c r="AY507" s="151" t="s">
        <v>192</v>
      </c>
    </row>
    <row r="508" spans="2:65" s="12" customFormat="1" ht="11.25">
      <c r="B508" s="149"/>
      <c r="D508" s="150" t="s">
        <v>202</v>
      </c>
      <c r="E508" s="151" t="s">
        <v>44</v>
      </c>
      <c r="F508" s="152" t="s">
        <v>3504</v>
      </c>
      <c r="H508" s="151" t="s">
        <v>44</v>
      </c>
      <c r="I508" s="153"/>
      <c r="L508" s="149"/>
      <c r="M508" s="154"/>
      <c r="T508" s="155"/>
      <c r="AT508" s="151" t="s">
        <v>202</v>
      </c>
      <c r="AU508" s="151" t="s">
        <v>93</v>
      </c>
      <c r="AV508" s="12" t="s">
        <v>90</v>
      </c>
      <c r="AW508" s="12" t="s">
        <v>42</v>
      </c>
      <c r="AX508" s="12" t="s">
        <v>82</v>
      </c>
      <c r="AY508" s="151" t="s">
        <v>192</v>
      </c>
    </row>
    <row r="509" spans="2:65" s="13" customFormat="1" ht="11.25">
      <c r="B509" s="156"/>
      <c r="D509" s="150" t="s">
        <v>202</v>
      </c>
      <c r="E509" s="157" t="s">
        <v>44</v>
      </c>
      <c r="F509" s="158" t="s">
        <v>3696</v>
      </c>
      <c r="H509" s="159">
        <v>5</v>
      </c>
      <c r="I509" s="160"/>
      <c r="L509" s="156"/>
      <c r="M509" s="161"/>
      <c r="T509" s="162"/>
      <c r="AT509" s="157" t="s">
        <v>202</v>
      </c>
      <c r="AU509" s="157" t="s">
        <v>93</v>
      </c>
      <c r="AV509" s="13" t="s">
        <v>93</v>
      </c>
      <c r="AW509" s="13" t="s">
        <v>42</v>
      </c>
      <c r="AX509" s="13" t="s">
        <v>82</v>
      </c>
      <c r="AY509" s="157" t="s">
        <v>192</v>
      </c>
    </row>
    <row r="510" spans="2:65" s="1" customFormat="1" ht="16.5" customHeight="1">
      <c r="B510" s="33"/>
      <c r="C510" s="170" t="s">
        <v>402</v>
      </c>
      <c r="D510" s="170" t="s">
        <v>245</v>
      </c>
      <c r="E510" s="171" t="s">
        <v>3697</v>
      </c>
      <c r="F510" s="172" t="s">
        <v>3698</v>
      </c>
      <c r="G510" s="173" t="s">
        <v>747</v>
      </c>
      <c r="H510" s="174">
        <v>10</v>
      </c>
      <c r="I510" s="175"/>
      <c r="J510" s="176">
        <f>ROUND(I510*H510,2)</f>
        <v>0</v>
      </c>
      <c r="K510" s="172" t="s">
        <v>198</v>
      </c>
      <c r="L510" s="177"/>
      <c r="M510" s="178" t="s">
        <v>44</v>
      </c>
      <c r="N510" s="179" t="s">
        <v>53</v>
      </c>
      <c r="P510" s="141">
        <f>O510*H510</f>
        <v>0</v>
      </c>
      <c r="Q510" s="141">
        <v>2.0000000000000001E-4</v>
      </c>
      <c r="R510" s="141">
        <f>Q510*H510</f>
        <v>2E-3</v>
      </c>
      <c r="S510" s="141">
        <v>0</v>
      </c>
      <c r="T510" s="142">
        <f>S510*H510</f>
        <v>0</v>
      </c>
      <c r="AR510" s="143" t="s">
        <v>93</v>
      </c>
      <c r="AT510" s="143" t="s">
        <v>245</v>
      </c>
      <c r="AU510" s="143" t="s">
        <v>93</v>
      </c>
      <c r="AY510" s="17" t="s">
        <v>192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90</v>
      </c>
      <c r="BK510" s="144">
        <f>ROUND(I510*H510,2)</f>
        <v>0</v>
      </c>
      <c r="BL510" s="17" t="s">
        <v>90</v>
      </c>
      <c r="BM510" s="143" t="s">
        <v>3699</v>
      </c>
    </row>
    <row r="511" spans="2:65" s="12" customFormat="1" ht="11.25">
      <c r="B511" s="149"/>
      <c r="D511" s="150" t="s">
        <v>202</v>
      </c>
      <c r="E511" s="151" t="s">
        <v>44</v>
      </c>
      <c r="F511" s="152" t="s">
        <v>3498</v>
      </c>
      <c r="H511" s="151" t="s">
        <v>44</v>
      </c>
      <c r="I511" s="153"/>
      <c r="L511" s="149"/>
      <c r="M511" s="154"/>
      <c r="T511" s="155"/>
      <c r="AT511" s="151" t="s">
        <v>202</v>
      </c>
      <c r="AU511" s="151" t="s">
        <v>93</v>
      </c>
      <c r="AV511" s="12" t="s">
        <v>90</v>
      </c>
      <c r="AW511" s="12" t="s">
        <v>42</v>
      </c>
      <c r="AX511" s="12" t="s">
        <v>82</v>
      </c>
      <c r="AY511" s="151" t="s">
        <v>192</v>
      </c>
    </row>
    <row r="512" spans="2:65" s="12" customFormat="1" ht="11.25">
      <c r="B512" s="149"/>
      <c r="D512" s="150" t="s">
        <v>202</v>
      </c>
      <c r="E512" s="151" t="s">
        <v>44</v>
      </c>
      <c r="F512" s="152" t="s">
        <v>3499</v>
      </c>
      <c r="H512" s="151" t="s">
        <v>44</v>
      </c>
      <c r="I512" s="153"/>
      <c r="L512" s="149"/>
      <c r="M512" s="154"/>
      <c r="T512" s="155"/>
      <c r="AT512" s="151" t="s">
        <v>202</v>
      </c>
      <c r="AU512" s="151" t="s">
        <v>93</v>
      </c>
      <c r="AV512" s="12" t="s">
        <v>90</v>
      </c>
      <c r="AW512" s="12" t="s">
        <v>42</v>
      </c>
      <c r="AX512" s="12" t="s">
        <v>82</v>
      </c>
      <c r="AY512" s="151" t="s">
        <v>192</v>
      </c>
    </row>
    <row r="513" spans="2:65" s="12" customFormat="1" ht="22.5">
      <c r="B513" s="149"/>
      <c r="D513" s="150" t="s">
        <v>202</v>
      </c>
      <c r="E513" s="151" t="s">
        <v>44</v>
      </c>
      <c r="F513" s="152" t="s">
        <v>3700</v>
      </c>
      <c r="H513" s="151" t="s">
        <v>44</v>
      </c>
      <c r="I513" s="153"/>
      <c r="L513" s="149"/>
      <c r="M513" s="154"/>
      <c r="T513" s="155"/>
      <c r="AT513" s="151" t="s">
        <v>202</v>
      </c>
      <c r="AU513" s="151" t="s">
        <v>93</v>
      </c>
      <c r="AV513" s="12" t="s">
        <v>90</v>
      </c>
      <c r="AW513" s="12" t="s">
        <v>42</v>
      </c>
      <c r="AX513" s="12" t="s">
        <v>82</v>
      </c>
      <c r="AY513" s="151" t="s">
        <v>192</v>
      </c>
    </row>
    <row r="514" spans="2:65" s="13" customFormat="1" ht="11.25">
      <c r="B514" s="156"/>
      <c r="D514" s="150" t="s">
        <v>202</v>
      </c>
      <c r="E514" s="157" t="s">
        <v>44</v>
      </c>
      <c r="F514" s="158" t="s">
        <v>3696</v>
      </c>
      <c r="H514" s="159">
        <v>5</v>
      </c>
      <c r="I514" s="160"/>
      <c r="L514" s="156"/>
      <c r="M514" s="161"/>
      <c r="T514" s="162"/>
      <c r="AT514" s="157" t="s">
        <v>202</v>
      </c>
      <c r="AU514" s="157" t="s">
        <v>93</v>
      </c>
      <c r="AV514" s="13" t="s">
        <v>93</v>
      </c>
      <c r="AW514" s="13" t="s">
        <v>42</v>
      </c>
      <c r="AX514" s="13" t="s">
        <v>82</v>
      </c>
      <c r="AY514" s="157" t="s">
        <v>192</v>
      </c>
    </row>
    <row r="515" spans="2:65" s="12" customFormat="1" ht="22.5">
      <c r="B515" s="149"/>
      <c r="D515" s="150" t="s">
        <v>202</v>
      </c>
      <c r="E515" s="151" t="s">
        <v>44</v>
      </c>
      <c r="F515" s="152" t="s">
        <v>3701</v>
      </c>
      <c r="H515" s="151" t="s">
        <v>44</v>
      </c>
      <c r="I515" s="153"/>
      <c r="L515" s="149"/>
      <c r="M515" s="154"/>
      <c r="T515" s="155"/>
      <c r="AT515" s="151" t="s">
        <v>202</v>
      </c>
      <c r="AU515" s="151" t="s">
        <v>93</v>
      </c>
      <c r="AV515" s="12" t="s">
        <v>90</v>
      </c>
      <c r="AW515" s="12" t="s">
        <v>42</v>
      </c>
      <c r="AX515" s="12" t="s">
        <v>82</v>
      </c>
      <c r="AY515" s="151" t="s">
        <v>192</v>
      </c>
    </row>
    <row r="516" spans="2:65" s="13" customFormat="1" ht="11.25">
      <c r="B516" s="156"/>
      <c r="D516" s="150" t="s">
        <v>202</v>
      </c>
      <c r="E516" s="157" t="s">
        <v>44</v>
      </c>
      <c r="F516" s="158" t="s">
        <v>3696</v>
      </c>
      <c r="H516" s="159">
        <v>5</v>
      </c>
      <c r="I516" s="160"/>
      <c r="L516" s="156"/>
      <c r="M516" s="161"/>
      <c r="T516" s="162"/>
      <c r="AT516" s="157" t="s">
        <v>202</v>
      </c>
      <c r="AU516" s="157" t="s">
        <v>93</v>
      </c>
      <c r="AV516" s="13" t="s">
        <v>93</v>
      </c>
      <c r="AW516" s="13" t="s">
        <v>42</v>
      </c>
      <c r="AX516" s="13" t="s">
        <v>82</v>
      </c>
      <c r="AY516" s="157" t="s">
        <v>192</v>
      </c>
    </row>
    <row r="517" spans="2:65" s="14" customFormat="1" ht="11.25">
      <c r="B517" s="163"/>
      <c r="D517" s="150" t="s">
        <v>202</v>
      </c>
      <c r="E517" s="164" t="s">
        <v>44</v>
      </c>
      <c r="F517" s="165" t="s">
        <v>205</v>
      </c>
      <c r="H517" s="166">
        <v>10</v>
      </c>
      <c r="I517" s="167"/>
      <c r="L517" s="163"/>
      <c r="M517" s="168"/>
      <c r="T517" s="169"/>
      <c r="AT517" s="164" t="s">
        <v>202</v>
      </c>
      <c r="AU517" s="164" t="s">
        <v>93</v>
      </c>
      <c r="AV517" s="14" t="s">
        <v>199</v>
      </c>
      <c r="AW517" s="14" t="s">
        <v>42</v>
      </c>
      <c r="AX517" s="14" t="s">
        <v>90</v>
      </c>
      <c r="AY517" s="164" t="s">
        <v>192</v>
      </c>
    </row>
    <row r="518" spans="2:65" s="1" customFormat="1" ht="16.5" customHeight="1">
      <c r="B518" s="33"/>
      <c r="C518" s="132" t="s">
        <v>409</v>
      </c>
      <c r="D518" s="132" t="s">
        <v>194</v>
      </c>
      <c r="E518" s="133" t="s">
        <v>3702</v>
      </c>
      <c r="F518" s="134" t="s">
        <v>3703</v>
      </c>
      <c r="G518" s="135" t="s">
        <v>747</v>
      </c>
      <c r="H518" s="136">
        <v>2</v>
      </c>
      <c r="I518" s="137"/>
      <c r="J518" s="138">
        <f>ROUND(I518*H518,2)</f>
        <v>0</v>
      </c>
      <c r="K518" s="134" t="s">
        <v>198</v>
      </c>
      <c r="L518" s="33"/>
      <c r="M518" s="139" t="s">
        <v>44</v>
      </c>
      <c r="N518" s="140" t="s">
        <v>53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90</v>
      </c>
      <c r="AT518" s="143" t="s">
        <v>194</v>
      </c>
      <c r="AU518" s="143" t="s">
        <v>93</v>
      </c>
      <c r="AY518" s="17" t="s">
        <v>192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90</v>
      </c>
      <c r="BK518" s="144">
        <f>ROUND(I518*H518,2)</f>
        <v>0</v>
      </c>
      <c r="BL518" s="17" t="s">
        <v>90</v>
      </c>
      <c r="BM518" s="143" t="s">
        <v>3704</v>
      </c>
    </row>
    <row r="519" spans="2:65" s="1" customFormat="1" ht="11.25">
      <c r="B519" s="33"/>
      <c r="D519" s="145" t="s">
        <v>200</v>
      </c>
      <c r="F519" s="146" t="s">
        <v>3705</v>
      </c>
      <c r="I519" s="147"/>
      <c r="L519" s="33"/>
      <c r="M519" s="148"/>
      <c r="T519" s="54"/>
      <c r="AT519" s="17" t="s">
        <v>200</v>
      </c>
      <c r="AU519" s="17" t="s">
        <v>93</v>
      </c>
    </row>
    <row r="520" spans="2:65" s="12" customFormat="1" ht="11.25">
      <c r="B520" s="149"/>
      <c r="D520" s="150" t="s">
        <v>202</v>
      </c>
      <c r="E520" s="151" t="s">
        <v>44</v>
      </c>
      <c r="F520" s="152" t="s">
        <v>3498</v>
      </c>
      <c r="H520" s="151" t="s">
        <v>44</v>
      </c>
      <c r="I520" s="153"/>
      <c r="L520" s="149"/>
      <c r="M520" s="154"/>
      <c r="T520" s="155"/>
      <c r="AT520" s="151" t="s">
        <v>202</v>
      </c>
      <c r="AU520" s="151" t="s">
        <v>93</v>
      </c>
      <c r="AV520" s="12" t="s">
        <v>90</v>
      </c>
      <c r="AW520" s="12" t="s">
        <v>42</v>
      </c>
      <c r="AX520" s="12" t="s">
        <v>82</v>
      </c>
      <c r="AY520" s="151" t="s">
        <v>192</v>
      </c>
    </row>
    <row r="521" spans="2:65" s="12" customFormat="1" ht="11.25">
      <c r="B521" s="149"/>
      <c r="D521" s="150" t="s">
        <v>202</v>
      </c>
      <c r="E521" s="151" t="s">
        <v>44</v>
      </c>
      <c r="F521" s="152" t="s">
        <v>3499</v>
      </c>
      <c r="H521" s="151" t="s">
        <v>44</v>
      </c>
      <c r="I521" s="153"/>
      <c r="L521" s="149"/>
      <c r="M521" s="154"/>
      <c r="T521" s="155"/>
      <c r="AT521" s="151" t="s">
        <v>202</v>
      </c>
      <c r="AU521" s="151" t="s">
        <v>93</v>
      </c>
      <c r="AV521" s="12" t="s">
        <v>90</v>
      </c>
      <c r="AW521" s="12" t="s">
        <v>42</v>
      </c>
      <c r="AX521" s="12" t="s">
        <v>82</v>
      </c>
      <c r="AY521" s="151" t="s">
        <v>192</v>
      </c>
    </row>
    <row r="522" spans="2:65" s="12" customFormat="1" ht="11.25">
      <c r="B522" s="149"/>
      <c r="D522" s="150" t="s">
        <v>202</v>
      </c>
      <c r="E522" s="151" t="s">
        <v>44</v>
      </c>
      <c r="F522" s="152" t="s">
        <v>3706</v>
      </c>
      <c r="H522" s="151" t="s">
        <v>44</v>
      </c>
      <c r="I522" s="153"/>
      <c r="L522" s="149"/>
      <c r="M522" s="154"/>
      <c r="T522" s="155"/>
      <c r="AT522" s="151" t="s">
        <v>202</v>
      </c>
      <c r="AU522" s="151" t="s">
        <v>93</v>
      </c>
      <c r="AV522" s="12" t="s">
        <v>90</v>
      </c>
      <c r="AW522" s="12" t="s">
        <v>42</v>
      </c>
      <c r="AX522" s="12" t="s">
        <v>82</v>
      </c>
      <c r="AY522" s="151" t="s">
        <v>192</v>
      </c>
    </row>
    <row r="523" spans="2:65" s="13" customFormat="1" ht="11.25">
      <c r="B523" s="156"/>
      <c r="D523" s="150" t="s">
        <v>202</v>
      </c>
      <c r="E523" s="157" t="s">
        <v>44</v>
      </c>
      <c r="F523" s="158" t="s">
        <v>90</v>
      </c>
      <c r="H523" s="159">
        <v>1</v>
      </c>
      <c r="I523" s="160"/>
      <c r="L523" s="156"/>
      <c r="M523" s="161"/>
      <c r="T523" s="162"/>
      <c r="AT523" s="157" t="s">
        <v>202</v>
      </c>
      <c r="AU523" s="157" t="s">
        <v>93</v>
      </c>
      <c r="AV523" s="13" t="s">
        <v>93</v>
      </c>
      <c r="AW523" s="13" t="s">
        <v>42</v>
      </c>
      <c r="AX523" s="13" t="s">
        <v>82</v>
      </c>
      <c r="AY523" s="157" t="s">
        <v>192</v>
      </c>
    </row>
    <row r="524" spans="2:65" s="12" customFormat="1" ht="11.25">
      <c r="B524" s="149"/>
      <c r="D524" s="150" t="s">
        <v>202</v>
      </c>
      <c r="E524" s="151" t="s">
        <v>44</v>
      </c>
      <c r="F524" s="152" t="s">
        <v>3707</v>
      </c>
      <c r="H524" s="151" t="s">
        <v>44</v>
      </c>
      <c r="I524" s="153"/>
      <c r="L524" s="149"/>
      <c r="M524" s="154"/>
      <c r="T524" s="155"/>
      <c r="AT524" s="151" t="s">
        <v>202</v>
      </c>
      <c r="AU524" s="151" t="s">
        <v>93</v>
      </c>
      <c r="AV524" s="12" t="s">
        <v>90</v>
      </c>
      <c r="AW524" s="12" t="s">
        <v>42</v>
      </c>
      <c r="AX524" s="12" t="s">
        <v>82</v>
      </c>
      <c r="AY524" s="151" t="s">
        <v>192</v>
      </c>
    </row>
    <row r="525" spans="2:65" s="13" customFormat="1" ht="11.25">
      <c r="B525" s="156"/>
      <c r="D525" s="150" t="s">
        <v>202</v>
      </c>
      <c r="E525" s="157" t="s">
        <v>44</v>
      </c>
      <c r="F525" s="158" t="s">
        <v>90</v>
      </c>
      <c r="H525" s="159">
        <v>1</v>
      </c>
      <c r="I525" s="160"/>
      <c r="L525" s="156"/>
      <c r="M525" s="161"/>
      <c r="T525" s="162"/>
      <c r="AT525" s="157" t="s">
        <v>202</v>
      </c>
      <c r="AU525" s="157" t="s">
        <v>93</v>
      </c>
      <c r="AV525" s="13" t="s">
        <v>93</v>
      </c>
      <c r="AW525" s="13" t="s">
        <v>42</v>
      </c>
      <c r="AX525" s="13" t="s">
        <v>82</v>
      </c>
      <c r="AY525" s="157" t="s">
        <v>192</v>
      </c>
    </row>
    <row r="526" spans="2:65" s="14" customFormat="1" ht="11.25">
      <c r="B526" s="163"/>
      <c r="D526" s="150" t="s">
        <v>202</v>
      </c>
      <c r="E526" s="164" t="s">
        <v>44</v>
      </c>
      <c r="F526" s="165" t="s">
        <v>205</v>
      </c>
      <c r="H526" s="166">
        <v>2</v>
      </c>
      <c r="I526" s="167"/>
      <c r="L526" s="163"/>
      <c r="M526" s="168"/>
      <c r="T526" s="169"/>
      <c r="AT526" s="164" t="s">
        <v>202</v>
      </c>
      <c r="AU526" s="164" t="s">
        <v>93</v>
      </c>
      <c r="AV526" s="14" t="s">
        <v>199</v>
      </c>
      <c r="AW526" s="14" t="s">
        <v>4</v>
      </c>
      <c r="AX526" s="14" t="s">
        <v>90</v>
      </c>
      <c r="AY526" s="164" t="s">
        <v>192</v>
      </c>
    </row>
    <row r="527" spans="2:65" s="1" customFormat="1" ht="21.75" customHeight="1">
      <c r="B527" s="33"/>
      <c r="C527" s="170" t="s">
        <v>294</v>
      </c>
      <c r="D527" s="170" t="s">
        <v>245</v>
      </c>
      <c r="E527" s="171" t="s">
        <v>3708</v>
      </c>
      <c r="F527" s="172" t="s">
        <v>3709</v>
      </c>
      <c r="G527" s="173" t="s">
        <v>747</v>
      </c>
      <c r="H527" s="174">
        <v>2</v>
      </c>
      <c r="I527" s="175"/>
      <c r="J527" s="176">
        <f>ROUND(I527*H527,2)</f>
        <v>0</v>
      </c>
      <c r="K527" s="172" t="s">
        <v>259</v>
      </c>
      <c r="L527" s="177"/>
      <c r="M527" s="178" t="s">
        <v>44</v>
      </c>
      <c r="N527" s="179" t="s">
        <v>53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93</v>
      </c>
      <c r="AT527" s="143" t="s">
        <v>245</v>
      </c>
      <c r="AU527" s="143" t="s">
        <v>93</v>
      </c>
      <c r="AY527" s="17" t="s">
        <v>192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90</v>
      </c>
      <c r="BK527" s="144">
        <f>ROUND(I527*H527,2)</f>
        <v>0</v>
      </c>
      <c r="BL527" s="17" t="s">
        <v>90</v>
      </c>
      <c r="BM527" s="143" t="s">
        <v>3710</v>
      </c>
    </row>
    <row r="528" spans="2:65" s="12" customFormat="1" ht="11.25">
      <c r="B528" s="149"/>
      <c r="D528" s="150" t="s">
        <v>202</v>
      </c>
      <c r="E528" s="151" t="s">
        <v>44</v>
      </c>
      <c r="F528" s="152" t="s">
        <v>3498</v>
      </c>
      <c r="H528" s="151" t="s">
        <v>44</v>
      </c>
      <c r="I528" s="153"/>
      <c r="L528" s="149"/>
      <c r="M528" s="154"/>
      <c r="T528" s="155"/>
      <c r="AT528" s="151" t="s">
        <v>202</v>
      </c>
      <c r="AU528" s="151" t="s">
        <v>93</v>
      </c>
      <c r="AV528" s="12" t="s">
        <v>90</v>
      </c>
      <c r="AW528" s="12" t="s">
        <v>42</v>
      </c>
      <c r="AX528" s="12" t="s">
        <v>82</v>
      </c>
      <c r="AY528" s="151" t="s">
        <v>192</v>
      </c>
    </row>
    <row r="529" spans="2:65" s="12" customFormat="1" ht="11.25">
      <c r="B529" s="149"/>
      <c r="D529" s="150" t="s">
        <v>202</v>
      </c>
      <c r="E529" s="151" t="s">
        <v>44</v>
      </c>
      <c r="F529" s="152" t="s">
        <v>3499</v>
      </c>
      <c r="H529" s="151" t="s">
        <v>44</v>
      </c>
      <c r="I529" s="153"/>
      <c r="L529" s="149"/>
      <c r="M529" s="154"/>
      <c r="T529" s="155"/>
      <c r="AT529" s="151" t="s">
        <v>202</v>
      </c>
      <c r="AU529" s="151" t="s">
        <v>93</v>
      </c>
      <c r="AV529" s="12" t="s">
        <v>90</v>
      </c>
      <c r="AW529" s="12" t="s">
        <v>42</v>
      </c>
      <c r="AX529" s="12" t="s">
        <v>82</v>
      </c>
      <c r="AY529" s="151" t="s">
        <v>192</v>
      </c>
    </row>
    <row r="530" spans="2:65" s="12" customFormat="1" ht="11.25">
      <c r="B530" s="149"/>
      <c r="D530" s="150" t="s">
        <v>202</v>
      </c>
      <c r="E530" s="151" t="s">
        <v>44</v>
      </c>
      <c r="F530" s="152" t="s">
        <v>3706</v>
      </c>
      <c r="H530" s="151" t="s">
        <v>44</v>
      </c>
      <c r="I530" s="153"/>
      <c r="L530" s="149"/>
      <c r="M530" s="154"/>
      <c r="T530" s="155"/>
      <c r="AT530" s="151" t="s">
        <v>202</v>
      </c>
      <c r="AU530" s="151" t="s">
        <v>93</v>
      </c>
      <c r="AV530" s="12" t="s">
        <v>90</v>
      </c>
      <c r="AW530" s="12" t="s">
        <v>42</v>
      </c>
      <c r="AX530" s="12" t="s">
        <v>82</v>
      </c>
      <c r="AY530" s="151" t="s">
        <v>192</v>
      </c>
    </row>
    <row r="531" spans="2:65" s="13" customFormat="1" ht="11.25">
      <c r="B531" s="156"/>
      <c r="D531" s="150" t="s">
        <v>202</v>
      </c>
      <c r="E531" s="157" t="s">
        <v>44</v>
      </c>
      <c r="F531" s="158" t="s">
        <v>90</v>
      </c>
      <c r="H531" s="159">
        <v>1</v>
      </c>
      <c r="I531" s="160"/>
      <c r="L531" s="156"/>
      <c r="M531" s="161"/>
      <c r="T531" s="162"/>
      <c r="AT531" s="157" t="s">
        <v>202</v>
      </c>
      <c r="AU531" s="157" t="s">
        <v>93</v>
      </c>
      <c r="AV531" s="13" t="s">
        <v>93</v>
      </c>
      <c r="AW531" s="13" t="s">
        <v>42</v>
      </c>
      <c r="AX531" s="13" t="s">
        <v>82</v>
      </c>
      <c r="AY531" s="157" t="s">
        <v>192</v>
      </c>
    </row>
    <row r="532" spans="2:65" s="12" customFormat="1" ht="11.25">
      <c r="B532" s="149"/>
      <c r="D532" s="150" t="s">
        <v>202</v>
      </c>
      <c r="E532" s="151" t="s">
        <v>44</v>
      </c>
      <c r="F532" s="152" t="s">
        <v>3707</v>
      </c>
      <c r="H532" s="151" t="s">
        <v>44</v>
      </c>
      <c r="I532" s="153"/>
      <c r="L532" s="149"/>
      <c r="M532" s="154"/>
      <c r="T532" s="155"/>
      <c r="AT532" s="151" t="s">
        <v>202</v>
      </c>
      <c r="AU532" s="151" t="s">
        <v>93</v>
      </c>
      <c r="AV532" s="12" t="s">
        <v>90</v>
      </c>
      <c r="AW532" s="12" t="s">
        <v>42</v>
      </c>
      <c r="AX532" s="12" t="s">
        <v>82</v>
      </c>
      <c r="AY532" s="151" t="s">
        <v>192</v>
      </c>
    </row>
    <row r="533" spans="2:65" s="13" customFormat="1" ht="11.25">
      <c r="B533" s="156"/>
      <c r="D533" s="150" t="s">
        <v>202</v>
      </c>
      <c r="E533" s="157" t="s">
        <v>44</v>
      </c>
      <c r="F533" s="158" t="s">
        <v>90</v>
      </c>
      <c r="H533" s="159">
        <v>1</v>
      </c>
      <c r="I533" s="160"/>
      <c r="L533" s="156"/>
      <c r="M533" s="161"/>
      <c r="T533" s="162"/>
      <c r="AT533" s="157" t="s">
        <v>202</v>
      </c>
      <c r="AU533" s="157" t="s">
        <v>93</v>
      </c>
      <c r="AV533" s="13" t="s">
        <v>93</v>
      </c>
      <c r="AW533" s="13" t="s">
        <v>42</v>
      </c>
      <c r="AX533" s="13" t="s">
        <v>82</v>
      </c>
      <c r="AY533" s="157" t="s">
        <v>192</v>
      </c>
    </row>
    <row r="534" spans="2:65" s="14" customFormat="1" ht="11.25">
      <c r="B534" s="163"/>
      <c r="D534" s="150" t="s">
        <v>202</v>
      </c>
      <c r="E534" s="164" t="s">
        <v>44</v>
      </c>
      <c r="F534" s="165" t="s">
        <v>205</v>
      </c>
      <c r="H534" s="166">
        <v>2</v>
      </c>
      <c r="I534" s="167"/>
      <c r="L534" s="163"/>
      <c r="M534" s="168"/>
      <c r="T534" s="169"/>
      <c r="AT534" s="164" t="s">
        <v>202</v>
      </c>
      <c r="AU534" s="164" t="s">
        <v>93</v>
      </c>
      <c r="AV534" s="14" t="s">
        <v>199</v>
      </c>
      <c r="AW534" s="14" t="s">
        <v>4</v>
      </c>
      <c r="AX534" s="14" t="s">
        <v>90</v>
      </c>
      <c r="AY534" s="164" t="s">
        <v>192</v>
      </c>
    </row>
    <row r="535" spans="2:65" s="1" customFormat="1" ht="24.2" customHeight="1">
      <c r="B535" s="33"/>
      <c r="C535" s="132" t="s">
        <v>686</v>
      </c>
      <c r="D535" s="132" t="s">
        <v>194</v>
      </c>
      <c r="E535" s="133" t="s">
        <v>3711</v>
      </c>
      <c r="F535" s="134" t="s">
        <v>3712</v>
      </c>
      <c r="G535" s="135" t="s">
        <v>747</v>
      </c>
      <c r="H535" s="136">
        <v>10</v>
      </c>
      <c r="I535" s="137"/>
      <c r="J535" s="138">
        <f>ROUND(I535*H535,2)</f>
        <v>0</v>
      </c>
      <c r="K535" s="134" t="s">
        <v>198</v>
      </c>
      <c r="L535" s="33"/>
      <c r="M535" s="139" t="s">
        <v>44</v>
      </c>
      <c r="N535" s="140" t="s">
        <v>53</v>
      </c>
      <c r="P535" s="141">
        <f>O535*H535</f>
        <v>0</v>
      </c>
      <c r="Q535" s="141">
        <v>0</v>
      </c>
      <c r="R535" s="141">
        <f>Q535*H535</f>
        <v>0</v>
      </c>
      <c r="S535" s="141">
        <v>0</v>
      </c>
      <c r="T535" s="142">
        <f>S535*H535</f>
        <v>0</v>
      </c>
      <c r="AR535" s="143" t="s">
        <v>90</v>
      </c>
      <c r="AT535" s="143" t="s">
        <v>194</v>
      </c>
      <c r="AU535" s="143" t="s">
        <v>93</v>
      </c>
      <c r="AY535" s="17" t="s">
        <v>192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7" t="s">
        <v>90</v>
      </c>
      <c r="BK535" s="144">
        <f>ROUND(I535*H535,2)</f>
        <v>0</v>
      </c>
      <c r="BL535" s="17" t="s">
        <v>90</v>
      </c>
      <c r="BM535" s="143" t="s">
        <v>3713</v>
      </c>
    </row>
    <row r="536" spans="2:65" s="1" customFormat="1" ht="11.25">
      <c r="B536" s="33"/>
      <c r="D536" s="145" t="s">
        <v>200</v>
      </c>
      <c r="F536" s="146" t="s">
        <v>3714</v>
      </c>
      <c r="I536" s="147"/>
      <c r="L536" s="33"/>
      <c r="M536" s="148"/>
      <c r="T536" s="54"/>
      <c r="AT536" s="17" t="s">
        <v>200</v>
      </c>
      <c r="AU536" s="17" t="s">
        <v>93</v>
      </c>
    </row>
    <row r="537" spans="2:65" s="12" customFormat="1" ht="11.25">
      <c r="B537" s="149"/>
      <c r="D537" s="150" t="s">
        <v>202</v>
      </c>
      <c r="E537" s="151" t="s">
        <v>44</v>
      </c>
      <c r="F537" s="152" t="s">
        <v>3519</v>
      </c>
      <c r="H537" s="151" t="s">
        <v>44</v>
      </c>
      <c r="I537" s="153"/>
      <c r="L537" s="149"/>
      <c r="M537" s="154"/>
      <c r="T537" s="155"/>
      <c r="AT537" s="151" t="s">
        <v>202</v>
      </c>
      <c r="AU537" s="151" t="s">
        <v>93</v>
      </c>
      <c r="AV537" s="12" t="s">
        <v>90</v>
      </c>
      <c r="AW537" s="12" t="s">
        <v>42</v>
      </c>
      <c r="AX537" s="12" t="s">
        <v>82</v>
      </c>
      <c r="AY537" s="151" t="s">
        <v>192</v>
      </c>
    </row>
    <row r="538" spans="2:65" s="12" customFormat="1" ht="11.25">
      <c r="B538" s="149"/>
      <c r="D538" s="150" t="s">
        <v>202</v>
      </c>
      <c r="E538" s="151" t="s">
        <v>44</v>
      </c>
      <c r="F538" s="152" t="s">
        <v>3663</v>
      </c>
      <c r="H538" s="151" t="s">
        <v>44</v>
      </c>
      <c r="I538" s="153"/>
      <c r="L538" s="149"/>
      <c r="M538" s="154"/>
      <c r="T538" s="155"/>
      <c r="AT538" s="151" t="s">
        <v>202</v>
      </c>
      <c r="AU538" s="151" t="s">
        <v>93</v>
      </c>
      <c r="AV538" s="12" t="s">
        <v>90</v>
      </c>
      <c r="AW538" s="12" t="s">
        <v>42</v>
      </c>
      <c r="AX538" s="12" t="s">
        <v>82</v>
      </c>
      <c r="AY538" s="151" t="s">
        <v>192</v>
      </c>
    </row>
    <row r="539" spans="2:65" s="13" customFormat="1" ht="11.25">
      <c r="B539" s="156"/>
      <c r="D539" s="150" t="s">
        <v>202</v>
      </c>
      <c r="E539" s="157" t="s">
        <v>44</v>
      </c>
      <c r="F539" s="158" t="s">
        <v>199</v>
      </c>
      <c r="H539" s="159">
        <v>4</v>
      </c>
      <c r="I539" s="160"/>
      <c r="L539" s="156"/>
      <c r="M539" s="161"/>
      <c r="T539" s="162"/>
      <c r="AT539" s="157" t="s">
        <v>202</v>
      </c>
      <c r="AU539" s="157" t="s">
        <v>93</v>
      </c>
      <c r="AV539" s="13" t="s">
        <v>93</v>
      </c>
      <c r="AW539" s="13" t="s">
        <v>42</v>
      </c>
      <c r="AX539" s="13" t="s">
        <v>82</v>
      </c>
      <c r="AY539" s="157" t="s">
        <v>192</v>
      </c>
    </row>
    <row r="540" spans="2:65" s="12" customFormat="1" ht="22.5">
      <c r="B540" s="149"/>
      <c r="D540" s="150" t="s">
        <v>202</v>
      </c>
      <c r="E540" s="151" t="s">
        <v>44</v>
      </c>
      <c r="F540" s="152" t="s">
        <v>3664</v>
      </c>
      <c r="H540" s="151" t="s">
        <v>44</v>
      </c>
      <c r="I540" s="153"/>
      <c r="L540" s="149"/>
      <c r="M540" s="154"/>
      <c r="T540" s="155"/>
      <c r="AT540" s="151" t="s">
        <v>202</v>
      </c>
      <c r="AU540" s="151" t="s">
        <v>93</v>
      </c>
      <c r="AV540" s="12" t="s">
        <v>90</v>
      </c>
      <c r="AW540" s="12" t="s">
        <v>42</v>
      </c>
      <c r="AX540" s="12" t="s">
        <v>82</v>
      </c>
      <c r="AY540" s="151" t="s">
        <v>192</v>
      </c>
    </row>
    <row r="541" spans="2:65" s="13" customFormat="1" ht="11.25">
      <c r="B541" s="156"/>
      <c r="D541" s="150" t="s">
        <v>202</v>
      </c>
      <c r="E541" s="157" t="s">
        <v>44</v>
      </c>
      <c r="F541" s="158" t="s">
        <v>199</v>
      </c>
      <c r="H541" s="159">
        <v>4</v>
      </c>
      <c r="I541" s="160"/>
      <c r="L541" s="156"/>
      <c r="M541" s="161"/>
      <c r="T541" s="162"/>
      <c r="AT541" s="157" t="s">
        <v>202</v>
      </c>
      <c r="AU541" s="157" t="s">
        <v>93</v>
      </c>
      <c r="AV541" s="13" t="s">
        <v>93</v>
      </c>
      <c r="AW541" s="13" t="s">
        <v>42</v>
      </c>
      <c r="AX541" s="13" t="s">
        <v>82</v>
      </c>
      <c r="AY541" s="157" t="s">
        <v>192</v>
      </c>
    </row>
    <row r="542" spans="2:65" s="12" customFormat="1" ht="11.25">
      <c r="B542" s="149"/>
      <c r="D542" s="150" t="s">
        <v>202</v>
      </c>
      <c r="E542" s="151" t="s">
        <v>44</v>
      </c>
      <c r="F542" s="152" t="s">
        <v>3715</v>
      </c>
      <c r="H542" s="151" t="s">
        <v>44</v>
      </c>
      <c r="I542" s="153"/>
      <c r="L542" s="149"/>
      <c r="M542" s="154"/>
      <c r="T542" s="155"/>
      <c r="AT542" s="151" t="s">
        <v>202</v>
      </c>
      <c r="AU542" s="151" t="s">
        <v>93</v>
      </c>
      <c r="AV542" s="12" t="s">
        <v>90</v>
      </c>
      <c r="AW542" s="12" t="s">
        <v>42</v>
      </c>
      <c r="AX542" s="12" t="s">
        <v>82</v>
      </c>
      <c r="AY542" s="151" t="s">
        <v>192</v>
      </c>
    </row>
    <row r="543" spans="2:65" s="13" customFormat="1" ht="11.25">
      <c r="B543" s="156"/>
      <c r="D543" s="150" t="s">
        <v>202</v>
      </c>
      <c r="E543" s="157" t="s">
        <v>44</v>
      </c>
      <c r="F543" s="158" t="s">
        <v>93</v>
      </c>
      <c r="H543" s="159">
        <v>2</v>
      </c>
      <c r="I543" s="160"/>
      <c r="L543" s="156"/>
      <c r="M543" s="161"/>
      <c r="T543" s="162"/>
      <c r="AT543" s="157" t="s">
        <v>202</v>
      </c>
      <c r="AU543" s="157" t="s">
        <v>93</v>
      </c>
      <c r="AV543" s="13" t="s">
        <v>93</v>
      </c>
      <c r="AW543" s="13" t="s">
        <v>42</v>
      </c>
      <c r="AX543" s="13" t="s">
        <v>82</v>
      </c>
      <c r="AY543" s="157" t="s">
        <v>192</v>
      </c>
    </row>
    <row r="544" spans="2:65" s="14" customFormat="1" ht="11.25">
      <c r="B544" s="163"/>
      <c r="D544" s="150" t="s">
        <v>202</v>
      </c>
      <c r="E544" s="164" t="s">
        <v>44</v>
      </c>
      <c r="F544" s="165" t="s">
        <v>205</v>
      </c>
      <c r="H544" s="166">
        <v>10</v>
      </c>
      <c r="I544" s="167"/>
      <c r="L544" s="163"/>
      <c r="M544" s="168"/>
      <c r="T544" s="169"/>
      <c r="AT544" s="164" t="s">
        <v>202</v>
      </c>
      <c r="AU544" s="164" t="s">
        <v>93</v>
      </c>
      <c r="AV544" s="14" t="s">
        <v>199</v>
      </c>
      <c r="AW544" s="14" t="s">
        <v>42</v>
      </c>
      <c r="AX544" s="14" t="s">
        <v>90</v>
      </c>
      <c r="AY544" s="164" t="s">
        <v>192</v>
      </c>
    </row>
    <row r="545" spans="2:65" s="1" customFormat="1" ht="24.2" customHeight="1">
      <c r="B545" s="33"/>
      <c r="C545" s="132" t="s">
        <v>303</v>
      </c>
      <c r="D545" s="132" t="s">
        <v>194</v>
      </c>
      <c r="E545" s="133" t="s">
        <v>3716</v>
      </c>
      <c r="F545" s="134" t="s">
        <v>3717</v>
      </c>
      <c r="G545" s="135" t="s">
        <v>747</v>
      </c>
      <c r="H545" s="136">
        <v>2</v>
      </c>
      <c r="I545" s="137"/>
      <c r="J545" s="138">
        <f>ROUND(I545*H545,2)</f>
        <v>0</v>
      </c>
      <c r="K545" s="134" t="s">
        <v>259</v>
      </c>
      <c r="L545" s="33"/>
      <c r="M545" s="139" t="s">
        <v>44</v>
      </c>
      <c r="N545" s="140" t="s">
        <v>53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90</v>
      </c>
      <c r="AT545" s="143" t="s">
        <v>194</v>
      </c>
      <c r="AU545" s="143" t="s">
        <v>93</v>
      </c>
      <c r="AY545" s="17" t="s">
        <v>192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90</v>
      </c>
      <c r="BK545" s="144">
        <f>ROUND(I545*H545,2)</f>
        <v>0</v>
      </c>
      <c r="BL545" s="17" t="s">
        <v>90</v>
      </c>
      <c r="BM545" s="143" t="s">
        <v>3718</v>
      </c>
    </row>
    <row r="546" spans="2:65" s="12" customFormat="1" ht="11.25">
      <c r="B546" s="149"/>
      <c r="D546" s="150" t="s">
        <v>202</v>
      </c>
      <c r="E546" s="151" t="s">
        <v>44</v>
      </c>
      <c r="F546" s="152" t="s">
        <v>3498</v>
      </c>
      <c r="H546" s="151" t="s">
        <v>44</v>
      </c>
      <c r="I546" s="153"/>
      <c r="L546" s="149"/>
      <c r="M546" s="154"/>
      <c r="T546" s="155"/>
      <c r="AT546" s="151" t="s">
        <v>202</v>
      </c>
      <c r="AU546" s="151" t="s">
        <v>93</v>
      </c>
      <c r="AV546" s="12" t="s">
        <v>90</v>
      </c>
      <c r="AW546" s="12" t="s">
        <v>42</v>
      </c>
      <c r="AX546" s="12" t="s">
        <v>82</v>
      </c>
      <c r="AY546" s="151" t="s">
        <v>192</v>
      </c>
    </row>
    <row r="547" spans="2:65" s="12" customFormat="1" ht="11.25">
      <c r="B547" s="149"/>
      <c r="D547" s="150" t="s">
        <v>202</v>
      </c>
      <c r="E547" s="151" t="s">
        <v>44</v>
      </c>
      <c r="F547" s="152" t="s">
        <v>3499</v>
      </c>
      <c r="H547" s="151" t="s">
        <v>44</v>
      </c>
      <c r="I547" s="153"/>
      <c r="L547" s="149"/>
      <c r="M547" s="154"/>
      <c r="T547" s="155"/>
      <c r="AT547" s="151" t="s">
        <v>202</v>
      </c>
      <c r="AU547" s="151" t="s">
        <v>93</v>
      </c>
      <c r="AV547" s="12" t="s">
        <v>90</v>
      </c>
      <c r="AW547" s="12" t="s">
        <v>42</v>
      </c>
      <c r="AX547" s="12" t="s">
        <v>82</v>
      </c>
      <c r="AY547" s="151" t="s">
        <v>192</v>
      </c>
    </row>
    <row r="548" spans="2:65" s="12" customFormat="1" ht="11.25">
      <c r="B548" s="149"/>
      <c r="D548" s="150" t="s">
        <v>202</v>
      </c>
      <c r="E548" s="151" t="s">
        <v>44</v>
      </c>
      <c r="F548" s="152" t="s">
        <v>3662</v>
      </c>
      <c r="H548" s="151" t="s">
        <v>44</v>
      </c>
      <c r="I548" s="153"/>
      <c r="L548" s="149"/>
      <c r="M548" s="154"/>
      <c r="T548" s="155"/>
      <c r="AT548" s="151" t="s">
        <v>202</v>
      </c>
      <c r="AU548" s="151" t="s">
        <v>93</v>
      </c>
      <c r="AV548" s="12" t="s">
        <v>90</v>
      </c>
      <c r="AW548" s="12" t="s">
        <v>42</v>
      </c>
      <c r="AX548" s="12" t="s">
        <v>82</v>
      </c>
      <c r="AY548" s="151" t="s">
        <v>192</v>
      </c>
    </row>
    <row r="549" spans="2:65" s="13" customFormat="1" ht="11.25">
      <c r="B549" s="156"/>
      <c r="D549" s="150" t="s">
        <v>202</v>
      </c>
      <c r="E549" s="157" t="s">
        <v>44</v>
      </c>
      <c r="F549" s="158" t="s">
        <v>93</v>
      </c>
      <c r="H549" s="159">
        <v>2</v>
      </c>
      <c r="I549" s="160"/>
      <c r="L549" s="156"/>
      <c r="M549" s="161"/>
      <c r="T549" s="162"/>
      <c r="AT549" s="157" t="s">
        <v>202</v>
      </c>
      <c r="AU549" s="157" t="s">
        <v>93</v>
      </c>
      <c r="AV549" s="13" t="s">
        <v>93</v>
      </c>
      <c r="AW549" s="13" t="s">
        <v>42</v>
      </c>
      <c r="AX549" s="13" t="s">
        <v>90</v>
      </c>
      <c r="AY549" s="157" t="s">
        <v>192</v>
      </c>
    </row>
    <row r="550" spans="2:65" s="1" customFormat="1" ht="55.5" customHeight="1">
      <c r="B550" s="33"/>
      <c r="C550" s="132" t="s">
        <v>694</v>
      </c>
      <c r="D550" s="132" t="s">
        <v>194</v>
      </c>
      <c r="E550" s="133" t="s">
        <v>3719</v>
      </c>
      <c r="F550" s="134" t="s">
        <v>3720</v>
      </c>
      <c r="G550" s="135" t="s">
        <v>747</v>
      </c>
      <c r="H550" s="136">
        <v>8</v>
      </c>
      <c r="I550" s="137"/>
      <c r="J550" s="138">
        <f>ROUND(I550*H550,2)</f>
        <v>0</v>
      </c>
      <c r="K550" s="134" t="s">
        <v>198</v>
      </c>
      <c r="L550" s="33"/>
      <c r="M550" s="139" t="s">
        <v>44</v>
      </c>
      <c r="N550" s="140" t="s">
        <v>53</v>
      </c>
      <c r="P550" s="141">
        <f>O550*H550</f>
        <v>0</v>
      </c>
      <c r="Q550" s="141">
        <v>0</v>
      </c>
      <c r="R550" s="141">
        <f>Q550*H550</f>
        <v>0</v>
      </c>
      <c r="S550" s="141">
        <v>0</v>
      </c>
      <c r="T550" s="142">
        <f>S550*H550</f>
        <v>0</v>
      </c>
      <c r="AR550" s="143" t="s">
        <v>90</v>
      </c>
      <c r="AT550" s="143" t="s">
        <v>194</v>
      </c>
      <c r="AU550" s="143" t="s">
        <v>93</v>
      </c>
      <c r="AY550" s="17" t="s">
        <v>192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7" t="s">
        <v>90</v>
      </c>
      <c r="BK550" s="144">
        <f>ROUND(I550*H550,2)</f>
        <v>0</v>
      </c>
      <c r="BL550" s="17" t="s">
        <v>90</v>
      </c>
      <c r="BM550" s="143" t="s">
        <v>3721</v>
      </c>
    </row>
    <row r="551" spans="2:65" s="1" customFormat="1" ht="11.25">
      <c r="B551" s="33"/>
      <c r="D551" s="145" t="s">
        <v>200</v>
      </c>
      <c r="F551" s="146" t="s">
        <v>3722</v>
      </c>
      <c r="I551" s="147"/>
      <c r="L551" s="33"/>
      <c r="M551" s="148"/>
      <c r="T551" s="54"/>
      <c r="AT551" s="17" t="s">
        <v>200</v>
      </c>
      <c r="AU551" s="17" t="s">
        <v>93</v>
      </c>
    </row>
    <row r="552" spans="2:65" s="12" customFormat="1" ht="11.25">
      <c r="B552" s="149"/>
      <c r="D552" s="150" t="s">
        <v>202</v>
      </c>
      <c r="E552" s="151" t="s">
        <v>44</v>
      </c>
      <c r="F552" s="152" t="s">
        <v>3723</v>
      </c>
      <c r="H552" s="151" t="s">
        <v>44</v>
      </c>
      <c r="I552" s="153"/>
      <c r="L552" s="149"/>
      <c r="M552" s="154"/>
      <c r="T552" s="155"/>
      <c r="AT552" s="151" t="s">
        <v>202</v>
      </c>
      <c r="AU552" s="151" t="s">
        <v>93</v>
      </c>
      <c r="AV552" s="12" t="s">
        <v>90</v>
      </c>
      <c r="AW552" s="12" t="s">
        <v>42</v>
      </c>
      <c r="AX552" s="12" t="s">
        <v>82</v>
      </c>
      <c r="AY552" s="151" t="s">
        <v>192</v>
      </c>
    </row>
    <row r="553" spans="2:65" s="12" customFormat="1" ht="11.25">
      <c r="B553" s="149"/>
      <c r="D553" s="150" t="s">
        <v>202</v>
      </c>
      <c r="E553" s="151" t="s">
        <v>44</v>
      </c>
      <c r="F553" s="152" t="s">
        <v>3519</v>
      </c>
      <c r="H553" s="151" t="s">
        <v>44</v>
      </c>
      <c r="I553" s="153"/>
      <c r="L553" s="149"/>
      <c r="M553" s="154"/>
      <c r="T553" s="155"/>
      <c r="AT553" s="151" t="s">
        <v>202</v>
      </c>
      <c r="AU553" s="151" t="s">
        <v>93</v>
      </c>
      <c r="AV553" s="12" t="s">
        <v>90</v>
      </c>
      <c r="AW553" s="12" t="s">
        <v>42</v>
      </c>
      <c r="AX553" s="12" t="s">
        <v>82</v>
      </c>
      <c r="AY553" s="151" t="s">
        <v>192</v>
      </c>
    </row>
    <row r="554" spans="2:65" s="12" customFormat="1" ht="11.25">
      <c r="B554" s="149"/>
      <c r="D554" s="150" t="s">
        <v>202</v>
      </c>
      <c r="E554" s="151" t="s">
        <v>44</v>
      </c>
      <c r="F554" s="152" t="s">
        <v>3724</v>
      </c>
      <c r="H554" s="151" t="s">
        <v>44</v>
      </c>
      <c r="I554" s="153"/>
      <c r="L554" s="149"/>
      <c r="M554" s="154"/>
      <c r="T554" s="155"/>
      <c r="AT554" s="151" t="s">
        <v>202</v>
      </c>
      <c r="AU554" s="151" t="s">
        <v>93</v>
      </c>
      <c r="AV554" s="12" t="s">
        <v>90</v>
      </c>
      <c r="AW554" s="12" t="s">
        <v>42</v>
      </c>
      <c r="AX554" s="12" t="s">
        <v>82</v>
      </c>
      <c r="AY554" s="151" t="s">
        <v>192</v>
      </c>
    </row>
    <row r="555" spans="2:65" s="12" customFormat="1" ht="11.25">
      <c r="B555" s="149"/>
      <c r="D555" s="150" t="s">
        <v>202</v>
      </c>
      <c r="E555" s="151" t="s">
        <v>44</v>
      </c>
      <c r="F555" s="152" t="s">
        <v>3663</v>
      </c>
      <c r="H555" s="151" t="s">
        <v>44</v>
      </c>
      <c r="I555" s="153"/>
      <c r="L555" s="149"/>
      <c r="M555" s="154"/>
      <c r="T555" s="155"/>
      <c r="AT555" s="151" t="s">
        <v>202</v>
      </c>
      <c r="AU555" s="151" t="s">
        <v>93</v>
      </c>
      <c r="AV555" s="12" t="s">
        <v>90</v>
      </c>
      <c r="AW555" s="12" t="s">
        <v>42</v>
      </c>
      <c r="AX555" s="12" t="s">
        <v>82</v>
      </c>
      <c r="AY555" s="151" t="s">
        <v>192</v>
      </c>
    </row>
    <row r="556" spans="2:65" s="13" customFormat="1" ht="11.25">
      <c r="B556" s="156"/>
      <c r="D556" s="150" t="s">
        <v>202</v>
      </c>
      <c r="E556" s="157" t="s">
        <v>44</v>
      </c>
      <c r="F556" s="158" t="s">
        <v>199</v>
      </c>
      <c r="H556" s="159">
        <v>4</v>
      </c>
      <c r="I556" s="160"/>
      <c r="L556" s="156"/>
      <c r="M556" s="161"/>
      <c r="T556" s="162"/>
      <c r="AT556" s="157" t="s">
        <v>202</v>
      </c>
      <c r="AU556" s="157" t="s">
        <v>93</v>
      </c>
      <c r="AV556" s="13" t="s">
        <v>93</v>
      </c>
      <c r="AW556" s="13" t="s">
        <v>42</v>
      </c>
      <c r="AX556" s="13" t="s">
        <v>82</v>
      </c>
      <c r="AY556" s="157" t="s">
        <v>192</v>
      </c>
    </row>
    <row r="557" spans="2:65" s="12" customFormat="1" ht="22.5">
      <c r="B557" s="149"/>
      <c r="D557" s="150" t="s">
        <v>202</v>
      </c>
      <c r="E557" s="151" t="s">
        <v>44</v>
      </c>
      <c r="F557" s="152" t="s">
        <v>3664</v>
      </c>
      <c r="H557" s="151" t="s">
        <v>44</v>
      </c>
      <c r="I557" s="153"/>
      <c r="L557" s="149"/>
      <c r="M557" s="154"/>
      <c r="T557" s="155"/>
      <c r="AT557" s="151" t="s">
        <v>202</v>
      </c>
      <c r="AU557" s="151" t="s">
        <v>93</v>
      </c>
      <c r="AV557" s="12" t="s">
        <v>90</v>
      </c>
      <c r="AW557" s="12" t="s">
        <v>42</v>
      </c>
      <c r="AX557" s="12" t="s">
        <v>82</v>
      </c>
      <c r="AY557" s="151" t="s">
        <v>192</v>
      </c>
    </row>
    <row r="558" spans="2:65" s="13" customFormat="1" ht="11.25">
      <c r="B558" s="156"/>
      <c r="D558" s="150" t="s">
        <v>202</v>
      </c>
      <c r="E558" s="157" t="s">
        <v>44</v>
      </c>
      <c r="F558" s="158" t="s">
        <v>199</v>
      </c>
      <c r="H558" s="159">
        <v>4</v>
      </c>
      <c r="I558" s="160"/>
      <c r="L558" s="156"/>
      <c r="M558" s="161"/>
      <c r="T558" s="162"/>
      <c r="AT558" s="157" t="s">
        <v>202</v>
      </c>
      <c r="AU558" s="157" t="s">
        <v>93</v>
      </c>
      <c r="AV558" s="13" t="s">
        <v>93</v>
      </c>
      <c r="AW558" s="13" t="s">
        <v>42</v>
      </c>
      <c r="AX558" s="13" t="s">
        <v>82</v>
      </c>
      <c r="AY558" s="157" t="s">
        <v>192</v>
      </c>
    </row>
    <row r="559" spans="2:65" s="14" customFormat="1" ht="11.25">
      <c r="B559" s="163"/>
      <c r="D559" s="150" t="s">
        <v>202</v>
      </c>
      <c r="E559" s="164" t="s">
        <v>44</v>
      </c>
      <c r="F559" s="165" t="s">
        <v>205</v>
      </c>
      <c r="H559" s="166">
        <v>8</v>
      </c>
      <c r="I559" s="167"/>
      <c r="L559" s="163"/>
      <c r="M559" s="168"/>
      <c r="T559" s="169"/>
      <c r="AT559" s="164" t="s">
        <v>202</v>
      </c>
      <c r="AU559" s="164" t="s">
        <v>93</v>
      </c>
      <c r="AV559" s="14" t="s">
        <v>199</v>
      </c>
      <c r="AW559" s="14" t="s">
        <v>42</v>
      </c>
      <c r="AX559" s="14" t="s">
        <v>90</v>
      </c>
      <c r="AY559" s="164" t="s">
        <v>192</v>
      </c>
    </row>
    <row r="560" spans="2:65" s="1" customFormat="1" ht="24.2" customHeight="1">
      <c r="B560" s="33"/>
      <c r="C560" s="170" t="s">
        <v>307</v>
      </c>
      <c r="D560" s="170" t="s">
        <v>245</v>
      </c>
      <c r="E560" s="171" t="s">
        <v>3725</v>
      </c>
      <c r="F560" s="172" t="s">
        <v>3726</v>
      </c>
      <c r="G560" s="173" t="s">
        <v>747</v>
      </c>
      <c r="H560" s="174">
        <v>8</v>
      </c>
      <c r="I560" s="175"/>
      <c r="J560" s="176">
        <f>ROUND(I560*H560,2)</f>
        <v>0</v>
      </c>
      <c r="K560" s="172" t="s">
        <v>259</v>
      </c>
      <c r="L560" s="177"/>
      <c r="M560" s="178" t="s">
        <v>44</v>
      </c>
      <c r="N560" s="179" t="s">
        <v>53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93</v>
      </c>
      <c r="AT560" s="143" t="s">
        <v>245</v>
      </c>
      <c r="AU560" s="143" t="s">
        <v>93</v>
      </c>
      <c r="AY560" s="17" t="s">
        <v>192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90</v>
      </c>
      <c r="BK560" s="144">
        <f>ROUND(I560*H560,2)</f>
        <v>0</v>
      </c>
      <c r="BL560" s="17" t="s">
        <v>90</v>
      </c>
      <c r="BM560" s="143" t="s">
        <v>3727</v>
      </c>
    </row>
    <row r="561" spans="2:65" s="12" customFormat="1" ht="11.25">
      <c r="B561" s="149"/>
      <c r="D561" s="150" t="s">
        <v>202</v>
      </c>
      <c r="E561" s="151" t="s">
        <v>44</v>
      </c>
      <c r="F561" s="152" t="s">
        <v>3723</v>
      </c>
      <c r="H561" s="151" t="s">
        <v>44</v>
      </c>
      <c r="I561" s="153"/>
      <c r="L561" s="149"/>
      <c r="M561" s="154"/>
      <c r="T561" s="155"/>
      <c r="AT561" s="151" t="s">
        <v>202</v>
      </c>
      <c r="AU561" s="151" t="s">
        <v>93</v>
      </c>
      <c r="AV561" s="12" t="s">
        <v>90</v>
      </c>
      <c r="AW561" s="12" t="s">
        <v>42</v>
      </c>
      <c r="AX561" s="12" t="s">
        <v>82</v>
      </c>
      <c r="AY561" s="151" t="s">
        <v>192</v>
      </c>
    </row>
    <row r="562" spans="2:65" s="12" customFormat="1" ht="11.25">
      <c r="B562" s="149"/>
      <c r="D562" s="150" t="s">
        <v>202</v>
      </c>
      <c r="E562" s="151" t="s">
        <v>44</v>
      </c>
      <c r="F562" s="152" t="s">
        <v>3519</v>
      </c>
      <c r="H562" s="151" t="s">
        <v>44</v>
      </c>
      <c r="I562" s="153"/>
      <c r="L562" s="149"/>
      <c r="M562" s="154"/>
      <c r="T562" s="155"/>
      <c r="AT562" s="151" t="s">
        <v>202</v>
      </c>
      <c r="AU562" s="151" t="s">
        <v>93</v>
      </c>
      <c r="AV562" s="12" t="s">
        <v>90</v>
      </c>
      <c r="AW562" s="12" t="s">
        <v>42</v>
      </c>
      <c r="AX562" s="12" t="s">
        <v>82</v>
      </c>
      <c r="AY562" s="151" t="s">
        <v>192</v>
      </c>
    </row>
    <row r="563" spans="2:65" s="12" customFormat="1" ht="11.25">
      <c r="B563" s="149"/>
      <c r="D563" s="150" t="s">
        <v>202</v>
      </c>
      <c r="E563" s="151" t="s">
        <v>44</v>
      </c>
      <c r="F563" s="152" t="s">
        <v>3724</v>
      </c>
      <c r="H563" s="151" t="s">
        <v>44</v>
      </c>
      <c r="I563" s="153"/>
      <c r="L563" s="149"/>
      <c r="M563" s="154"/>
      <c r="T563" s="155"/>
      <c r="AT563" s="151" t="s">
        <v>202</v>
      </c>
      <c r="AU563" s="151" t="s">
        <v>93</v>
      </c>
      <c r="AV563" s="12" t="s">
        <v>90</v>
      </c>
      <c r="AW563" s="12" t="s">
        <v>42</v>
      </c>
      <c r="AX563" s="12" t="s">
        <v>82</v>
      </c>
      <c r="AY563" s="151" t="s">
        <v>192</v>
      </c>
    </row>
    <row r="564" spans="2:65" s="12" customFormat="1" ht="11.25">
      <c r="B564" s="149"/>
      <c r="D564" s="150" t="s">
        <v>202</v>
      </c>
      <c r="E564" s="151" t="s">
        <v>44</v>
      </c>
      <c r="F564" s="152" t="s">
        <v>3663</v>
      </c>
      <c r="H564" s="151" t="s">
        <v>44</v>
      </c>
      <c r="I564" s="153"/>
      <c r="L564" s="149"/>
      <c r="M564" s="154"/>
      <c r="T564" s="155"/>
      <c r="AT564" s="151" t="s">
        <v>202</v>
      </c>
      <c r="AU564" s="151" t="s">
        <v>93</v>
      </c>
      <c r="AV564" s="12" t="s">
        <v>90</v>
      </c>
      <c r="AW564" s="12" t="s">
        <v>42</v>
      </c>
      <c r="AX564" s="12" t="s">
        <v>82</v>
      </c>
      <c r="AY564" s="151" t="s">
        <v>192</v>
      </c>
    </row>
    <row r="565" spans="2:65" s="13" customFormat="1" ht="11.25">
      <c r="B565" s="156"/>
      <c r="D565" s="150" t="s">
        <v>202</v>
      </c>
      <c r="E565" s="157" t="s">
        <v>44</v>
      </c>
      <c r="F565" s="158" t="s">
        <v>199</v>
      </c>
      <c r="H565" s="159">
        <v>4</v>
      </c>
      <c r="I565" s="160"/>
      <c r="L565" s="156"/>
      <c r="M565" s="161"/>
      <c r="T565" s="162"/>
      <c r="AT565" s="157" t="s">
        <v>202</v>
      </c>
      <c r="AU565" s="157" t="s">
        <v>93</v>
      </c>
      <c r="AV565" s="13" t="s">
        <v>93</v>
      </c>
      <c r="AW565" s="13" t="s">
        <v>42</v>
      </c>
      <c r="AX565" s="13" t="s">
        <v>82</v>
      </c>
      <c r="AY565" s="157" t="s">
        <v>192</v>
      </c>
    </row>
    <row r="566" spans="2:65" s="12" customFormat="1" ht="22.5">
      <c r="B566" s="149"/>
      <c r="D566" s="150" t="s">
        <v>202</v>
      </c>
      <c r="E566" s="151" t="s">
        <v>44</v>
      </c>
      <c r="F566" s="152" t="s">
        <v>3664</v>
      </c>
      <c r="H566" s="151" t="s">
        <v>44</v>
      </c>
      <c r="I566" s="153"/>
      <c r="L566" s="149"/>
      <c r="M566" s="154"/>
      <c r="T566" s="155"/>
      <c r="AT566" s="151" t="s">
        <v>202</v>
      </c>
      <c r="AU566" s="151" t="s">
        <v>93</v>
      </c>
      <c r="AV566" s="12" t="s">
        <v>90</v>
      </c>
      <c r="AW566" s="12" t="s">
        <v>42</v>
      </c>
      <c r="AX566" s="12" t="s">
        <v>82</v>
      </c>
      <c r="AY566" s="151" t="s">
        <v>192</v>
      </c>
    </row>
    <row r="567" spans="2:65" s="13" customFormat="1" ht="11.25">
      <c r="B567" s="156"/>
      <c r="D567" s="150" t="s">
        <v>202</v>
      </c>
      <c r="E567" s="157" t="s">
        <v>44</v>
      </c>
      <c r="F567" s="158" t="s">
        <v>199</v>
      </c>
      <c r="H567" s="159">
        <v>4</v>
      </c>
      <c r="I567" s="160"/>
      <c r="L567" s="156"/>
      <c r="M567" s="161"/>
      <c r="T567" s="162"/>
      <c r="AT567" s="157" t="s">
        <v>202</v>
      </c>
      <c r="AU567" s="157" t="s">
        <v>93</v>
      </c>
      <c r="AV567" s="13" t="s">
        <v>93</v>
      </c>
      <c r="AW567" s="13" t="s">
        <v>42</v>
      </c>
      <c r="AX567" s="13" t="s">
        <v>82</v>
      </c>
      <c r="AY567" s="157" t="s">
        <v>192</v>
      </c>
    </row>
    <row r="568" spans="2:65" s="14" customFormat="1" ht="11.25">
      <c r="B568" s="163"/>
      <c r="D568" s="150" t="s">
        <v>202</v>
      </c>
      <c r="E568" s="164" t="s">
        <v>44</v>
      </c>
      <c r="F568" s="165" t="s">
        <v>205</v>
      </c>
      <c r="H568" s="166">
        <v>8</v>
      </c>
      <c r="I568" s="167"/>
      <c r="L568" s="163"/>
      <c r="M568" s="168"/>
      <c r="T568" s="169"/>
      <c r="AT568" s="164" t="s">
        <v>202</v>
      </c>
      <c r="AU568" s="164" t="s">
        <v>93</v>
      </c>
      <c r="AV568" s="14" t="s">
        <v>199</v>
      </c>
      <c r="AW568" s="14" t="s">
        <v>42</v>
      </c>
      <c r="AX568" s="14" t="s">
        <v>90</v>
      </c>
      <c r="AY568" s="164" t="s">
        <v>192</v>
      </c>
    </row>
    <row r="569" spans="2:65" s="1" customFormat="1" ht="55.5" customHeight="1">
      <c r="B569" s="33"/>
      <c r="C569" s="132" t="s">
        <v>703</v>
      </c>
      <c r="D569" s="132" t="s">
        <v>194</v>
      </c>
      <c r="E569" s="133" t="s">
        <v>3728</v>
      </c>
      <c r="F569" s="134" t="s">
        <v>3729</v>
      </c>
      <c r="G569" s="135" t="s">
        <v>747</v>
      </c>
      <c r="H569" s="136">
        <v>8</v>
      </c>
      <c r="I569" s="137"/>
      <c r="J569" s="138">
        <f>ROUND(I569*H569,2)</f>
        <v>0</v>
      </c>
      <c r="K569" s="134" t="s">
        <v>198</v>
      </c>
      <c r="L569" s="33"/>
      <c r="M569" s="139" t="s">
        <v>44</v>
      </c>
      <c r="N569" s="140" t="s">
        <v>53</v>
      </c>
      <c r="P569" s="141">
        <f>O569*H569</f>
        <v>0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90</v>
      </c>
      <c r="AT569" s="143" t="s">
        <v>194</v>
      </c>
      <c r="AU569" s="143" t="s">
        <v>93</v>
      </c>
      <c r="AY569" s="17" t="s">
        <v>192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7" t="s">
        <v>90</v>
      </c>
      <c r="BK569" s="144">
        <f>ROUND(I569*H569,2)</f>
        <v>0</v>
      </c>
      <c r="BL569" s="17" t="s">
        <v>90</v>
      </c>
      <c r="BM569" s="143" t="s">
        <v>3730</v>
      </c>
    </row>
    <row r="570" spans="2:65" s="1" customFormat="1" ht="11.25">
      <c r="B570" s="33"/>
      <c r="D570" s="145" t="s">
        <v>200</v>
      </c>
      <c r="F570" s="146" t="s">
        <v>3731</v>
      </c>
      <c r="I570" s="147"/>
      <c r="L570" s="33"/>
      <c r="M570" s="148"/>
      <c r="T570" s="54"/>
      <c r="AT570" s="17" t="s">
        <v>200</v>
      </c>
      <c r="AU570" s="17" t="s">
        <v>93</v>
      </c>
    </row>
    <row r="571" spans="2:65" s="12" customFormat="1" ht="11.25">
      <c r="B571" s="149"/>
      <c r="D571" s="150" t="s">
        <v>202</v>
      </c>
      <c r="E571" s="151" t="s">
        <v>44</v>
      </c>
      <c r="F571" s="152" t="s">
        <v>3519</v>
      </c>
      <c r="H571" s="151" t="s">
        <v>44</v>
      </c>
      <c r="I571" s="153"/>
      <c r="L571" s="149"/>
      <c r="M571" s="154"/>
      <c r="T571" s="155"/>
      <c r="AT571" s="151" t="s">
        <v>202</v>
      </c>
      <c r="AU571" s="151" t="s">
        <v>93</v>
      </c>
      <c r="AV571" s="12" t="s">
        <v>90</v>
      </c>
      <c r="AW571" s="12" t="s">
        <v>42</v>
      </c>
      <c r="AX571" s="12" t="s">
        <v>82</v>
      </c>
      <c r="AY571" s="151" t="s">
        <v>192</v>
      </c>
    </row>
    <row r="572" spans="2:65" s="12" customFormat="1" ht="11.25">
      <c r="B572" s="149"/>
      <c r="D572" s="150" t="s">
        <v>202</v>
      </c>
      <c r="E572" s="151" t="s">
        <v>44</v>
      </c>
      <c r="F572" s="152" t="s">
        <v>3663</v>
      </c>
      <c r="H572" s="151" t="s">
        <v>44</v>
      </c>
      <c r="I572" s="153"/>
      <c r="L572" s="149"/>
      <c r="M572" s="154"/>
      <c r="T572" s="155"/>
      <c r="AT572" s="151" t="s">
        <v>202</v>
      </c>
      <c r="AU572" s="151" t="s">
        <v>93</v>
      </c>
      <c r="AV572" s="12" t="s">
        <v>90</v>
      </c>
      <c r="AW572" s="12" t="s">
        <v>42</v>
      </c>
      <c r="AX572" s="12" t="s">
        <v>82</v>
      </c>
      <c r="AY572" s="151" t="s">
        <v>192</v>
      </c>
    </row>
    <row r="573" spans="2:65" s="13" customFormat="1" ht="11.25">
      <c r="B573" s="156"/>
      <c r="D573" s="150" t="s">
        <v>202</v>
      </c>
      <c r="E573" s="157" t="s">
        <v>44</v>
      </c>
      <c r="F573" s="158" t="s">
        <v>199</v>
      </c>
      <c r="H573" s="159">
        <v>4</v>
      </c>
      <c r="I573" s="160"/>
      <c r="L573" s="156"/>
      <c r="M573" s="161"/>
      <c r="T573" s="162"/>
      <c r="AT573" s="157" t="s">
        <v>202</v>
      </c>
      <c r="AU573" s="157" t="s">
        <v>93</v>
      </c>
      <c r="AV573" s="13" t="s">
        <v>93</v>
      </c>
      <c r="AW573" s="13" t="s">
        <v>42</v>
      </c>
      <c r="AX573" s="13" t="s">
        <v>82</v>
      </c>
      <c r="AY573" s="157" t="s">
        <v>192</v>
      </c>
    </row>
    <row r="574" spans="2:65" s="12" customFormat="1" ht="22.5">
      <c r="B574" s="149"/>
      <c r="D574" s="150" t="s">
        <v>202</v>
      </c>
      <c r="E574" s="151" t="s">
        <v>44</v>
      </c>
      <c r="F574" s="152" t="s">
        <v>3664</v>
      </c>
      <c r="H574" s="151" t="s">
        <v>44</v>
      </c>
      <c r="I574" s="153"/>
      <c r="L574" s="149"/>
      <c r="M574" s="154"/>
      <c r="T574" s="155"/>
      <c r="AT574" s="151" t="s">
        <v>202</v>
      </c>
      <c r="AU574" s="151" t="s">
        <v>93</v>
      </c>
      <c r="AV574" s="12" t="s">
        <v>90</v>
      </c>
      <c r="AW574" s="12" t="s">
        <v>42</v>
      </c>
      <c r="AX574" s="12" t="s">
        <v>82</v>
      </c>
      <c r="AY574" s="151" t="s">
        <v>192</v>
      </c>
    </row>
    <row r="575" spans="2:65" s="13" customFormat="1" ht="11.25">
      <c r="B575" s="156"/>
      <c r="D575" s="150" t="s">
        <v>202</v>
      </c>
      <c r="E575" s="157" t="s">
        <v>44</v>
      </c>
      <c r="F575" s="158" t="s">
        <v>199</v>
      </c>
      <c r="H575" s="159">
        <v>4</v>
      </c>
      <c r="I575" s="160"/>
      <c r="L575" s="156"/>
      <c r="M575" s="161"/>
      <c r="T575" s="162"/>
      <c r="AT575" s="157" t="s">
        <v>202</v>
      </c>
      <c r="AU575" s="157" t="s">
        <v>93</v>
      </c>
      <c r="AV575" s="13" t="s">
        <v>93</v>
      </c>
      <c r="AW575" s="13" t="s">
        <v>42</v>
      </c>
      <c r="AX575" s="13" t="s">
        <v>82</v>
      </c>
      <c r="AY575" s="157" t="s">
        <v>192</v>
      </c>
    </row>
    <row r="576" spans="2:65" s="14" customFormat="1" ht="11.25">
      <c r="B576" s="163"/>
      <c r="D576" s="150" t="s">
        <v>202</v>
      </c>
      <c r="E576" s="164" t="s">
        <v>44</v>
      </c>
      <c r="F576" s="165" t="s">
        <v>205</v>
      </c>
      <c r="H576" s="166">
        <v>8</v>
      </c>
      <c r="I576" s="167"/>
      <c r="L576" s="163"/>
      <c r="M576" s="168"/>
      <c r="T576" s="169"/>
      <c r="AT576" s="164" t="s">
        <v>202</v>
      </c>
      <c r="AU576" s="164" t="s">
        <v>93</v>
      </c>
      <c r="AV576" s="14" t="s">
        <v>199</v>
      </c>
      <c r="AW576" s="14" t="s">
        <v>42</v>
      </c>
      <c r="AX576" s="14" t="s">
        <v>90</v>
      </c>
      <c r="AY576" s="164" t="s">
        <v>192</v>
      </c>
    </row>
    <row r="577" spans="2:65" s="1" customFormat="1" ht="78" customHeight="1">
      <c r="B577" s="33"/>
      <c r="C577" s="132" t="s">
        <v>313</v>
      </c>
      <c r="D577" s="132" t="s">
        <v>194</v>
      </c>
      <c r="E577" s="133" t="s">
        <v>3732</v>
      </c>
      <c r="F577" s="134" t="s">
        <v>3733</v>
      </c>
      <c r="G577" s="135" t="s">
        <v>747</v>
      </c>
      <c r="H577" s="136">
        <v>8</v>
      </c>
      <c r="I577" s="137"/>
      <c r="J577" s="138">
        <f>ROUND(I577*H577,2)</f>
        <v>0</v>
      </c>
      <c r="K577" s="134" t="s">
        <v>198</v>
      </c>
      <c r="L577" s="33"/>
      <c r="M577" s="139" t="s">
        <v>44</v>
      </c>
      <c r="N577" s="140" t="s">
        <v>53</v>
      </c>
      <c r="P577" s="141">
        <f>O577*H577</f>
        <v>0</v>
      </c>
      <c r="Q577" s="141">
        <v>0</v>
      </c>
      <c r="R577" s="141">
        <f>Q577*H577</f>
        <v>0</v>
      </c>
      <c r="S577" s="141">
        <v>0</v>
      </c>
      <c r="T577" s="142">
        <f>S577*H577</f>
        <v>0</v>
      </c>
      <c r="AR577" s="143" t="s">
        <v>90</v>
      </c>
      <c r="AT577" s="143" t="s">
        <v>194</v>
      </c>
      <c r="AU577" s="143" t="s">
        <v>93</v>
      </c>
      <c r="AY577" s="17" t="s">
        <v>192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7" t="s">
        <v>90</v>
      </c>
      <c r="BK577" s="144">
        <f>ROUND(I577*H577,2)</f>
        <v>0</v>
      </c>
      <c r="BL577" s="17" t="s">
        <v>90</v>
      </c>
      <c r="BM577" s="143" t="s">
        <v>3734</v>
      </c>
    </row>
    <row r="578" spans="2:65" s="1" customFormat="1" ht="11.25">
      <c r="B578" s="33"/>
      <c r="D578" s="145" t="s">
        <v>200</v>
      </c>
      <c r="F578" s="146" t="s">
        <v>3735</v>
      </c>
      <c r="I578" s="147"/>
      <c r="L578" s="33"/>
      <c r="M578" s="148"/>
      <c r="T578" s="54"/>
      <c r="AT578" s="17" t="s">
        <v>200</v>
      </c>
      <c r="AU578" s="17" t="s">
        <v>93</v>
      </c>
    </row>
    <row r="579" spans="2:65" s="12" customFormat="1" ht="11.25">
      <c r="B579" s="149"/>
      <c r="D579" s="150" t="s">
        <v>202</v>
      </c>
      <c r="E579" s="151" t="s">
        <v>44</v>
      </c>
      <c r="F579" s="152" t="s">
        <v>3519</v>
      </c>
      <c r="H579" s="151" t="s">
        <v>44</v>
      </c>
      <c r="I579" s="153"/>
      <c r="L579" s="149"/>
      <c r="M579" s="154"/>
      <c r="T579" s="155"/>
      <c r="AT579" s="151" t="s">
        <v>202</v>
      </c>
      <c r="AU579" s="151" t="s">
        <v>93</v>
      </c>
      <c r="AV579" s="12" t="s">
        <v>90</v>
      </c>
      <c r="AW579" s="12" t="s">
        <v>42</v>
      </c>
      <c r="AX579" s="12" t="s">
        <v>82</v>
      </c>
      <c r="AY579" s="151" t="s">
        <v>192</v>
      </c>
    </row>
    <row r="580" spans="2:65" s="12" customFormat="1" ht="11.25">
      <c r="B580" s="149"/>
      <c r="D580" s="150" t="s">
        <v>202</v>
      </c>
      <c r="E580" s="151" t="s">
        <v>44</v>
      </c>
      <c r="F580" s="152" t="s">
        <v>3663</v>
      </c>
      <c r="H580" s="151" t="s">
        <v>44</v>
      </c>
      <c r="I580" s="153"/>
      <c r="L580" s="149"/>
      <c r="M580" s="154"/>
      <c r="T580" s="155"/>
      <c r="AT580" s="151" t="s">
        <v>202</v>
      </c>
      <c r="AU580" s="151" t="s">
        <v>93</v>
      </c>
      <c r="AV580" s="12" t="s">
        <v>90</v>
      </c>
      <c r="AW580" s="12" t="s">
        <v>42</v>
      </c>
      <c r="AX580" s="12" t="s">
        <v>82</v>
      </c>
      <c r="AY580" s="151" t="s">
        <v>192</v>
      </c>
    </row>
    <row r="581" spans="2:65" s="13" customFormat="1" ht="11.25">
      <c r="B581" s="156"/>
      <c r="D581" s="150" t="s">
        <v>202</v>
      </c>
      <c r="E581" s="157" t="s">
        <v>44</v>
      </c>
      <c r="F581" s="158" t="s">
        <v>199</v>
      </c>
      <c r="H581" s="159">
        <v>4</v>
      </c>
      <c r="I581" s="160"/>
      <c r="L581" s="156"/>
      <c r="M581" s="161"/>
      <c r="T581" s="162"/>
      <c r="AT581" s="157" t="s">
        <v>202</v>
      </c>
      <c r="AU581" s="157" t="s">
        <v>93</v>
      </c>
      <c r="AV581" s="13" t="s">
        <v>93</v>
      </c>
      <c r="AW581" s="13" t="s">
        <v>42</v>
      </c>
      <c r="AX581" s="13" t="s">
        <v>82</v>
      </c>
      <c r="AY581" s="157" t="s">
        <v>192</v>
      </c>
    </row>
    <row r="582" spans="2:65" s="12" customFormat="1" ht="22.5">
      <c r="B582" s="149"/>
      <c r="D582" s="150" t="s">
        <v>202</v>
      </c>
      <c r="E582" s="151" t="s">
        <v>44</v>
      </c>
      <c r="F582" s="152" t="s">
        <v>3664</v>
      </c>
      <c r="H582" s="151" t="s">
        <v>44</v>
      </c>
      <c r="I582" s="153"/>
      <c r="L582" s="149"/>
      <c r="M582" s="154"/>
      <c r="T582" s="155"/>
      <c r="AT582" s="151" t="s">
        <v>202</v>
      </c>
      <c r="AU582" s="151" t="s">
        <v>93</v>
      </c>
      <c r="AV582" s="12" t="s">
        <v>90</v>
      </c>
      <c r="AW582" s="12" t="s">
        <v>42</v>
      </c>
      <c r="AX582" s="12" t="s">
        <v>82</v>
      </c>
      <c r="AY582" s="151" t="s">
        <v>192</v>
      </c>
    </row>
    <row r="583" spans="2:65" s="13" customFormat="1" ht="11.25">
      <c r="B583" s="156"/>
      <c r="D583" s="150" t="s">
        <v>202</v>
      </c>
      <c r="E583" s="157" t="s">
        <v>44</v>
      </c>
      <c r="F583" s="158" t="s">
        <v>199</v>
      </c>
      <c r="H583" s="159">
        <v>4</v>
      </c>
      <c r="I583" s="160"/>
      <c r="L583" s="156"/>
      <c r="M583" s="161"/>
      <c r="T583" s="162"/>
      <c r="AT583" s="157" t="s">
        <v>202</v>
      </c>
      <c r="AU583" s="157" t="s">
        <v>93</v>
      </c>
      <c r="AV583" s="13" t="s">
        <v>93</v>
      </c>
      <c r="AW583" s="13" t="s">
        <v>42</v>
      </c>
      <c r="AX583" s="13" t="s">
        <v>82</v>
      </c>
      <c r="AY583" s="157" t="s">
        <v>192</v>
      </c>
    </row>
    <row r="584" spans="2:65" s="14" customFormat="1" ht="11.25">
      <c r="B584" s="163"/>
      <c r="D584" s="150" t="s">
        <v>202</v>
      </c>
      <c r="E584" s="164" t="s">
        <v>44</v>
      </c>
      <c r="F584" s="165" t="s">
        <v>205</v>
      </c>
      <c r="H584" s="166">
        <v>8</v>
      </c>
      <c r="I584" s="167"/>
      <c r="L584" s="163"/>
      <c r="M584" s="168"/>
      <c r="T584" s="169"/>
      <c r="AT584" s="164" t="s">
        <v>202</v>
      </c>
      <c r="AU584" s="164" t="s">
        <v>93</v>
      </c>
      <c r="AV584" s="14" t="s">
        <v>199</v>
      </c>
      <c r="AW584" s="14" t="s">
        <v>42</v>
      </c>
      <c r="AX584" s="14" t="s">
        <v>90</v>
      </c>
      <c r="AY584" s="164" t="s">
        <v>192</v>
      </c>
    </row>
    <row r="585" spans="2:65" s="1" customFormat="1" ht="78" customHeight="1">
      <c r="B585" s="33"/>
      <c r="C585" s="132" t="s">
        <v>336</v>
      </c>
      <c r="D585" s="132" t="s">
        <v>194</v>
      </c>
      <c r="E585" s="133" t="s">
        <v>3736</v>
      </c>
      <c r="F585" s="134" t="s">
        <v>3737</v>
      </c>
      <c r="G585" s="135" t="s">
        <v>747</v>
      </c>
      <c r="H585" s="136">
        <v>8</v>
      </c>
      <c r="I585" s="137"/>
      <c r="J585" s="138">
        <f>ROUND(I585*H585,2)</f>
        <v>0</v>
      </c>
      <c r="K585" s="134" t="s">
        <v>198</v>
      </c>
      <c r="L585" s="33"/>
      <c r="M585" s="139" t="s">
        <v>44</v>
      </c>
      <c r="N585" s="140" t="s">
        <v>53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90</v>
      </c>
      <c r="AT585" s="143" t="s">
        <v>194</v>
      </c>
      <c r="AU585" s="143" t="s">
        <v>93</v>
      </c>
      <c r="AY585" s="17" t="s">
        <v>192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7" t="s">
        <v>90</v>
      </c>
      <c r="BK585" s="144">
        <f>ROUND(I585*H585,2)</f>
        <v>0</v>
      </c>
      <c r="BL585" s="17" t="s">
        <v>90</v>
      </c>
      <c r="BM585" s="143" t="s">
        <v>3738</v>
      </c>
    </row>
    <row r="586" spans="2:65" s="1" customFormat="1" ht="11.25">
      <c r="B586" s="33"/>
      <c r="D586" s="145" t="s">
        <v>200</v>
      </c>
      <c r="F586" s="146" t="s">
        <v>3739</v>
      </c>
      <c r="I586" s="147"/>
      <c r="L586" s="33"/>
      <c r="M586" s="148"/>
      <c r="T586" s="54"/>
      <c r="AT586" s="17" t="s">
        <v>200</v>
      </c>
      <c r="AU586" s="17" t="s">
        <v>93</v>
      </c>
    </row>
    <row r="587" spans="2:65" s="12" customFormat="1" ht="11.25">
      <c r="B587" s="149"/>
      <c r="D587" s="150" t="s">
        <v>202</v>
      </c>
      <c r="E587" s="151" t="s">
        <v>44</v>
      </c>
      <c r="F587" s="152" t="s">
        <v>3519</v>
      </c>
      <c r="H587" s="151" t="s">
        <v>44</v>
      </c>
      <c r="I587" s="153"/>
      <c r="L587" s="149"/>
      <c r="M587" s="154"/>
      <c r="T587" s="155"/>
      <c r="AT587" s="151" t="s">
        <v>202</v>
      </c>
      <c r="AU587" s="151" t="s">
        <v>93</v>
      </c>
      <c r="AV587" s="12" t="s">
        <v>90</v>
      </c>
      <c r="AW587" s="12" t="s">
        <v>42</v>
      </c>
      <c r="AX587" s="12" t="s">
        <v>82</v>
      </c>
      <c r="AY587" s="151" t="s">
        <v>192</v>
      </c>
    </row>
    <row r="588" spans="2:65" s="12" customFormat="1" ht="11.25">
      <c r="B588" s="149"/>
      <c r="D588" s="150" t="s">
        <v>202</v>
      </c>
      <c r="E588" s="151" t="s">
        <v>44</v>
      </c>
      <c r="F588" s="152" t="s">
        <v>3663</v>
      </c>
      <c r="H588" s="151" t="s">
        <v>44</v>
      </c>
      <c r="I588" s="153"/>
      <c r="L588" s="149"/>
      <c r="M588" s="154"/>
      <c r="T588" s="155"/>
      <c r="AT588" s="151" t="s">
        <v>202</v>
      </c>
      <c r="AU588" s="151" t="s">
        <v>93</v>
      </c>
      <c r="AV588" s="12" t="s">
        <v>90</v>
      </c>
      <c r="AW588" s="12" t="s">
        <v>42</v>
      </c>
      <c r="AX588" s="12" t="s">
        <v>82</v>
      </c>
      <c r="AY588" s="151" t="s">
        <v>192</v>
      </c>
    </row>
    <row r="589" spans="2:65" s="13" customFormat="1" ht="11.25">
      <c r="B589" s="156"/>
      <c r="D589" s="150" t="s">
        <v>202</v>
      </c>
      <c r="E589" s="157" t="s">
        <v>44</v>
      </c>
      <c r="F589" s="158" t="s">
        <v>199</v>
      </c>
      <c r="H589" s="159">
        <v>4</v>
      </c>
      <c r="I589" s="160"/>
      <c r="L589" s="156"/>
      <c r="M589" s="161"/>
      <c r="T589" s="162"/>
      <c r="AT589" s="157" t="s">
        <v>202</v>
      </c>
      <c r="AU589" s="157" t="s">
        <v>93</v>
      </c>
      <c r="AV589" s="13" t="s">
        <v>93</v>
      </c>
      <c r="AW589" s="13" t="s">
        <v>42</v>
      </c>
      <c r="AX589" s="13" t="s">
        <v>82</v>
      </c>
      <c r="AY589" s="157" t="s">
        <v>192</v>
      </c>
    </row>
    <row r="590" spans="2:65" s="12" customFormat="1" ht="22.5">
      <c r="B590" s="149"/>
      <c r="D590" s="150" t="s">
        <v>202</v>
      </c>
      <c r="E590" s="151" t="s">
        <v>44</v>
      </c>
      <c r="F590" s="152" t="s">
        <v>3664</v>
      </c>
      <c r="H590" s="151" t="s">
        <v>44</v>
      </c>
      <c r="I590" s="153"/>
      <c r="L590" s="149"/>
      <c r="M590" s="154"/>
      <c r="T590" s="155"/>
      <c r="AT590" s="151" t="s">
        <v>202</v>
      </c>
      <c r="AU590" s="151" t="s">
        <v>93</v>
      </c>
      <c r="AV590" s="12" t="s">
        <v>90</v>
      </c>
      <c r="AW590" s="12" t="s">
        <v>42</v>
      </c>
      <c r="AX590" s="12" t="s">
        <v>82</v>
      </c>
      <c r="AY590" s="151" t="s">
        <v>192</v>
      </c>
    </row>
    <row r="591" spans="2:65" s="13" customFormat="1" ht="11.25">
      <c r="B591" s="156"/>
      <c r="D591" s="150" t="s">
        <v>202</v>
      </c>
      <c r="E591" s="157" t="s">
        <v>44</v>
      </c>
      <c r="F591" s="158" t="s">
        <v>199</v>
      </c>
      <c r="H591" s="159">
        <v>4</v>
      </c>
      <c r="I591" s="160"/>
      <c r="L591" s="156"/>
      <c r="M591" s="161"/>
      <c r="T591" s="162"/>
      <c r="AT591" s="157" t="s">
        <v>202</v>
      </c>
      <c r="AU591" s="157" t="s">
        <v>93</v>
      </c>
      <c r="AV591" s="13" t="s">
        <v>93</v>
      </c>
      <c r="AW591" s="13" t="s">
        <v>42</v>
      </c>
      <c r="AX591" s="13" t="s">
        <v>82</v>
      </c>
      <c r="AY591" s="157" t="s">
        <v>192</v>
      </c>
    </row>
    <row r="592" spans="2:65" s="14" customFormat="1" ht="11.25">
      <c r="B592" s="163"/>
      <c r="D592" s="150" t="s">
        <v>202</v>
      </c>
      <c r="E592" s="164" t="s">
        <v>44</v>
      </c>
      <c r="F592" s="165" t="s">
        <v>205</v>
      </c>
      <c r="H592" s="166">
        <v>8</v>
      </c>
      <c r="I592" s="167"/>
      <c r="L592" s="163"/>
      <c r="M592" s="168"/>
      <c r="T592" s="169"/>
      <c r="AT592" s="164" t="s">
        <v>202</v>
      </c>
      <c r="AU592" s="164" t="s">
        <v>93</v>
      </c>
      <c r="AV592" s="14" t="s">
        <v>199</v>
      </c>
      <c r="AW592" s="14" t="s">
        <v>42</v>
      </c>
      <c r="AX592" s="14" t="s">
        <v>90</v>
      </c>
      <c r="AY592" s="164" t="s">
        <v>192</v>
      </c>
    </row>
    <row r="593" spans="2:65" s="1" customFormat="1" ht="21.75" customHeight="1">
      <c r="B593" s="33"/>
      <c r="C593" s="132" t="s">
        <v>318</v>
      </c>
      <c r="D593" s="132" t="s">
        <v>194</v>
      </c>
      <c r="E593" s="133" t="s">
        <v>3740</v>
      </c>
      <c r="F593" s="134" t="s">
        <v>3741</v>
      </c>
      <c r="G593" s="135" t="s">
        <v>747</v>
      </c>
      <c r="H593" s="136">
        <v>8</v>
      </c>
      <c r="I593" s="137"/>
      <c r="J593" s="138">
        <f>ROUND(I593*H593,2)</f>
        <v>0</v>
      </c>
      <c r="K593" s="134" t="s">
        <v>198</v>
      </c>
      <c r="L593" s="33"/>
      <c r="M593" s="139" t="s">
        <v>44</v>
      </c>
      <c r="N593" s="140" t="s">
        <v>53</v>
      </c>
      <c r="P593" s="141">
        <f>O593*H593</f>
        <v>0</v>
      </c>
      <c r="Q593" s="141">
        <v>0</v>
      </c>
      <c r="R593" s="141">
        <f>Q593*H593</f>
        <v>0</v>
      </c>
      <c r="S593" s="141">
        <v>0</v>
      </c>
      <c r="T593" s="142">
        <f>S593*H593</f>
        <v>0</v>
      </c>
      <c r="AR593" s="143" t="s">
        <v>90</v>
      </c>
      <c r="AT593" s="143" t="s">
        <v>194</v>
      </c>
      <c r="AU593" s="143" t="s">
        <v>93</v>
      </c>
      <c r="AY593" s="17" t="s">
        <v>192</v>
      </c>
      <c r="BE593" s="144">
        <f>IF(N593="základní",J593,0)</f>
        <v>0</v>
      </c>
      <c r="BF593" s="144">
        <f>IF(N593="snížená",J593,0)</f>
        <v>0</v>
      </c>
      <c r="BG593" s="144">
        <f>IF(N593="zákl. přenesená",J593,0)</f>
        <v>0</v>
      </c>
      <c r="BH593" s="144">
        <f>IF(N593="sníž. přenesená",J593,0)</f>
        <v>0</v>
      </c>
      <c r="BI593" s="144">
        <f>IF(N593="nulová",J593,0)</f>
        <v>0</v>
      </c>
      <c r="BJ593" s="17" t="s">
        <v>90</v>
      </c>
      <c r="BK593" s="144">
        <f>ROUND(I593*H593,2)</f>
        <v>0</v>
      </c>
      <c r="BL593" s="17" t="s">
        <v>90</v>
      </c>
      <c r="BM593" s="143" t="s">
        <v>3742</v>
      </c>
    </row>
    <row r="594" spans="2:65" s="1" customFormat="1" ht="11.25">
      <c r="B594" s="33"/>
      <c r="D594" s="145" t="s">
        <v>200</v>
      </c>
      <c r="F594" s="146" t="s">
        <v>3743</v>
      </c>
      <c r="I594" s="147"/>
      <c r="L594" s="33"/>
      <c r="M594" s="148"/>
      <c r="T594" s="54"/>
      <c r="AT594" s="17" t="s">
        <v>200</v>
      </c>
      <c r="AU594" s="17" t="s">
        <v>93</v>
      </c>
    </row>
    <row r="595" spans="2:65" s="12" customFormat="1" ht="11.25">
      <c r="B595" s="149"/>
      <c r="D595" s="150" t="s">
        <v>202</v>
      </c>
      <c r="E595" s="151" t="s">
        <v>44</v>
      </c>
      <c r="F595" s="152" t="s">
        <v>3519</v>
      </c>
      <c r="H595" s="151" t="s">
        <v>44</v>
      </c>
      <c r="I595" s="153"/>
      <c r="L595" s="149"/>
      <c r="M595" s="154"/>
      <c r="T595" s="155"/>
      <c r="AT595" s="151" t="s">
        <v>202</v>
      </c>
      <c r="AU595" s="151" t="s">
        <v>93</v>
      </c>
      <c r="AV595" s="12" t="s">
        <v>90</v>
      </c>
      <c r="AW595" s="12" t="s">
        <v>42</v>
      </c>
      <c r="AX595" s="12" t="s">
        <v>82</v>
      </c>
      <c r="AY595" s="151" t="s">
        <v>192</v>
      </c>
    </row>
    <row r="596" spans="2:65" s="12" customFormat="1" ht="11.25">
      <c r="B596" s="149"/>
      <c r="D596" s="150" t="s">
        <v>202</v>
      </c>
      <c r="E596" s="151" t="s">
        <v>44</v>
      </c>
      <c r="F596" s="152" t="s">
        <v>3663</v>
      </c>
      <c r="H596" s="151" t="s">
        <v>44</v>
      </c>
      <c r="I596" s="153"/>
      <c r="L596" s="149"/>
      <c r="M596" s="154"/>
      <c r="T596" s="155"/>
      <c r="AT596" s="151" t="s">
        <v>202</v>
      </c>
      <c r="AU596" s="151" t="s">
        <v>93</v>
      </c>
      <c r="AV596" s="12" t="s">
        <v>90</v>
      </c>
      <c r="AW596" s="12" t="s">
        <v>42</v>
      </c>
      <c r="AX596" s="12" t="s">
        <v>82</v>
      </c>
      <c r="AY596" s="151" t="s">
        <v>192</v>
      </c>
    </row>
    <row r="597" spans="2:65" s="13" customFormat="1" ht="11.25">
      <c r="B597" s="156"/>
      <c r="D597" s="150" t="s">
        <v>202</v>
      </c>
      <c r="E597" s="157" t="s">
        <v>44</v>
      </c>
      <c r="F597" s="158" t="s">
        <v>199</v>
      </c>
      <c r="H597" s="159">
        <v>4</v>
      </c>
      <c r="I597" s="160"/>
      <c r="L597" s="156"/>
      <c r="M597" s="161"/>
      <c r="T597" s="162"/>
      <c r="AT597" s="157" t="s">
        <v>202</v>
      </c>
      <c r="AU597" s="157" t="s">
        <v>93</v>
      </c>
      <c r="AV597" s="13" t="s">
        <v>93</v>
      </c>
      <c r="AW597" s="13" t="s">
        <v>42</v>
      </c>
      <c r="AX597" s="13" t="s">
        <v>82</v>
      </c>
      <c r="AY597" s="157" t="s">
        <v>192</v>
      </c>
    </row>
    <row r="598" spans="2:65" s="12" customFormat="1" ht="22.5">
      <c r="B598" s="149"/>
      <c r="D598" s="150" t="s">
        <v>202</v>
      </c>
      <c r="E598" s="151" t="s">
        <v>44</v>
      </c>
      <c r="F598" s="152" t="s">
        <v>3664</v>
      </c>
      <c r="H598" s="151" t="s">
        <v>44</v>
      </c>
      <c r="I598" s="153"/>
      <c r="L598" s="149"/>
      <c r="M598" s="154"/>
      <c r="T598" s="155"/>
      <c r="AT598" s="151" t="s">
        <v>202</v>
      </c>
      <c r="AU598" s="151" t="s">
        <v>93</v>
      </c>
      <c r="AV598" s="12" t="s">
        <v>90</v>
      </c>
      <c r="AW598" s="12" t="s">
        <v>42</v>
      </c>
      <c r="AX598" s="12" t="s">
        <v>82</v>
      </c>
      <c r="AY598" s="151" t="s">
        <v>192</v>
      </c>
    </row>
    <row r="599" spans="2:65" s="13" customFormat="1" ht="11.25">
      <c r="B599" s="156"/>
      <c r="D599" s="150" t="s">
        <v>202</v>
      </c>
      <c r="E599" s="157" t="s">
        <v>44</v>
      </c>
      <c r="F599" s="158" t="s">
        <v>199</v>
      </c>
      <c r="H599" s="159">
        <v>4</v>
      </c>
      <c r="I599" s="160"/>
      <c r="L599" s="156"/>
      <c r="M599" s="161"/>
      <c r="T599" s="162"/>
      <c r="AT599" s="157" t="s">
        <v>202</v>
      </c>
      <c r="AU599" s="157" t="s">
        <v>93</v>
      </c>
      <c r="AV599" s="13" t="s">
        <v>93</v>
      </c>
      <c r="AW599" s="13" t="s">
        <v>42</v>
      </c>
      <c r="AX599" s="13" t="s">
        <v>82</v>
      </c>
      <c r="AY599" s="157" t="s">
        <v>192</v>
      </c>
    </row>
    <row r="600" spans="2:65" s="14" customFormat="1" ht="11.25">
      <c r="B600" s="163"/>
      <c r="D600" s="150" t="s">
        <v>202</v>
      </c>
      <c r="E600" s="164" t="s">
        <v>44</v>
      </c>
      <c r="F600" s="165" t="s">
        <v>205</v>
      </c>
      <c r="H600" s="166">
        <v>8</v>
      </c>
      <c r="I600" s="167"/>
      <c r="L600" s="163"/>
      <c r="M600" s="168"/>
      <c r="T600" s="169"/>
      <c r="AT600" s="164" t="s">
        <v>202</v>
      </c>
      <c r="AU600" s="164" t="s">
        <v>93</v>
      </c>
      <c r="AV600" s="14" t="s">
        <v>199</v>
      </c>
      <c r="AW600" s="14" t="s">
        <v>42</v>
      </c>
      <c r="AX600" s="14" t="s">
        <v>90</v>
      </c>
      <c r="AY600" s="164" t="s">
        <v>192</v>
      </c>
    </row>
    <row r="601" spans="2:65" s="1" customFormat="1" ht="55.5" customHeight="1">
      <c r="B601" s="33"/>
      <c r="C601" s="170" t="s">
        <v>718</v>
      </c>
      <c r="D601" s="170" t="s">
        <v>245</v>
      </c>
      <c r="E601" s="171" t="s">
        <v>3744</v>
      </c>
      <c r="F601" s="172" t="s">
        <v>3745</v>
      </c>
      <c r="G601" s="173" t="s">
        <v>747</v>
      </c>
      <c r="H601" s="174">
        <v>8</v>
      </c>
      <c r="I601" s="175"/>
      <c r="J601" s="176">
        <f>ROUND(I601*H601,2)</f>
        <v>0</v>
      </c>
      <c r="K601" s="172" t="s">
        <v>259</v>
      </c>
      <c r="L601" s="177"/>
      <c r="M601" s="178" t="s">
        <v>44</v>
      </c>
      <c r="N601" s="179" t="s">
        <v>53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93</v>
      </c>
      <c r="AT601" s="143" t="s">
        <v>245</v>
      </c>
      <c r="AU601" s="143" t="s">
        <v>93</v>
      </c>
      <c r="AY601" s="17" t="s">
        <v>192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7" t="s">
        <v>90</v>
      </c>
      <c r="BK601" s="144">
        <f>ROUND(I601*H601,2)</f>
        <v>0</v>
      </c>
      <c r="BL601" s="17" t="s">
        <v>90</v>
      </c>
      <c r="BM601" s="143" t="s">
        <v>3746</v>
      </c>
    </row>
    <row r="602" spans="2:65" s="12" customFormat="1" ht="11.25">
      <c r="B602" s="149"/>
      <c r="D602" s="150" t="s">
        <v>202</v>
      </c>
      <c r="E602" s="151" t="s">
        <v>44</v>
      </c>
      <c r="F602" s="152" t="s">
        <v>3519</v>
      </c>
      <c r="H602" s="151" t="s">
        <v>44</v>
      </c>
      <c r="I602" s="153"/>
      <c r="L602" s="149"/>
      <c r="M602" s="154"/>
      <c r="T602" s="155"/>
      <c r="AT602" s="151" t="s">
        <v>202</v>
      </c>
      <c r="AU602" s="151" t="s">
        <v>93</v>
      </c>
      <c r="AV602" s="12" t="s">
        <v>90</v>
      </c>
      <c r="AW602" s="12" t="s">
        <v>42</v>
      </c>
      <c r="AX602" s="12" t="s">
        <v>82</v>
      </c>
      <c r="AY602" s="151" t="s">
        <v>192</v>
      </c>
    </row>
    <row r="603" spans="2:65" s="12" customFormat="1" ht="11.25">
      <c r="B603" s="149"/>
      <c r="D603" s="150" t="s">
        <v>202</v>
      </c>
      <c r="E603" s="151" t="s">
        <v>44</v>
      </c>
      <c r="F603" s="152" t="s">
        <v>3663</v>
      </c>
      <c r="H603" s="151" t="s">
        <v>44</v>
      </c>
      <c r="I603" s="153"/>
      <c r="L603" s="149"/>
      <c r="M603" s="154"/>
      <c r="T603" s="155"/>
      <c r="AT603" s="151" t="s">
        <v>202</v>
      </c>
      <c r="AU603" s="151" t="s">
        <v>93</v>
      </c>
      <c r="AV603" s="12" t="s">
        <v>90</v>
      </c>
      <c r="AW603" s="12" t="s">
        <v>42</v>
      </c>
      <c r="AX603" s="12" t="s">
        <v>82</v>
      </c>
      <c r="AY603" s="151" t="s">
        <v>192</v>
      </c>
    </row>
    <row r="604" spans="2:65" s="13" customFormat="1" ht="11.25">
      <c r="B604" s="156"/>
      <c r="D604" s="150" t="s">
        <v>202</v>
      </c>
      <c r="E604" s="157" t="s">
        <v>44</v>
      </c>
      <c r="F604" s="158" t="s">
        <v>199</v>
      </c>
      <c r="H604" s="159">
        <v>4</v>
      </c>
      <c r="I604" s="160"/>
      <c r="L604" s="156"/>
      <c r="M604" s="161"/>
      <c r="T604" s="162"/>
      <c r="AT604" s="157" t="s">
        <v>202</v>
      </c>
      <c r="AU604" s="157" t="s">
        <v>93</v>
      </c>
      <c r="AV604" s="13" t="s">
        <v>93</v>
      </c>
      <c r="AW604" s="13" t="s">
        <v>42</v>
      </c>
      <c r="AX604" s="13" t="s">
        <v>82</v>
      </c>
      <c r="AY604" s="157" t="s">
        <v>192</v>
      </c>
    </row>
    <row r="605" spans="2:65" s="12" customFormat="1" ht="22.5">
      <c r="B605" s="149"/>
      <c r="D605" s="150" t="s">
        <v>202</v>
      </c>
      <c r="E605" s="151" t="s">
        <v>44</v>
      </c>
      <c r="F605" s="152" t="s">
        <v>3664</v>
      </c>
      <c r="H605" s="151" t="s">
        <v>44</v>
      </c>
      <c r="I605" s="153"/>
      <c r="L605" s="149"/>
      <c r="M605" s="154"/>
      <c r="T605" s="155"/>
      <c r="AT605" s="151" t="s">
        <v>202</v>
      </c>
      <c r="AU605" s="151" t="s">
        <v>93</v>
      </c>
      <c r="AV605" s="12" t="s">
        <v>90</v>
      </c>
      <c r="AW605" s="12" t="s">
        <v>42</v>
      </c>
      <c r="AX605" s="12" t="s">
        <v>82</v>
      </c>
      <c r="AY605" s="151" t="s">
        <v>192</v>
      </c>
    </row>
    <row r="606" spans="2:65" s="13" customFormat="1" ht="11.25">
      <c r="B606" s="156"/>
      <c r="D606" s="150" t="s">
        <v>202</v>
      </c>
      <c r="E606" s="157" t="s">
        <v>44</v>
      </c>
      <c r="F606" s="158" t="s">
        <v>199</v>
      </c>
      <c r="H606" s="159">
        <v>4</v>
      </c>
      <c r="I606" s="160"/>
      <c r="L606" s="156"/>
      <c r="M606" s="161"/>
      <c r="T606" s="162"/>
      <c r="AT606" s="157" t="s">
        <v>202</v>
      </c>
      <c r="AU606" s="157" t="s">
        <v>93</v>
      </c>
      <c r="AV606" s="13" t="s">
        <v>93</v>
      </c>
      <c r="AW606" s="13" t="s">
        <v>42</v>
      </c>
      <c r="AX606" s="13" t="s">
        <v>82</v>
      </c>
      <c r="AY606" s="157" t="s">
        <v>192</v>
      </c>
    </row>
    <row r="607" spans="2:65" s="14" customFormat="1" ht="11.25">
      <c r="B607" s="163"/>
      <c r="D607" s="150" t="s">
        <v>202</v>
      </c>
      <c r="E607" s="164" t="s">
        <v>44</v>
      </c>
      <c r="F607" s="165" t="s">
        <v>205</v>
      </c>
      <c r="H607" s="166">
        <v>8</v>
      </c>
      <c r="I607" s="167"/>
      <c r="L607" s="163"/>
      <c r="M607" s="168"/>
      <c r="T607" s="169"/>
      <c r="AT607" s="164" t="s">
        <v>202</v>
      </c>
      <c r="AU607" s="164" t="s">
        <v>93</v>
      </c>
      <c r="AV607" s="14" t="s">
        <v>199</v>
      </c>
      <c r="AW607" s="14" t="s">
        <v>42</v>
      </c>
      <c r="AX607" s="14" t="s">
        <v>90</v>
      </c>
      <c r="AY607" s="164" t="s">
        <v>192</v>
      </c>
    </row>
    <row r="608" spans="2:65" s="1" customFormat="1" ht="16.5" customHeight="1">
      <c r="B608" s="33"/>
      <c r="C608" s="170" t="s">
        <v>327</v>
      </c>
      <c r="D608" s="170" t="s">
        <v>245</v>
      </c>
      <c r="E608" s="171" t="s">
        <v>3747</v>
      </c>
      <c r="F608" s="172" t="s">
        <v>3748</v>
      </c>
      <c r="G608" s="173" t="s">
        <v>747</v>
      </c>
      <c r="H608" s="174">
        <v>8</v>
      </c>
      <c r="I608" s="175"/>
      <c r="J608" s="176">
        <f>ROUND(I608*H608,2)</f>
        <v>0</v>
      </c>
      <c r="K608" s="172" t="s">
        <v>259</v>
      </c>
      <c r="L608" s="177"/>
      <c r="M608" s="178" t="s">
        <v>44</v>
      </c>
      <c r="N608" s="179" t="s">
        <v>53</v>
      </c>
      <c r="P608" s="141">
        <f>O608*H608</f>
        <v>0</v>
      </c>
      <c r="Q608" s="141">
        <v>0</v>
      </c>
      <c r="R608" s="141">
        <f>Q608*H608</f>
        <v>0</v>
      </c>
      <c r="S608" s="141">
        <v>0</v>
      </c>
      <c r="T608" s="142">
        <f>S608*H608</f>
        <v>0</v>
      </c>
      <c r="AR608" s="143" t="s">
        <v>93</v>
      </c>
      <c r="AT608" s="143" t="s">
        <v>245</v>
      </c>
      <c r="AU608" s="143" t="s">
        <v>93</v>
      </c>
      <c r="AY608" s="17" t="s">
        <v>192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7" t="s">
        <v>90</v>
      </c>
      <c r="BK608" s="144">
        <f>ROUND(I608*H608,2)</f>
        <v>0</v>
      </c>
      <c r="BL608" s="17" t="s">
        <v>90</v>
      </c>
      <c r="BM608" s="143" t="s">
        <v>3749</v>
      </c>
    </row>
    <row r="609" spans="2:65" s="12" customFormat="1" ht="11.25">
      <c r="B609" s="149"/>
      <c r="D609" s="150" t="s">
        <v>202</v>
      </c>
      <c r="E609" s="151" t="s">
        <v>44</v>
      </c>
      <c r="F609" s="152" t="s">
        <v>3519</v>
      </c>
      <c r="H609" s="151" t="s">
        <v>44</v>
      </c>
      <c r="I609" s="153"/>
      <c r="L609" s="149"/>
      <c r="M609" s="154"/>
      <c r="T609" s="155"/>
      <c r="AT609" s="151" t="s">
        <v>202</v>
      </c>
      <c r="AU609" s="151" t="s">
        <v>93</v>
      </c>
      <c r="AV609" s="12" t="s">
        <v>90</v>
      </c>
      <c r="AW609" s="12" t="s">
        <v>42</v>
      </c>
      <c r="AX609" s="12" t="s">
        <v>82</v>
      </c>
      <c r="AY609" s="151" t="s">
        <v>192</v>
      </c>
    </row>
    <row r="610" spans="2:65" s="12" customFormat="1" ht="11.25">
      <c r="B610" s="149"/>
      <c r="D610" s="150" t="s">
        <v>202</v>
      </c>
      <c r="E610" s="151" t="s">
        <v>44</v>
      </c>
      <c r="F610" s="152" t="s">
        <v>3663</v>
      </c>
      <c r="H610" s="151" t="s">
        <v>44</v>
      </c>
      <c r="I610" s="153"/>
      <c r="L610" s="149"/>
      <c r="M610" s="154"/>
      <c r="T610" s="155"/>
      <c r="AT610" s="151" t="s">
        <v>202</v>
      </c>
      <c r="AU610" s="151" t="s">
        <v>93</v>
      </c>
      <c r="AV610" s="12" t="s">
        <v>90</v>
      </c>
      <c r="AW610" s="12" t="s">
        <v>42</v>
      </c>
      <c r="AX610" s="12" t="s">
        <v>82</v>
      </c>
      <c r="AY610" s="151" t="s">
        <v>192</v>
      </c>
    </row>
    <row r="611" spans="2:65" s="13" customFormat="1" ht="11.25">
      <c r="B611" s="156"/>
      <c r="D611" s="150" t="s">
        <v>202</v>
      </c>
      <c r="E611" s="157" t="s">
        <v>44</v>
      </c>
      <c r="F611" s="158" t="s">
        <v>199</v>
      </c>
      <c r="H611" s="159">
        <v>4</v>
      </c>
      <c r="I611" s="160"/>
      <c r="L611" s="156"/>
      <c r="M611" s="161"/>
      <c r="T611" s="162"/>
      <c r="AT611" s="157" t="s">
        <v>202</v>
      </c>
      <c r="AU611" s="157" t="s">
        <v>93</v>
      </c>
      <c r="AV611" s="13" t="s">
        <v>93</v>
      </c>
      <c r="AW611" s="13" t="s">
        <v>42</v>
      </c>
      <c r="AX611" s="13" t="s">
        <v>82</v>
      </c>
      <c r="AY611" s="157" t="s">
        <v>192</v>
      </c>
    </row>
    <row r="612" spans="2:65" s="12" customFormat="1" ht="22.5">
      <c r="B612" s="149"/>
      <c r="D612" s="150" t="s">
        <v>202</v>
      </c>
      <c r="E612" s="151" t="s">
        <v>44</v>
      </c>
      <c r="F612" s="152" t="s">
        <v>3664</v>
      </c>
      <c r="H612" s="151" t="s">
        <v>44</v>
      </c>
      <c r="I612" s="153"/>
      <c r="L612" s="149"/>
      <c r="M612" s="154"/>
      <c r="T612" s="155"/>
      <c r="AT612" s="151" t="s">
        <v>202</v>
      </c>
      <c r="AU612" s="151" t="s">
        <v>93</v>
      </c>
      <c r="AV612" s="12" t="s">
        <v>90</v>
      </c>
      <c r="AW612" s="12" t="s">
        <v>42</v>
      </c>
      <c r="AX612" s="12" t="s">
        <v>82</v>
      </c>
      <c r="AY612" s="151" t="s">
        <v>192</v>
      </c>
    </row>
    <row r="613" spans="2:65" s="13" customFormat="1" ht="11.25">
      <c r="B613" s="156"/>
      <c r="D613" s="150" t="s">
        <v>202</v>
      </c>
      <c r="E613" s="157" t="s">
        <v>44</v>
      </c>
      <c r="F613" s="158" t="s">
        <v>199</v>
      </c>
      <c r="H613" s="159">
        <v>4</v>
      </c>
      <c r="I613" s="160"/>
      <c r="L613" s="156"/>
      <c r="M613" s="161"/>
      <c r="T613" s="162"/>
      <c r="AT613" s="157" t="s">
        <v>202</v>
      </c>
      <c r="AU613" s="157" t="s">
        <v>93</v>
      </c>
      <c r="AV613" s="13" t="s">
        <v>93</v>
      </c>
      <c r="AW613" s="13" t="s">
        <v>42</v>
      </c>
      <c r="AX613" s="13" t="s">
        <v>82</v>
      </c>
      <c r="AY613" s="157" t="s">
        <v>192</v>
      </c>
    </row>
    <row r="614" spans="2:65" s="14" customFormat="1" ht="11.25">
      <c r="B614" s="163"/>
      <c r="D614" s="150" t="s">
        <v>202</v>
      </c>
      <c r="E614" s="164" t="s">
        <v>44</v>
      </c>
      <c r="F614" s="165" t="s">
        <v>205</v>
      </c>
      <c r="H614" s="166">
        <v>8</v>
      </c>
      <c r="I614" s="167"/>
      <c r="L614" s="163"/>
      <c r="M614" s="168"/>
      <c r="T614" s="169"/>
      <c r="AT614" s="164" t="s">
        <v>202</v>
      </c>
      <c r="AU614" s="164" t="s">
        <v>93</v>
      </c>
      <c r="AV614" s="14" t="s">
        <v>199</v>
      </c>
      <c r="AW614" s="14" t="s">
        <v>42</v>
      </c>
      <c r="AX614" s="14" t="s">
        <v>90</v>
      </c>
      <c r="AY614" s="164" t="s">
        <v>192</v>
      </c>
    </row>
    <row r="615" spans="2:65" s="11" customFormat="1" ht="25.9" customHeight="1">
      <c r="B615" s="120"/>
      <c r="D615" s="121" t="s">
        <v>81</v>
      </c>
      <c r="E615" s="122" t="s">
        <v>3750</v>
      </c>
      <c r="F615" s="122" t="s">
        <v>3751</v>
      </c>
      <c r="I615" s="123"/>
      <c r="J615" s="124">
        <f>BK615</f>
        <v>0</v>
      </c>
      <c r="L615" s="120"/>
      <c r="M615" s="125"/>
      <c r="P615" s="126">
        <f>SUM(P616:P620)</f>
        <v>0</v>
      </c>
      <c r="R615" s="126">
        <f>SUM(R616:R620)</f>
        <v>0</v>
      </c>
      <c r="T615" s="127">
        <f>SUM(T616:T620)</f>
        <v>0</v>
      </c>
      <c r="AR615" s="121" t="s">
        <v>199</v>
      </c>
      <c r="AT615" s="128" t="s">
        <v>81</v>
      </c>
      <c r="AU615" s="128" t="s">
        <v>82</v>
      </c>
      <c r="AY615" s="121" t="s">
        <v>192</v>
      </c>
      <c r="BK615" s="129">
        <f>SUM(BK616:BK620)</f>
        <v>0</v>
      </c>
    </row>
    <row r="616" spans="2:65" s="1" customFormat="1" ht="37.9" customHeight="1">
      <c r="B616" s="33"/>
      <c r="C616" s="132" t="s">
        <v>730</v>
      </c>
      <c r="D616" s="132" t="s">
        <v>194</v>
      </c>
      <c r="E616" s="133" t="s">
        <v>3752</v>
      </c>
      <c r="F616" s="134" t="s">
        <v>3753</v>
      </c>
      <c r="G616" s="135" t="s">
        <v>783</v>
      </c>
      <c r="H616" s="136">
        <v>56</v>
      </c>
      <c r="I616" s="137"/>
      <c r="J616" s="138">
        <f>ROUND(I616*H616,2)</f>
        <v>0</v>
      </c>
      <c r="K616" s="134" t="s">
        <v>198</v>
      </c>
      <c r="L616" s="33"/>
      <c r="M616" s="139" t="s">
        <v>44</v>
      </c>
      <c r="N616" s="140" t="s">
        <v>53</v>
      </c>
      <c r="P616" s="141">
        <f>O616*H616</f>
        <v>0</v>
      </c>
      <c r="Q616" s="141">
        <v>0</v>
      </c>
      <c r="R616" s="141">
        <f>Q616*H616</f>
        <v>0</v>
      </c>
      <c r="S616" s="141">
        <v>0</v>
      </c>
      <c r="T616" s="142">
        <f>S616*H616</f>
        <v>0</v>
      </c>
      <c r="AR616" s="143" t="s">
        <v>90</v>
      </c>
      <c r="AT616" s="143" t="s">
        <v>194</v>
      </c>
      <c r="AU616" s="143" t="s">
        <v>90</v>
      </c>
      <c r="AY616" s="17" t="s">
        <v>192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7" t="s">
        <v>90</v>
      </c>
      <c r="BK616" s="144">
        <f>ROUND(I616*H616,2)</f>
        <v>0</v>
      </c>
      <c r="BL616" s="17" t="s">
        <v>90</v>
      </c>
      <c r="BM616" s="143" t="s">
        <v>3754</v>
      </c>
    </row>
    <row r="617" spans="2:65" s="1" customFormat="1" ht="11.25">
      <c r="B617" s="33"/>
      <c r="D617" s="145" t="s">
        <v>200</v>
      </c>
      <c r="F617" s="146" t="s">
        <v>3755</v>
      </c>
      <c r="I617" s="147"/>
      <c r="L617" s="33"/>
      <c r="M617" s="148"/>
      <c r="T617" s="54"/>
      <c r="AT617" s="17" t="s">
        <v>200</v>
      </c>
      <c r="AU617" s="17" t="s">
        <v>90</v>
      </c>
    </row>
    <row r="618" spans="2:65" s="12" customFormat="1" ht="11.25">
      <c r="B618" s="149"/>
      <c r="D618" s="150" t="s">
        <v>202</v>
      </c>
      <c r="E618" s="151" t="s">
        <v>44</v>
      </c>
      <c r="F618" s="152" t="s">
        <v>3498</v>
      </c>
      <c r="H618" s="151" t="s">
        <v>44</v>
      </c>
      <c r="I618" s="153"/>
      <c r="L618" s="149"/>
      <c r="M618" s="154"/>
      <c r="T618" s="155"/>
      <c r="AT618" s="151" t="s">
        <v>202</v>
      </c>
      <c r="AU618" s="151" t="s">
        <v>90</v>
      </c>
      <c r="AV618" s="12" t="s">
        <v>90</v>
      </c>
      <c r="AW618" s="12" t="s">
        <v>42</v>
      </c>
      <c r="AX618" s="12" t="s">
        <v>82</v>
      </c>
      <c r="AY618" s="151" t="s">
        <v>192</v>
      </c>
    </row>
    <row r="619" spans="2:65" s="12" customFormat="1" ht="11.25">
      <c r="B619" s="149"/>
      <c r="D619" s="150" t="s">
        <v>202</v>
      </c>
      <c r="E619" s="151" t="s">
        <v>44</v>
      </c>
      <c r="F619" s="152" t="s">
        <v>3756</v>
      </c>
      <c r="H619" s="151" t="s">
        <v>44</v>
      </c>
      <c r="I619" s="153"/>
      <c r="L619" s="149"/>
      <c r="M619" s="154"/>
      <c r="T619" s="155"/>
      <c r="AT619" s="151" t="s">
        <v>202</v>
      </c>
      <c r="AU619" s="151" t="s">
        <v>90</v>
      </c>
      <c r="AV619" s="12" t="s">
        <v>90</v>
      </c>
      <c r="AW619" s="12" t="s">
        <v>42</v>
      </c>
      <c r="AX619" s="12" t="s">
        <v>82</v>
      </c>
      <c r="AY619" s="151" t="s">
        <v>192</v>
      </c>
    </row>
    <row r="620" spans="2:65" s="13" customFormat="1" ht="11.25">
      <c r="B620" s="156"/>
      <c r="D620" s="150" t="s">
        <v>202</v>
      </c>
      <c r="E620" s="157" t="s">
        <v>44</v>
      </c>
      <c r="F620" s="158" t="s">
        <v>822</v>
      </c>
      <c r="H620" s="159">
        <v>56</v>
      </c>
      <c r="I620" s="160"/>
      <c r="L620" s="156"/>
      <c r="M620" s="184"/>
      <c r="N620" s="185"/>
      <c r="O620" s="185"/>
      <c r="P620" s="185"/>
      <c r="Q620" s="185"/>
      <c r="R620" s="185"/>
      <c r="S620" s="185"/>
      <c r="T620" s="186"/>
      <c r="AT620" s="157" t="s">
        <v>202</v>
      </c>
      <c r="AU620" s="157" t="s">
        <v>90</v>
      </c>
      <c r="AV620" s="13" t="s">
        <v>93</v>
      </c>
      <c r="AW620" s="13" t="s">
        <v>42</v>
      </c>
      <c r="AX620" s="13" t="s">
        <v>90</v>
      </c>
      <c r="AY620" s="157" t="s">
        <v>192</v>
      </c>
    </row>
    <row r="621" spans="2:65" s="1" customFormat="1" ht="6.95" customHeight="1">
      <c r="B621" s="42"/>
      <c r="C621" s="43"/>
      <c r="D621" s="43"/>
      <c r="E621" s="43"/>
      <c r="F621" s="43"/>
      <c r="G621" s="43"/>
      <c r="H621" s="43"/>
      <c r="I621" s="43"/>
      <c r="J621" s="43"/>
      <c r="K621" s="43"/>
      <c r="L621" s="33"/>
    </row>
  </sheetData>
  <sheetProtection algorithmName="SHA-512" hashValue="8F1WPMn0DyCUv1Fle5tZyLwLTwE9rUfgVFBCBf+NKi0YQ6S+Oryh7Jo7eoRdwErsi3HhQBPQCG3kh7XMsYJE6w==" saltValue="95Syxrg2khGcPsq5P6ylVli7qOkLHNtpx1bQfcGz50IaRsm5kND1UXFVQU0JIRKjtNQTRcL9JaX07/RHdZu28g==" spinCount="100000" sheet="1" objects="1" scenarios="1" formatColumns="0" formatRows="0" autoFilter="0"/>
  <autoFilter ref="C90:K620" xr:uid="{00000000-0009-0000-0000-00000E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E00-000000000000}"/>
    <hyperlink ref="F110" r:id="rId2" xr:uid="{00000000-0004-0000-0E00-000001000000}"/>
    <hyperlink ref="F141" r:id="rId3" xr:uid="{00000000-0004-0000-0E00-000002000000}"/>
    <hyperlink ref="F191" r:id="rId4" xr:uid="{00000000-0004-0000-0E00-000003000000}"/>
    <hyperlink ref="F236" r:id="rId5" xr:uid="{00000000-0004-0000-0E00-000004000000}"/>
    <hyperlink ref="F289" r:id="rId6" xr:uid="{00000000-0004-0000-0E00-000005000000}"/>
    <hyperlink ref="F294" r:id="rId7" xr:uid="{00000000-0004-0000-0E00-000006000000}"/>
    <hyperlink ref="F300" r:id="rId8" xr:uid="{00000000-0004-0000-0E00-000007000000}"/>
    <hyperlink ref="F361" r:id="rId9" xr:uid="{00000000-0004-0000-0E00-000008000000}"/>
    <hyperlink ref="F416" r:id="rId10" xr:uid="{00000000-0004-0000-0E00-000009000000}"/>
    <hyperlink ref="F437" r:id="rId11" xr:uid="{00000000-0004-0000-0E00-00000A000000}"/>
    <hyperlink ref="F443" r:id="rId12" xr:uid="{00000000-0004-0000-0E00-00000B000000}"/>
    <hyperlink ref="F472" r:id="rId13" xr:uid="{00000000-0004-0000-0E00-00000C000000}"/>
    <hyperlink ref="F492" r:id="rId14" xr:uid="{00000000-0004-0000-0E00-00000D000000}"/>
    <hyperlink ref="F495" r:id="rId15" xr:uid="{00000000-0004-0000-0E00-00000E000000}"/>
    <hyperlink ref="F519" r:id="rId16" xr:uid="{00000000-0004-0000-0E00-00000F000000}"/>
    <hyperlink ref="F536" r:id="rId17" xr:uid="{00000000-0004-0000-0E00-000010000000}"/>
    <hyperlink ref="F551" r:id="rId18" xr:uid="{00000000-0004-0000-0E00-000011000000}"/>
    <hyperlink ref="F570" r:id="rId19" xr:uid="{00000000-0004-0000-0E00-000012000000}"/>
    <hyperlink ref="F578" r:id="rId20" xr:uid="{00000000-0004-0000-0E00-000013000000}"/>
    <hyperlink ref="F586" r:id="rId21" xr:uid="{00000000-0004-0000-0E00-000014000000}"/>
    <hyperlink ref="F594" r:id="rId22" xr:uid="{00000000-0004-0000-0E00-000015000000}"/>
    <hyperlink ref="F617" r:id="rId23" xr:uid="{00000000-0004-0000-0E00-000016000000}"/>
  </hyperlinks>
  <pageMargins left="0.39370078740157483" right="0.39370078740157483" top="0.39370078740157483" bottom="0.39370078740157483" header="0" footer="0"/>
  <pageSetup paperSize="9" scale="76" fitToHeight="100" orientation="portrait" r:id="rId24"/>
  <headerFooter>
    <oddFooter>&amp;CStrana &amp;P z &amp;N</oddFooter>
  </headerFooter>
  <drawing r:id="rId2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3491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3757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ROUND((SUM(BE89:BE324)),  2)</f>
        <v>0</v>
      </c>
      <c r="I35" s="94">
        <v>0.21</v>
      </c>
      <c r="J35" s="84">
        <f>ROUND(((SUM(BE89:BE324))*I35),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ROUND((SUM(BF89:BF324)),  2)</f>
        <v>0</v>
      </c>
      <c r="I36" s="94">
        <v>0.12</v>
      </c>
      <c r="J36" s="84">
        <f>ROUND(((SUM(BF89:BF324))*I36),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ROUND((SUM(BG89:BG324)),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ROUND((SUM(BH89:BH324)),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ROUND((SUM(BI89:BI324)),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3491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PS461.2 - Hlavní trasa optické sítě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J89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954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955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956</v>
      </c>
      <c r="E66" s="106"/>
      <c r="F66" s="106"/>
      <c r="G66" s="106"/>
      <c r="H66" s="106"/>
      <c r="I66" s="106"/>
      <c r="J66" s="107">
        <f>J126</f>
        <v>0</v>
      </c>
      <c r="L66" s="104"/>
    </row>
    <row r="67" spans="2:12" s="9" customFormat="1" ht="19.899999999999999" customHeight="1">
      <c r="B67" s="108"/>
      <c r="D67" s="109" t="s">
        <v>958</v>
      </c>
      <c r="E67" s="110"/>
      <c r="F67" s="110"/>
      <c r="G67" s="110"/>
      <c r="H67" s="110"/>
      <c r="I67" s="110"/>
      <c r="J67" s="111">
        <f>J127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1" t="s">
        <v>177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16</v>
      </c>
      <c r="L76" s="33"/>
    </row>
    <row r="77" spans="2:12" s="1" customFormat="1" ht="26.25" customHeight="1">
      <c r="B77" s="33"/>
      <c r="E77" s="238" t="str">
        <f>E7</f>
        <v>Nám. Národních hrdinů – Havlíčkova – koordinovaný tah SSZ (2025)</v>
      </c>
      <c r="F77" s="239"/>
      <c r="G77" s="239"/>
      <c r="H77" s="239"/>
      <c r="L77" s="33"/>
    </row>
    <row r="78" spans="2:12" ht="12" customHeight="1">
      <c r="B78" s="20"/>
      <c r="C78" s="27" t="s">
        <v>158</v>
      </c>
      <c r="L78" s="20"/>
    </row>
    <row r="79" spans="2:12" s="1" customFormat="1" ht="16.5" customHeight="1">
      <c r="B79" s="33"/>
      <c r="E79" s="238" t="s">
        <v>3491</v>
      </c>
      <c r="F79" s="240"/>
      <c r="G79" s="240"/>
      <c r="H79" s="240"/>
      <c r="L79" s="33"/>
    </row>
    <row r="80" spans="2:12" s="1" customFormat="1" ht="12" customHeight="1">
      <c r="B80" s="33"/>
      <c r="C80" s="27" t="s">
        <v>415</v>
      </c>
      <c r="L80" s="33"/>
    </row>
    <row r="81" spans="2:65" s="1" customFormat="1" ht="16.5" customHeight="1">
      <c r="B81" s="33"/>
      <c r="E81" s="197" t="str">
        <f>E11</f>
        <v>PS461.2 - Hlavní trasa optické sítě</v>
      </c>
      <c r="F81" s="240"/>
      <c r="G81" s="240"/>
      <c r="H81" s="240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7" t="s">
        <v>22</v>
      </c>
      <c r="F83" s="25" t="str">
        <f>F14</f>
        <v>Olomouc, třída Svobody</v>
      </c>
      <c r="I83" s="27" t="s">
        <v>24</v>
      </c>
      <c r="J83" s="50" t="str">
        <f>IF(J14="","",J14)</f>
        <v>15. 1. 2025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7" t="s">
        <v>30</v>
      </c>
      <c r="F85" s="25" t="str">
        <f>E17</f>
        <v>Statutární město Olomouc</v>
      </c>
      <c r="I85" s="27" t="s">
        <v>38</v>
      </c>
      <c r="J85" s="31" t="str">
        <f>E23</f>
        <v>PK SSZ Obrdlík, s.r.o.</v>
      </c>
      <c r="L85" s="33"/>
    </row>
    <row r="86" spans="2:65" s="1" customFormat="1" ht="15.2" customHeight="1">
      <c r="B86" s="33"/>
      <c r="C86" s="27" t="s">
        <v>36</v>
      </c>
      <c r="F86" s="25" t="str">
        <f>IF(E20="","",E20)</f>
        <v>Vyplň údaj</v>
      </c>
      <c r="I86" s="27" t="s">
        <v>43</v>
      </c>
      <c r="J86" s="31" t="str">
        <f>E26</f>
        <v>Ing. Luděk Obrdlík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178</v>
      </c>
      <c r="D88" s="114" t="s">
        <v>67</v>
      </c>
      <c r="E88" s="114" t="s">
        <v>63</v>
      </c>
      <c r="F88" s="114" t="s">
        <v>64</v>
      </c>
      <c r="G88" s="114" t="s">
        <v>179</v>
      </c>
      <c r="H88" s="114" t="s">
        <v>180</v>
      </c>
      <c r="I88" s="114" t="s">
        <v>181</v>
      </c>
      <c r="J88" s="114" t="s">
        <v>165</v>
      </c>
      <c r="K88" s="115" t="s">
        <v>182</v>
      </c>
      <c r="L88" s="112"/>
      <c r="M88" s="57" t="s">
        <v>44</v>
      </c>
      <c r="N88" s="58" t="s">
        <v>52</v>
      </c>
      <c r="O88" s="58" t="s">
        <v>183</v>
      </c>
      <c r="P88" s="58" t="s">
        <v>184</v>
      </c>
      <c r="Q88" s="58" t="s">
        <v>185</v>
      </c>
      <c r="R88" s="58" t="s">
        <v>186</v>
      </c>
      <c r="S88" s="58" t="s">
        <v>187</v>
      </c>
      <c r="T88" s="59" t="s">
        <v>188</v>
      </c>
    </row>
    <row r="89" spans="2:65" s="1" customFormat="1" ht="22.9" customHeight="1">
      <c r="B89" s="33"/>
      <c r="C89" s="62" t="s">
        <v>189</v>
      </c>
      <c r="J89" s="116">
        <f>BK89</f>
        <v>0</v>
      </c>
      <c r="L89" s="33"/>
      <c r="M89" s="60"/>
      <c r="N89" s="51"/>
      <c r="O89" s="51"/>
      <c r="P89" s="117">
        <f>P90+P126</f>
        <v>0</v>
      </c>
      <c r="Q89" s="51"/>
      <c r="R89" s="117">
        <f>R90+R126</f>
        <v>2.4320000000000001E-2</v>
      </c>
      <c r="S89" s="51"/>
      <c r="T89" s="118">
        <f>T90+T126</f>
        <v>0</v>
      </c>
      <c r="AT89" s="17" t="s">
        <v>81</v>
      </c>
      <c r="AU89" s="17" t="s">
        <v>166</v>
      </c>
      <c r="BK89" s="119">
        <f>BK90+BK126</f>
        <v>0</v>
      </c>
    </row>
    <row r="90" spans="2:65" s="11" customFormat="1" ht="25.9" customHeight="1">
      <c r="B90" s="120"/>
      <c r="D90" s="121" t="s">
        <v>81</v>
      </c>
      <c r="E90" s="122" t="s">
        <v>960</v>
      </c>
      <c r="F90" s="122" t="s">
        <v>961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7.2000000000000005E-4</v>
      </c>
      <c r="T90" s="127">
        <f>T91</f>
        <v>0</v>
      </c>
      <c r="AR90" s="121" t="s">
        <v>93</v>
      </c>
      <c r="AT90" s="128" t="s">
        <v>81</v>
      </c>
      <c r="AU90" s="128" t="s">
        <v>82</v>
      </c>
      <c r="AY90" s="121" t="s">
        <v>192</v>
      </c>
      <c r="BK90" s="129">
        <f>BK91</f>
        <v>0</v>
      </c>
    </row>
    <row r="91" spans="2:65" s="11" customFormat="1" ht="22.9" customHeight="1">
      <c r="B91" s="120"/>
      <c r="D91" s="121" t="s">
        <v>81</v>
      </c>
      <c r="E91" s="130" t="s">
        <v>962</v>
      </c>
      <c r="F91" s="130" t="s">
        <v>963</v>
      </c>
      <c r="I91" s="123"/>
      <c r="J91" s="131">
        <f>BK91</f>
        <v>0</v>
      </c>
      <c r="L91" s="120"/>
      <c r="M91" s="125"/>
      <c r="P91" s="126">
        <f>SUM(P92:P125)</f>
        <v>0</v>
      </c>
      <c r="R91" s="126">
        <f>SUM(R92:R125)</f>
        <v>7.2000000000000005E-4</v>
      </c>
      <c r="T91" s="127">
        <f>SUM(T92:T125)</f>
        <v>0</v>
      </c>
      <c r="AR91" s="121" t="s">
        <v>93</v>
      </c>
      <c r="AT91" s="128" t="s">
        <v>81</v>
      </c>
      <c r="AU91" s="128" t="s">
        <v>90</v>
      </c>
      <c r="AY91" s="121" t="s">
        <v>192</v>
      </c>
      <c r="BK91" s="129">
        <f>SUM(BK92:BK125)</f>
        <v>0</v>
      </c>
    </row>
    <row r="92" spans="2:65" s="1" customFormat="1" ht="33" customHeight="1">
      <c r="B92" s="33"/>
      <c r="C92" s="132" t="s">
        <v>90</v>
      </c>
      <c r="D92" s="132" t="s">
        <v>194</v>
      </c>
      <c r="E92" s="133" t="s">
        <v>3507</v>
      </c>
      <c r="F92" s="134" t="s">
        <v>3508</v>
      </c>
      <c r="G92" s="135" t="s">
        <v>747</v>
      </c>
      <c r="H92" s="136">
        <v>12</v>
      </c>
      <c r="I92" s="137"/>
      <c r="J92" s="138">
        <f>ROUND(I92*H92,2)</f>
        <v>0</v>
      </c>
      <c r="K92" s="134" t="s">
        <v>198</v>
      </c>
      <c r="L92" s="33"/>
      <c r="M92" s="139" t="s">
        <v>44</v>
      </c>
      <c r="N92" s="140" t="s">
        <v>53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300</v>
      </c>
      <c r="AT92" s="143" t="s">
        <v>194</v>
      </c>
      <c r="AU92" s="143" t="s">
        <v>93</v>
      </c>
      <c r="AY92" s="17" t="s">
        <v>192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90</v>
      </c>
      <c r="BK92" s="144">
        <f>ROUND(I92*H92,2)</f>
        <v>0</v>
      </c>
      <c r="BL92" s="17" t="s">
        <v>300</v>
      </c>
      <c r="BM92" s="143" t="s">
        <v>3758</v>
      </c>
    </row>
    <row r="93" spans="2:65" s="1" customFormat="1" ht="11.25">
      <c r="B93" s="33"/>
      <c r="D93" s="145" t="s">
        <v>200</v>
      </c>
      <c r="F93" s="146" t="s">
        <v>3510</v>
      </c>
      <c r="I93" s="147"/>
      <c r="L93" s="33"/>
      <c r="M93" s="148"/>
      <c r="T93" s="54"/>
      <c r="AT93" s="17" t="s">
        <v>200</v>
      </c>
      <c r="AU93" s="17" t="s">
        <v>93</v>
      </c>
    </row>
    <row r="94" spans="2:65" s="12" customFormat="1" ht="11.25">
      <c r="B94" s="149"/>
      <c r="D94" s="150" t="s">
        <v>202</v>
      </c>
      <c r="E94" s="151" t="s">
        <v>44</v>
      </c>
      <c r="F94" s="152" t="s">
        <v>3498</v>
      </c>
      <c r="H94" s="151" t="s">
        <v>44</v>
      </c>
      <c r="I94" s="153"/>
      <c r="L94" s="149"/>
      <c r="M94" s="154"/>
      <c r="T94" s="155"/>
      <c r="AT94" s="151" t="s">
        <v>202</v>
      </c>
      <c r="AU94" s="151" t="s">
        <v>93</v>
      </c>
      <c r="AV94" s="12" t="s">
        <v>90</v>
      </c>
      <c r="AW94" s="12" t="s">
        <v>42</v>
      </c>
      <c r="AX94" s="12" t="s">
        <v>82</v>
      </c>
      <c r="AY94" s="151" t="s">
        <v>192</v>
      </c>
    </row>
    <row r="95" spans="2:65" s="12" customFormat="1" ht="11.25">
      <c r="B95" s="149"/>
      <c r="D95" s="150" t="s">
        <v>202</v>
      </c>
      <c r="E95" s="151" t="s">
        <v>44</v>
      </c>
      <c r="F95" s="152" t="s">
        <v>3499</v>
      </c>
      <c r="H95" s="151" t="s">
        <v>44</v>
      </c>
      <c r="I95" s="153"/>
      <c r="L95" s="149"/>
      <c r="M95" s="154"/>
      <c r="T95" s="155"/>
      <c r="AT95" s="151" t="s">
        <v>202</v>
      </c>
      <c r="AU95" s="151" t="s">
        <v>93</v>
      </c>
      <c r="AV95" s="12" t="s">
        <v>90</v>
      </c>
      <c r="AW95" s="12" t="s">
        <v>42</v>
      </c>
      <c r="AX95" s="12" t="s">
        <v>82</v>
      </c>
      <c r="AY95" s="151" t="s">
        <v>192</v>
      </c>
    </row>
    <row r="96" spans="2:65" s="12" customFormat="1" ht="22.5">
      <c r="B96" s="149"/>
      <c r="D96" s="150" t="s">
        <v>202</v>
      </c>
      <c r="E96" s="151" t="s">
        <v>44</v>
      </c>
      <c r="F96" s="152" t="s">
        <v>3511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93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3" customFormat="1" ht="11.25">
      <c r="B97" s="156"/>
      <c r="D97" s="150" t="s">
        <v>202</v>
      </c>
      <c r="E97" s="157" t="s">
        <v>44</v>
      </c>
      <c r="F97" s="158" t="s">
        <v>212</v>
      </c>
      <c r="H97" s="159">
        <v>6</v>
      </c>
      <c r="I97" s="160"/>
      <c r="L97" s="156"/>
      <c r="M97" s="161"/>
      <c r="T97" s="162"/>
      <c r="AT97" s="157" t="s">
        <v>202</v>
      </c>
      <c r="AU97" s="157" t="s">
        <v>93</v>
      </c>
      <c r="AV97" s="13" t="s">
        <v>93</v>
      </c>
      <c r="AW97" s="13" t="s">
        <v>42</v>
      </c>
      <c r="AX97" s="13" t="s">
        <v>82</v>
      </c>
      <c r="AY97" s="157" t="s">
        <v>192</v>
      </c>
    </row>
    <row r="98" spans="2:65" s="12" customFormat="1" ht="11.25">
      <c r="B98" s="149"/>
      <c r="D98" s="150" t="s">
        <v>202</v>
      </c>
      <c r="E98" s="151" t="s">
        <v>44</v>
      </c>
      <c r="F98" s="152" t="s">
        <v>3512</v>
      </c>
      <c r="H98" s="151" t="s">
        <v>44</v>
      </c>
      <c r="I98" s="153"/>
      <c r="L98" s="149"/>
      <c r="M98" s="154"/>
      <c r="T98" s="155"/>
      <c r="AT98" s="151" t="s">
        <v>202</v>
      </c>
      <c r="AU98" s="151" t="s">
        <v>93</v>
      </c>
      <c r="AV98" s="12" t="s">
        <v>90</v>
      </c>
      <c r="AW98" s="12" t="s">
        <v>42</v>
      </c>
      <c r="AX98" s="12" t="s">
        <v>82</v>
      </c>
      <c r="AY98" s="151" t="s">
        <v>192</v>
      </c>
    </row>
    <row r="99" spans="2:65" s="13" customFormat="1" ht="11.25">
      <c r="B99" s="156"/>
      <c r="D99" s="150" t="s">
        <v>202</v>
      </c>
      <c r="E99" s="157" t="s">
        <v>44</v>
      </c>
      <c r="F99" s="158" t="s">
        <v>212</v>
      </c>
      <c r="H99" s="159">
        <v>6</v>
      </c>
      <c r="I99" s="160"/>
      <c r="L99" s="156"/>
      <c r="M99" s="161"/>
      <c r="T99" s="162"/>
      <c r="AT99" s="157" t="s">
        <v>202</v>
      </c>
      <c r="AU99" s="157" t="s">
        <v>93</v>
      </c>
      <c r="AV99" s="13" t="s">
        <v>93</v>
      </c>
      <c r="AW99" s="13" t="s">
        <v>42</v>
      </c>
      <c r="AX99" s="13" t="s">
        <v>82</v>
      </c>
      <c r="AY99" s="157" t="s">
        <v>192</v>
      </c>
    </row>
    <row r="100" spans="2:65" s="14" customFormat="1" ht="11.25">
      <c r="B100" s="163"/>
      <c r="D100" s="150" t="s">
        <v>202</v>
      </c>
      <c r="E100" s="164" t="s">
        <v>44</v>
      </c>
      <c r="F100" s="165" t="s">
        <v>205</v>
      </c>
      <c r="H100" s="166">
        <v>12</v>
      </c>
      <c r="I100" s="167"/>
      <c r="L100" s="163"/>
      <c r="M100" s="168"/>
      <c r="T100" s="169"/>
      <c r="AT100" s="164" t="s">
        <v>202</v>
      </c>
      <c r="AU100" s="164" t="s">
        <v>93</v>
      </c>
      <c r="AV100" s="14" t="s">
        <v>199</v>
      </c>
      <c r="AW100" s="14" t="s">
        <v>42</v>
      </c>
      <c r="AX100" s="14" t="s">
        <v>90</v>
      </c>
      <c r="AY100" s="164" t="s">
        <v>192</v>
      </c>
    </row>
    <row r="101" spans="2:65" s="1" customFormat="1" ht="21.75" customHeight="1">
      <c r="B101" s="33"/>
      <c r="C101" s="170" t="s">
        <v>93</v>
      </c>
      <c r="D101" s="170" t="s">
        <v>245</v>
      </c>
      <c r="E101" s="171" t="s">
        <v>3515</v>
      </c>
      <c r="F101" s="172" t="s">
        <v>3516</v>
      </c>
      <c r="G101" s="173" t="s">
        <v>747</v>
      </c>
      <c r="H101" s="174">
        <v>12</v>
      </c>
      <c r="I101" s="175"/>
      <c r="J101" s="176">
        <f>ROUND(I101*H101,2)</f>
        <v>0</v>
      </c>
      <c r="K101" s="172" t="s">
        <v>198</v>
      </c>
      <c r="L101" s="177"/>
      <c r="M101" s="178" t="s">
        <v>44</v>
      </c>
      <c r="N101" s="179" t="s">
        <v>53</v>
      </c>
      <c r="P101" s="141">
        <f>O101*H101</f>
        <v>0</v>
      </c>
      <c r="Q101" s="141">
        <v>1.0000000000000001E-5</v>
      </c>
      <c r="R101" s="141">
        <f>Q101*H101</f>
        <v>1.2000000000000002E-4</v>
      </c>
      <c r="S101" s="141">
        <v>0</v>
      </c>
      <c r="T101" s="142">
        <f>S101*H101</f>
        <v>0</v>
      </c>
      <c r="AR101" s="143" t="s">
        <v>294</v>
      </c>
      <c r="AT101" s="143" t="s">
        <v>245</v>
      </c>
      <c r="AU101" s="143" t="s">
        <v>93</v>
      </c>
      <c r="AY101" s="17" t="s">
        <v>192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90</v>
      </c>
      <c r="BK101" s="144">
        <f>ROUND(I101*H101,2)</f>
        <v>0</v>
      </c>
      <c r="BL101" s="17" t="s">
        <v>300</v>
      </c>
      <c r="BM101" s="143" t="s">
        <v>3759</v>
      </c>
    </row>
    <row r="102" spans="2:65" s="12" customFormat="1" ht="11.25">
      <c r="B102" s="149"/>
      <c r="D102" s="150" t="s">
        <v>202</v>
      </c>
      <c r="E102" s="151" t="s">
        <v>44</v>
      </c>
      <c r="F102" s="152" t="s">
        <v>3498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93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2" customFormat="1" ht="11.25">
      <c r="B103" s="149"/>
      <c r="D103" s="150" t="s">
        <v>202</v>
      </c>
      <c r="E103" s="151" t="s">
        <v>44</v>
      </c>
      <c r="F103" s="152" t="s">
        <v>3499</v>
      </c>
      <c r="H103" s="151" t="s">
        <v>44</v>
      </c>
      <c r="I103" s="153"/>
      <c r="L103" s="149"/>
      <c r="M103" s="154"/>
      <c r="T103" s="155"/>
      <c r="AT103" s="151" t="s">
        <v>202</v>
      </c>
      <c r="AU103" s="151" t="s">
        <v>93</v>
      </c>
      <c r="AV103" s="12" t="s">
        <v>90</v>
      </c>
      <c r="AW103" s="12" t="s">
        <v>42</v>
      </c>
      <c r="AX103" s="12" t="s">
        <v>82</v>
      </c>
      <c r="AY103" s="151" t="s">
        <v>192</v>
      </c>
    </row>
    <row r="104" spans="2:65" s="12" customFormat="1" ht="22.5">
      <c r="B104" s="149"/>
      <c r="D104" s="150" t="s">
        <v>202</v>
      </c>
      <c r="E104" s="151" t="s">
        <v>44</v>
      </c>
      <c r="F104" s="152" t="s">
        <v>3511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93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3" customFormat="1" ht="11.25">
      <c r="B105" s="156"/>
      <c r="D105" s="150" t="s">
        <v>202</v>
      </c>
      <c r="E105" s="157" t="s">
        <v>44</v>
      </c>
      <c r="F105" s="158" t="s">
        <v>212</v>
      </c>
      <c r="H105" s="159">
        <v>6</v>
      </c>
      <c r="I105" s="160"/>
      <c r="L105" s="156"/>
      <c r="M105" s="161"/>
      <c r="T105" s="162"/>
      <c r="AT105" s="157" t="s">
        <v>202</v>
      </c>
      <c r="AU105" s="157" t="s">
        <v>93</v>
      </c>
      <c r="AV105" s="13" t="s">
        <v>93</v>
      </c>
      <c r="AW105" s="13" t="s">
        <v>42</v>
      </c>
      <c r="AX105" s="13" t="s">
        <v>82</v>
      </c>
      <c r="AY105" s="157" t="s">
        <v>192</v>
      </c>
    </row>
    <row r="106" spans="2:65" s="12" customFormat="1" ht="11.25">
      <c r="B106" s="149"/>
      <c r="D106" s="150" t="s">
        <v>202</v>
      </c>
      <c r="E106" s="151" t="s">
        <v>44</v>
      </c>
      <c r="F106" s="152" t="s">
        <v>3512</v>
      </c>
      <c r="H106" s="151" t="s">
        <v>44</v>
      </c>
      <c r="I106" s="153"/>
      <c r="L106" s="149"/>
      <c r="M106" s="154"/>
      <c r="T106" s="155"/>
      <c r="AT106" s="151" t="s">
        <v>202</v>
      </c>
      <c r="AU106" s="151" t="s">
        <v>93</v>
      </c>
      <c r="AV106" s="12" t="s">
        <v>90</v>
      </c>
      <c r="AW106" s="12" t="s">
        <v>42</v>
      </c>
      <c r="AX106" s="12" t="s">
        <v>82</v>
      </c>
      <c r="AY106" s="151" t="s">
        <v>192</v>
      </c>
    </row>
    <row r="107" spans="2:65" s="13" customFormat="1" ht="11.25">
      <c r="B107" s="156"/>
      <c r="D107" s="150" t="s">
        <v>202</v>
      </c>
      <c r="E107" s="157" t="s">
        <v>44</v>
      </c>
      <c r="F107" s="158" t="s">
        <v>212</v>
      </c>
      <c r="H107" s="159">
        <v>6</v>
      </c>
      <c r="I107" s="160"/>
      <c r="L107" s="156"/>
      <c r="M107" s="161"/>
      <c r="T107" s="162"/>
      <c r="AT107" s="157" t="s">
        <v>202</v>
      </c>
      <c r="AU107" s="157" t="s">
        <v>93</v>
      </c>
      <c r="AV107" s="13" t="s">
        <v>93</v>
      </c>
      <c r="AW107" s="13" t="s">
        <v>42</v>
      </c>
      <c r="AX107" s="13" t="s">
        <v>82</v>
      </c>
      <c r="AY107" s="157" t="s">
        <v>192</v>
      </c>
    </row>
    <row r="108" spans="2:65" s="14" customFormat="1" ht="11.25">
      <c r="B108" s="163"/>
      <c r="D108" s="150" t="s">
        <v>202</v>
      </c>
      <c r="E108" s="164" t="s">
        <v>44</v>
      </c>
      <c r="F108" s="165" t="s">
        <v>205</v>
      </c>
      <c r="H108" s="166">
        <v>12</v>
      </c>
      <c r="I108" s="167"/>
      <c r="L108" s="163"/>
      <c r="M108" s="168"/>
      <c r="T108" s="169"/>
      <c r="AT108" s="164" t="s">
        <v>202</v>
      </c>
      <c r="AU108" s="164" t="s">
        <v>93</v>
      </c>
      <c r="AV108" s="14" t="s">
        <v>199</v>
      </c>
      <c r="AW108" s="14" t="s">
        <v>42</v>
      </c>
      <c r="AX108" s="14" t="s">
        <v>90</v>
      </c>
      <c r="AY108" s="164" t="s">
        <v>192</v>
      </c>
    </row>
    <row r="109" spans="2:65" s="1" customFormat="1" ht="37.9" customHeight="1">
      <c r="B109" s="33"/>
      <c r="C109" s="132" t="s">
        <v>209</v>
      </c>
      <c r="D109" s="132" t="s">
        <v>194</v>
      </c>
      <c r="E109" s="133" t="s">
        <v>3760</v>
      </c>
      <c r="F109" s="134" t="s">
        <v>3761</v>
      </c>
      <c r="G109" s="135" t="s">
        <v>747</v>
      </c>
      <c r="H109" s="136">
        <v>12</v>
      </c>
      <c r="I109" s="137"/>
      <c r="J109" s="138">
        <f>ROUND(I109*H109,2)</f>
        <v>0</v>
      </c>
      <c r="K109" s="134" t="s">
        <v>198</v>
      </c>
      <c r="L109" s="33"/>
      <c r="M109" s="139" t="s">
        <v>44</v>
      </c>
      <c r="N109" s="140" t="s">
        <v>53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300</v>
      </c>
      <c r="AT109" s="143" t="s">
        <v>194</v>
      </c>
      <c r="AU109" s="143" t="s">
        <v>93</v>
      </c>
      <c r="AY109" s="17" t="s">
        <v>192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90</v>
      </c>
      <c r="BK109" s="144">
        <f>ROUND(I109*H109,2)</f>
        <v>0</v>
      </c>
      <c r="BL109" s="17" t="s">
        <v>300</v>
      </c>
      <c r="BM109" s="143" t="s">
        <v>3762</v>
      </c>
    </row>
    <row r="110" spans="2:65" s="1" customFormat="1" ht="11.25">
      <c r="B110" s="33"/>
      <c r="D110" s="145" t="s">
        <v>200</v>
      </c>
      <c r="F110" s="146" t="s">
        <v>3763</v>
      </c>
      <c r="I110" s="147"/>
      <c r="L110" s="33"/>
      <c r="M110" s="148"/>
      <c r="T110" s="54"/>
      <c r="AT110" s="17" t="s">
        <v>200</v>
      </c>
      <c r="AU110" s="17" t="s">
        <v>93</v>
      </c>
    </row>
    <row r="111" spans="2:65" s="12" customFormat="1" ht="11.25">
      <c r="B111" s="149"/>
      <c r="D111" s="150" t="s">
        <v>202</v>
      </c>
      <c r="E111" s="151" t="s">
        <v>44</v>
      </c>
      <c r="F111" s="152" t="s">
        <v>3498</v>
      </c>
      <c r="H111" s="151" t="s">
        <v>44</v>
      </c>
      <c r="I111" s="153"/>
      <c r="L111" s="149"/>
      <c r="M111" s="154"/>
      <c r="T111" s="155"/>
      <c r="AT111" s="151" t="s">
        <v>202</v>
      </c>
      <c r="AU111" s="151" t="s">
        <v>93</v>
      </c>
      <c r="AV111" s="12" t="s">
        <v>90</v>
      </c>
      <c r="AW111" s="12" t="s">
        <v>42</v>
      </c>
      <c r="AX111" s="12" t="s">
        <v>82</v>
      </c>
      <c r="AY111" s="151" t="s">
        <v>192</v>
      </c>
    </row>
    <row r="112" spans="2:65" s="12" customFormat="1" ht="11.25">
      <c r="B112" s="149"/>
      <c r="D112" s="150" t="s">
        <v>202</v>
      </c>
      <c r="E112" s="151" t="s">
        <v>44</v>
      </c>
      <c r="F112" s="152" t="s">
        <v>3499</v>
      </c>
      <c r="H112" s="151" t="s">
        <v>44</v>
      </c>
      <c r="I112" s="153"/>
      <c r="L112" s="149"/>
      <c r="M112" s="154"/>
      <c r="T112" s="155"/>
      <c r="AT112" s="151" t="s">
        <v>202</v>
      </c>
      <c r="AU112" s="151" t="s">
        <v>93</v>
      </c>
      <c r="AV112" s="12" t="s">
        <v>90</v>
      </c>
      <c r="AW112" s="12" t="s">
        <v>42</v>
      </c>
      <c r="AX112" s="12" t="s">
        <v>82</v>
      </c>
      <c r="AY112" s="151" t="s">
        <v>192</v>
      </c>
    </row>
    <row r="113" spans="2:65" s="12" customFormat="1" ht="22.5">
      <c r="B113" s="149"/>
      <c r="D113" s="150" t="s">
        <v>202</v>
      </c>
      <c r="E113" s="151" t="s">
        <v>44</v>
      </c>
      <c r="F113" s="152" t="s">
        <v>3511</v>
      </c>
      <c r="H113" s="151" t="s">
        <v>44</v>
      </c>
      <c r="I113" s="153"/>
      <c r="L113" s="149"/>
      <c r="M113" s="154"/>
      <c r="T113" s="155"/>
      <c r="AT113" s="151" t="s">
        <v>202</v>
      </c>
      <c r="AU113" s="151" t="s">
        <v>93</v>
      </c>
      <c r="AV113" s="12" t="s">
        <v>90</v>
      </c>
      <c r="AW113" s="12" t="s">
        <v>42</v>
      </c>
      <c r="AX113" s="12" t="s">
        <v>82</v>
      </c>
      <c r="AY113" s="151" t="s">
        <v>192</v>
      </c>
    </row>
    <row r="114" spans="2:65" s="13" customFormat="1" ht="11.25">
      <c r="B114" s="156"/>
      <c r="D114" s="150" t="s">
        <v>202</v>
      </c>
      <c r="E114" s="157" t="s">
        <v>44</v>
      </c>
      <c r="F114" s="158" t="s">
        <v>212</v>
      </c>
      <c r="H114" s="159">
        <v>6</v>
      </c>
      <c r="I114" s="160"/>
      <c r="L114" s="156"/>
      <c r="M114" s="161"/>
      <c r="T114" s="162"/>
      <c r="AT114" s="157" t="s">
        <v>202</v>
      </c>
      <c r="AU114" s="157" t="s">
        <v>93</v>
      </c>
      <c r="AV114" s="13" t="s">
        <v>93</v>
      </c>
      <c r="AW114" s="13" t="s">
        <v>42</v>
      </c>
      <c r="AX114" s="13" t="s">
        <v>82</v>
      </c>
      <c r="AY114" s="157" t="s">
        <v>192</v>
      </c>
    </row>
    <row r="115" spans="2:65" s="12" customFormat="1" ht="11.25">
      <c r="B115" s="149"/>
      <c r="D115" s="150" t="s">
        <v>202</v>
      </c>
      <c r="E115" s="151" t="s">
        <v>44</v>
      </c>
      <c r="F115" s="152" t="s">
        <v>3512</v>
      </c>
      <c r="H115" s="151" t="s">
        <v>44</v>
      </c>
      <c r="I115" s="153"/>
      <c r="L115" s="149"/>
      <c r="M115" s="154"/>
      <c r="T115" s="155"/>
      <c r="AT115" s="151" t="s">
        <v>202</v>
      </c>
      <c r="AU115" s="151" t="s">
        <v>93</v>
      </c>
      <c r="AV115" s="12" t="s">
        <v>90</v>
      </c>
      <c r="AW115" s="12" t="s">
        <v>42</v>
      </c>
      <c r="AX115" s="12" t="s">
        <v>82</v>
      </c>
      <c r="AY115" s="151" t="s">
        <v>192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212</v>
      </c>
      <c r="H116" s="159">
        <v>6</v>
      </c>
      <c r="I116" s="160"/>
      <c r="L116" s="156"/>
      <c r="M116" s="161"/>
      <c r="T116" s="162"/>
      <c r="AT116" s="157" t="s">
        <v>202</v>
      </c>
      <c r="AU116" s="157" t="s">
        <v>93</v>
      </c>
      <c r="AV116" s="13" t="s">
        <v>93</v>
      </c>
      <c r="AW116" s="13" t="s">
        <v>42</v>
      </c>
      <c r="AX116" s="13" t="s">
        <v>82</v>
      </c>
      <c r="AY116" s="157" t="s">
        <v>192</v>
      </c>
    </row>
    <row r="117" spans="2:65" s="14" customFormat="1" ht="11.25">
      <c r="B117" s="163"/>
      <c r="D117" s="150" t="s">
        <v>202</v>
      </c>
      <c r="E117" s="164" t="s">
        <v>44</v>
      </c>
      <c r="F117" s="165" t="s">
        <v>205</v>
      </c>
      <c r="H117" s="166">
        <v>12</v>
      </c>
      <c r="I117" s="167"/>
      <c r="L117" s="163"/>
      <c r="M117" s="168"/>
      <c r="T117" s="169"/>
      <c r="AT117" s="164" t="s">
        <v>202</v>
      </c>
      <c r="AU117" s="164" t="s">
        <v>93</v>
      </c>
      <c r="AV117" s="14" t="s">
        <v>199</v>
      </c>
      <c r="AW117" s="14" t="s">
        <v>42</v>
      </c>
      <c r="AX117" s="14" t="s">
        <v>90</v>
      </c>
      <c r="AY117" s="164" t="s">
        <v>192</v>
      </c>
    </row>
    <row r="118" spans="2:65" s="1" customFormat="1" ht="16.5" customHeight="1">
      <c r="B118" s="33"/>
      <c r="C118" s="170" t="s">
        <v>199</v>
      </c>
      <c r="D118" s="170" t="s">
        <v>245</v>
      </c>
      <c r="E118" s="171" t="s">
        <v>3764</v>
      </c>
      <c r="F118" s="172" t="s">
        <v>3765</v>
      </c>
      <c r="G118" s="173" t="s">
        <v>747</v>
      </c>
      <c r="H118" s="174">
        <v>12</v>
      </c>
      <c r="I118" s="175"/>
      <c r="J118" s="176">
        <f>ROUND(I118*H118,2)</f>
        <v>0</v>
      </c>
      <c r="K118" s="172" t="s">
        <v>198</v>
      </c>
      <c r="L118" s="177"/>
      <c r="M118" s="178" t="s">
        <v>44</v>
      </c>
      <c r="N118" s="179" t="s">
        <v>53</v>
      </c>
      <c r="P118" s="141">
        <f>O118*H118</f>
        <v>0</v>
      </c>
      <c r="Q118" s="141">
        <v>5.0000000000000002E-5</v>
      </c>
      <c r="R118" s="141">
        <f>Q118*H118</f>
        <v>6.0000000000000006E-4</v>
      </c>
      <c r="S118" s="141">
        <v>0</v>
      </c>
      <c r="T118" s="142">
        <f>S118*H118</f>
        <v>0</v>
      </c>
      <c r="AR118" s="143" t="s">
        <v>294</v>
      </c>
      <c r="AT118" s="143" t="s">
        <v>245</v>
      </c>
      <c r="AU118" s="143" t="s">
        <v>93</v>
      </c>
      <c r="AY118" s="17" t="s">
        <v>192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90</v>
      </c>
      <c r="BK118" s="144">
        <f>ROUND(I118*H118,2)</f>
        <v>0</v>
      </c>
      <c r="BL118" s="17" t="s">
        <v>300</v>
      </c>
      <c r="BM118" s="143" t="s">
        <v>3766</v>
      </c>
    </row>
    <row r="119" spans="2:65" s="12" customFormat="1" ht="11.25">
      <c r="B119" s="149"/>
      <c r="D119" s="150" t="s">
        <v>202</v>
      </c>
      <c r="E119" s="151" t="s">
        <v>44</v>
      </c>
      <c r="F119" s="152" t="s">
        <v>3498</v>
      </c>
      <c r="H119" s="151" t="s">
        <v>44</v>
      </c>
      <c r="I119" s="153"/>
      <c r="L119" s="149"/>
      <c r="M119" s="154"/>
      <c r="T119" s="155"/>
      <c r="AT119" s="151" t="s">
        <v>202</v>
      </c>
      <c r="AU119" s="151" t="s">
        <v>93</v>
      </c>
      <c r="AV119" s="12" t="s">
        <v>90</v>
      </c>
      <c r="AW119" s="12" t="s">
        <v>42</v>
      </c>
      <c r="AX119" s="12" t="s">
        <v>82</v>
      </c>
      <c r="AY119" s="151" t="s">
        <v>192</v>
      </c>
    </row>
    <row r="120" spans="2:65" s="12" customFormat="1" ht="11.25">
      <c r="B120" s="149"/>
      <c r="D120" s="150" t="s">
        <v>202</v>
      </c>
      <c r="E120" s="151" t="s">
        <v>44</v>
      </c>
      <c r="F120" s="152" t="s">
        <v>3499</v>
      </c>
      <c r="H120" s="151" t="s">
        <v>44</v>
      </c>
      <c r="I120" s="153"/>
      <c r="L120" s="149"/>
      <c r="M120" s="154"/>
      <c r="T120" s="155"/>
      <c r="AT120" s="151" t="s">
        <v>202</v>
      </c>
      <c r="AU120" s="151" t="s">
        <v>93</v>
      </c>
      <c r="AV120" s="12" t="s">
        <v>90</v>
      </c>
      <c r="AW120" s="12" t="s">
        <v>42</v>
      </c>
      <c r="AX120" s="12" t="s">
        <v>82</v>
      </c>
      <c r="AY120" s="151" t="s">
        <v>192</v>
      </c>
    </row>
    <row r="121" spans="2:65" s="12" customFormat="1" ht="22.5">
      <c r="B121" s="149"/>
      <c r="D121" s="150" t="s">
        <v>202</v>
      </c>
      <c r="E121" s="151" t="s">
        <v>44</v>
      </c>
      <c r="F121" s="152" t="s">
        <v>3767</v>
      </c>
      <c r="H121" s="151" t="s">
        <v>44</v>
      </c>
      <c r="I121" s="153"/>
      <c r="L121" s="149"/>
      <c r="M121" s="154"/>
      <c r="T121" s="155"/>
      <c r="AT121" s="151" t="s">
        <v>202</v>
      </c>
      <c r="AU121" s="151" t="s">
        <v>93</v>
      </c>
      <c r="AV121" s="12" t="s">
        <v>90</v>
      </c>
      <c r="AW121" s="12" t="s">
        <v>42</v>
      </c>
      <c r="AX121" s="12" t="s">
        <v>82</v>
      </c>
      <c r="AY121" s="151" t="s">
        <v>192</v>
      </c>
    </row>
    <row r="122" spans="2:65" s="13" customFormat="1" ht="11.25">
      <c r="B122" s="156"/>
      <c r="D122" s="150" t="s">
        <v>202</v>
      </c>
      <c r="E122" s="157" t="s">
        <v>44</v>
      </c>
      <c r="F122" s="158" t="s">
        <v>212</v>
      </c>
      <c r="H122" s="159">
        <v>6</v>
      </c>
      <c r="I122" s="160"/>
      <c r="L122" s="156"/>
      <c r="M122" s="161"/>
      <c r="T122" s="162"/>
      <c r="AT122" s="157" t="s">
        <v>202</v>
      </c>
      <c r="AU122" s="157" t="s">
        <v>93</v>
      </c>
      <c r="AV122" s="13" t="s">
        <v>93</v>
      </c>
      <c r="AW122" s="13" t="s">
        <v>42</v>
      </c>
      <c r="AX122" s="13" t="s">
        <v>82</v>
      </c>
      <c r="AY122" s="157" t="s">
        <v>192</v>
      </c>
    </row>
    <row r="123" spans="2:65" s="12" customFormat="1" ht="22.5">
      <c r="B123" s="149"/>
      <c r="D123" s="150" t="s">
        <v>202</v>
      </c>
      <c r="E123" s="151" t="s">
        <v>44</v>
      </c>
      <c r="F123" s="152" t="s">
        <v>3768</v>
      </c>
      <c r="H123" s="151" t="s">
        <v>44</v>
      </c>
      <c r="I123" s="153"/>
      <c r="L123" s="149"/>
      <c r="M123" s="154"/>
      <c r="T123" s="155"/>
      <c r="AT123" s="151" t="s">
        <v>202</v>
      </c>
      <c r="AU123" s="151" t="s">
        <v>93</v>
      </c>
      <c r="AV123" s="12" t="s">
        <v>90</v>
      </c>
      <c r="AW123" s="12" t="s">
        <v>42</v>
      </c>
      <c r="AX123" s="12" t="s">
        <v>82</v>
      </c>
      <c r="AY123" s="151" t="s">
        <v>192</v>
      </c>
    </row>
    <row r="124" spans="2:65" s="13" customFormat="1" ht="11.25">
      <c r="B124" s="156"/>
      <c r="D124" s="150" t="s">
        <v>202</v>
      </c>
      <c r="E124" s="157" t="s">
        <v>44</v>
      </c>
      <c r="F124" s="158" t="s">
        <v>212</v>
      </c>
      <c r="H124" s="159">
        <v>6</v>
      </c>
      <c r="I124" s="160"/>
      <c r="L124" s="156"/>
      <c r="M124" s="161"/>
      <c r="T124" s="162"/>
      <c r="AT124" s="157" t="s">
        <v>202</v>
      </c>
      <c r="AU124" s="157" t="s">
        <v>93</v>
      </c>
      <c r="AV124" s="13" t="s">
        <v>93</v>
      </c>
      <c r="AW124" s="13" t="s">
        <v>42</v>
      </c>
      <c r="AX124" s="13" t="s">
        <v>82</v>
      </c>
      <c r="AY124" s="157" t="s">
        <v>192</v>
      </c>
    </row>
    <row r="125" spans="2:65" s="14" customFormat="1" ht="11.25">
      <c r="B125" s="163"/>
      <c r="D125" s="150" t="s">
        <v>202</v>
      </c>
      <c r="E125" s="164" t="s">
        <v>44</v>
      </c>
      <c r="F125" s="165" t="s">
        <v>205</v>
      </c>
      <c r="H125" s="166">
        <v>12</v>
      </c>
      <c r="I125" s="167"/>
      <c r="L125" s="163"/>
      <c r="M125" s="168"/>
      <c r="T125" s="169"/>
      <c r="AT125" s="164" t="s">
        <v>202</v>
      </c>
      <c r="AU125" s="164" t="s">
        <v>93</v>
      </c>
      <c r="AV125" s="14" t="s">
        <v>199</v>
      </c>
      <c r="AW125" s="14" t="s">
        <v>42</v>
      </c>
      <c r="AX125" s="14" t="s">
        <v>90</v>
      </c>
      <c r="AY125" s="164" t="s">
        <v>192</v>
      </c>
    </row>
    <row r="126" spans="2:65" s="11" customFormat="1" ht="25.9" customHeight="1">
      <c r="B126" s="120"/>
      <c r="D126" s="121" t="s">
        <v>81</v>
      </c>
      <c r="E126" s="122" t="s">
        <v>245</v>
      </c>
      <c r="F126" s="122" t="s">
        <v>991</v>
      </c>
      <c r="I126" s="123"/>
      <c r="J126" s="124">
        <f>BK126</f>
        <v>0</v>
      </c>
      <c r="L126" s="120"/>
      <c r="M126" s="125"/>
      <c r="P126" s="126">
        <f>P127</f>
        <v>0</v>
      </c>
      <c r="R126" s="126">
        <f>R127</f>
        <v>2.3600000000000003E-2</v>
      </c>
      <c r="T126" s="127">
        <f>T127</f>
        <v>0</v>
      </c>
      <c r="AR126" s="121" t="s">
        <v>209</v>
      </c>
      <c r="AT126" s="128" t="s">
        <v>81</v>
      </c>
      <c r="AU126" s="128" t="s">
        <v>82</v>
      </c>
      <c r="AY126" s="121" t="s">
        <v>192</v>
      </c>
      <c r="BK126" s="129">
        <f>BK127</f>
        <v>0</v>
      </c>
    </row>
    <row r="127" spans="2:65" s="11" customFormat="1" ht="22.9" customHeight="1">
      <c r="B127" s="120"/>
      <c r="D127" s="121" t="s">
        <v>81</v>
      </c>
      <c r="E127" s="130" t="s">
        <v>1236</v>
      </c>
      <c r="F127" s="130" t="s">
        <v>1237</v>
      </c>
      <c r="I127" s="123"/>
      <c r="J127" s="131">
        <f>BK127</f>
        <v>0</v>
      </c>
      <c r="L127" s="120"/>
      <c r="M127" s="125"/>
      <c r="P127" s="126">
        <f>SUM(P128:P324)</f>
        <v>0</v>
      </c>
      <c r="R127" s="126">
        <f>SUM(R128:R324)</f>
        <v>2.3600000000000003E-2</v>
      </c>
      <c r="T127" s="127">
        <f>SUM(T128:T324)</f>
        <v>0</v>
      </c>
      <c r="AR127" s="121" t="s">
        <v>209</v>
      </c>
      <c r="AT127" s="128" t="s">
        <v>81</v>
      </c>
      <c r="AU127" s="128" t="s">
        <v>90</v>
      </c>
      <c r="AY127" s="121" t="s">
        <v>192</v>
      </c>
      <c r="BK127" s="129">
        <f>SUM(BK128:BK324)</f>
        <v>0</v>
      </c>
    </row>
    <row r="128" spans="2:65" s="1" customFormat="1" ht="24.2" customHeight="1">
      <c r="B128" s="33"/>
      <c r="C128" s="132" t="s">
        <v>222</v>
      </c>
      <c r="D128" s="132" t="s">
        <v>194</v>
      </c>
      <c r="E128" s="133" t="s">
        <v>3288</v>
      </c>
      <c r="F128" s="134" t="s">
        <v>3289</v>
      </c>
      <c r="G128" s="135" t="s">
        <v>747</v>
      </c>
      <c r="H128" s="136">
        <v>72</v>
      </c>
      <c r="I128" s="137"/>
      <c r="J128" s="138">
        <f>ROUND(I128*H128,2)</f>
        <v>0</v>
      </c>
      <c r="K128" s="134" t="s">
        <v>198</v>
      </c>
      <c r="L128" s="33"/>
      <c r="M128" s="139" t="s">
        <v>44</v>
      </c>
      <c r="N128" s="140" t="s">
        <v>53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90</v>
      </c>
      <c r="AT128" s="143" t="s">
        <v>194</v>
      </c>
      <c r="AU128" s="143" t="s">
        <v>93</v>
      </c>
      <c r="AY128" s="17" t="s">
        <v>192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90</v>
      </c>
      <c r="BK128" s="144">
        <f>ROUND(I128*H128,2)</f>
        <v>0</v>
      </c>
      <c r="BL128" s="17" t="s">
        <v>90</v>
      </c>
      <c r="BM128" s="143" t="s">
        <v>3769</v>
      </c>
    </row>
    <row r="129" spans="2:65" s="1" customFormat="1" ht="11.25">
      <c r="B129" s="33"/>
      <c r="D129" s="145" t="s">
        <v>200</v>
      </c>
      <c r="F129" s="146" t="s">
        <v>3291</v>
      </c>
      <c r="I129" s="147"/>
      <c r="L129" s="33"/>
      <c r="M129" s="148"/>
      <c r="T129" s="54"/>
      <c r="AT129" s="17" t="s">
        <v>200</v>
      </c>
      <c r="AU129" s="17" t="s">
        <v>93</v>
      </c>
    </row>
    <row r="130" spans="2:65" s="12" customFormat="1" ht="11.25">
      <c r="B130" s="149"/>
      <c r="D130" s="150" t="s">
        <v>202</v>
      </c>
      <c r="E130" s="151" t="s">
        <v>44</v>
      </c>
      <c r="F130" s="152" t="s">
        <v>3498</v>
      </c>
      <c r="H130" s="151" t="s">
        <v>44</v>
      </c>
      <c r="I130" s="153"/>
      <c r="L130" s="149"/>
      <c r="M130" s="154"/>
      <c r="T130" s="155"/>
      <c r="AT130" s="151" t="s">
        <v>202</v>
      </c>
      <c r="AU130" s="151" t="s">
        <v>93</v>
      </c>
      <c r="AV130" s="12" t="s">
        <v>90</v>
      </c>
      <c r="AW130" s="12" t="s">
        <v>42</v>
      </c>
      <c r="AX130" s="12" t="s">
        <v>82</v>
      </c>
      <c r="AY130" s="151" t="s">
        <v>192</v>
      </c>
    </row>
    <row r="131" spans="2:65" s="12" customFormat="1" ht="22.5">
      <c r="B131" s="149"/>
      <c r="D131" s="150" t="s">
        <v>202</v>
      </c>
      <c r="E131" s="151" t="s">
        <v>44</v>
      </c>
      <c r="F131" s="152" t="s">
        <v>3549</v>
      </c>
      <c r="H131" s="151" t="s">
        <v>44</v>
      </c>
      <c r="I131" s="153"/>
      <c r="L131" s="149"/>
      <c r="M131" s="154"/>
      <c r="T131" s="155"/>
      <c r="AT131" s="151" t="s">
        <v>202</v>
      </c>
      <c r="AU131" s="151" t="s">
        <v>93</v>
      </c>
      <c r="AV131" s="12" t="s">
        <v>90</v>
      </c>
      <c r="AW131" s="12" t="s">
        <v>42</v>
      </c>
      <c r="AX131" s="12" t="s">
        <v>82</v>
      </c>
      <c r="AY131" s="151" t="s">
        <v>192</v>
      </c>
    </row>
    <row r="132" spans="2:65" s="12" customFormat="1" ht="11.25">
      <c r="B132" s="149"/>
      <c r="D132" s="150" t="s">
        <v>202</v>
      </c>
      <c r="E132" s="151" t="s">
        <v>44</v>
      </c>
      <c r="F132" s="152" t="s">
        <v>3770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93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3" customFormat="1" ht="11.25">
      <c r="B133" s="156"/>
      <c r="D133" s="150" t="s">
        <v>202</v>
      </c>
      <c r="E133" s="157" t="s">
        <v>44</v>
      </c>
      <c r="F133" s="158" t="s">
        <v>3771</v>
      </c>
      <c r="H133" s="159">
        <v>72</v>
      </c>
      <c r="I133" s="160"/>
      <c r="L133" s="156"/>
      <c r="M133" s="161"/>
      <c r="T133" s="162"/>
      <c r="AT133" s="157" t="s">
        <v>202</v>
      </c>
      <c r="AU133" s="157" t="s">
        <v>93</v>
      </c>
      <c r="AV133" s="13" t="s">
        <v>93</v>
      </c>
      <c r="AW133" s="13" t="s">
        <v>42</v>
      </c>
      <c r="AX133" s="13" t="s">
        <v>90</v>
      </c>
      <c r="AY133" s="157" t="s">
        <v>192</v>
      </c>
    </row>
    <row r="134" spans="2:65" s="1" customFormat="1" ht="33" customHeight="1">
      <c r="B134" s="33"/>
      <c r="C134" s="170" t="s">
        <v>212</v>
      </c>
      <c r="D134" s="170" t="s">
        <v>245</v>
      </c>
      <c r="E134" s="171" t="s">
        <v>3772</v>
      </c>
      <c r="F134" s="172" t="s">
        <v>3773</v>
      </c>
      <c r="G134" s="173" t="s">
        <v>747</v>
      </c>
      <c r="H134" s="174">
        <v>72</v>
      </c>
      <c r="I134" s="175"/>
      <c r="J134" s="176">
        <f>ROUND(I134*H134,2)</f>
        <v>0</v>
      </c>
      <c r="K134" s="172" t="s">
        <v>198</v>
      </c>
      <c r="L134" s="177"/>
      <c r="M134" s="178" t="s">
        <v>44</v>
      </c>
      <c r="N134" s="179" t="s">
        <v>53</v>
      </c>
      <c r="P134" s="141">
        <f>O134*H134</f>
        <v>0</v>
      </c>
      <c r="Q134" s="141">
        <v>1E-4</v>
      </c>
      <c r="R134" s="141">
        <f>Q134*H134</f>
        <v>7.2000000000000007E-3</v>
      </c>
      <c r="S134" s="141">
        <v>0</v>
      </c>
      <c r="T134" s="142">
        <f>S134*H134</f>
        <v>0</v>
      </c>
      <c r="AR134" s="143" t="s">
        <v>93</v>
      </c>
      <c r="AT134" s="143" t="s">
        <v>245</v>
      </c>
      <c r="AU134" s="143" t="s">
        <v>93</v>
      </c>
      <c r="AY134" s="17" t="s">
        <v>192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90</v>
      </c>
      <c r="BK134" s="144">
        <f>ROUND(I134*H134,2)</f>
        <v>0</v>
      </c>
      <c r="BL134" s="17" t="s">
        <v>90</v>
      </c>
      <c r="BM134" s="143" t="s">
        <v>3774</v>
      </c>
    </row>
    <row r="135" spans="2:65" s="12" customFormat="1" ht="11.25">
      <c r="B135" s="149"/>
      <c r="D135" s="150" t="s">
        <v>202</v>
      </c>
      <c r="E135" s="151" t="s">
        <v>44</v>
      </c>
      <c r="F135" s="152" t="s">
        <v>3498</v>
      </c>
      <c r="H135" s="151" t="s">
        <v>44</v>
      </c>
      <c r="I135" s="153"/>
      <c r="L135" s="149"/>
      <c r="M135" s="154"/>
      <c r="T135" s="155"/>
      <c r="AT135" s="151" t="s">
        <v>202</v>
      </c>
      <c r="AU135" s="151" t="s">
        <v>93</v>
      </c>
      <c r="AV135" s="12" t="s">
        <v>90</v>
      </c>
      <c r="AW135" s="12" t="s">
        <v>42</v>
      </c>
      <c r="AX135" s="12" t="s">
        <v>82</v>
      </c>
      <c r="AY135" s="151" t="s">
        <v>192</v>
      </c>
    </row>
    <row r="136" spans="2:65" s="12" customFormat="1" ht="22.5">
      <c r="B136" s="149"/>
      <c r="D136" s="150" t="s">
        <v>202</v>
      </c>
      <c r="E136" s="151" t="s">
        <v>44</v>
      </c>
      <c r="F136" s="152" t="s">
        <v>3549</v>
      </c>
      <c r="H136" s="151" t="s">
        <v>44</v>
      </c>
      <c r="I136" s="153"/>
      <c r="L136" s="149"/>
      <c r="M136" s="154"/>
      <c r="T136" s="155"/>
      <c r="AT136" s="151" t="s">
        <v>202</v>
      </c>
      <c r="AU136" s="151" t="s">
        <v>93</v>
      </c>
      <c r="AV136" s="12" t="s">
        <v>90</v>
      </c>
      <c r="AW136" s="12" t="s">
        <v>42</v>
      </c>
      <c r="AX136" s="12" t="s">
        <v>82</v>
      </c>
      <c r="AY136" s="151" t="s">
        <v>192</v>
      </c>
    </row>
    <row r="137" spans="2:65" s="12" customFormat="1" ht="11.25">
      <c r="B137" s="149"/>
      <c r="D137" s="150" t="s">
        <v>202</v>
      </c>
      <c r="E137" s="151" t="s">
        <v>44</v>
      </c>
      <c r="F137" s="152" t="s">
        <v>3770</v>
      </c>
      <c r="H137" s="151" t="s">
        <v>44</v>
      </c>
      <c r="I137" s="153"/>
      <c r="L137" s="149"/>
      <c r="M137" s="154"/>
      <c r="T137" s="155"/>
      <c r="AT137" s="151" t="s">
        <v>202</v>
      </c>
      <c r="AU137" s="151" t="s">
        <v>93</v>
      </c>
      <c r="AV137" s="12" t="s">
        <v>90</v>
      </c>
      <c r="AW137" s="12" t="s">
        <v>42</v>
      </c>
      <c r="AX137" s="12" t="s">
        <v>82</v>
      </c>
      <c r="AY137" s="151" t="s">
        <v>192</v>
      </c>
    </row>
    <row r="138" spans="2:65" s="13" customFormat="1" ht="11.25">
      <c r="B138" s="156"/>
      <c r="D138" s="150" t="s">
        <v>202</v>
      </c>
      <c r="E138" s="157" t="s">
        <v>44</v>
      </c>
      <c r="F138" s="158" t="s">
        <v>3771</v>
      </c>
      <c r="H138" s="159">
        <v>72</v>
      </c>
      <c r="I138" s="160"/>
      <c r="L138" s="156"/>
      <c r="M138" s="161"/>
      <c r="T138" s="162"/>
      <c r="AT138" s="157" t="s">
        <v>202</v>
      </c>
      <c r="AU138" s="157" t="s">
        <v>93</v>
      </c>
      <c r="AV138" s="13" t="s">
        <v>93</v>
      </c>
      <c r="AW138" s="13" t="s">
        <v>42</v>
      </c>
      <c r="AX138" s="13" t="s">
        <v>90</v>
      </c>
      <c r="AY138" s="157" t="s">
        <v>192</v>
      </c>
    </row>
    <row r="139" spans="2:65" s="1" customFormat="1" ht="24.2" customHeight="1">
      <c r="B139" s="33"/>
      <c r="C139" s="132" t="s">
        <v>238</v>
      </c>
      <c r="D139" s="132" t="s">
        <v>194</v>
      </c>
      <c r="E139" s="133" t="s">
        <v>1321</v>
      </c>
      <c r="F139" s="134" t="s">
        <v>1322</v>
      </c>
      <c r="G139" s="135" t="s">
        <v>747</v>
      </c>
      <c r="H139" s="136">
        <v>4</v>
      </c>
      <c r="I139" s="137"/>
      <c r="J139" s="138">
        <f>ROUND(I139*H139,2)</f>
        <v>0</v>
      </c>
      <c r="K139" s="134" t="s">
        <v>198</v>
      </c>
      <c r="L139" s="33"/>
      <c r="M139" s="139" t="s">
        <v>44</v>
      </c>
      <c r="N139" s="140" t="s">
        <v>53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90</v>
      </c>
      <c r="AT139" s="143" t="s">
        <v>194</v>
      </c>
      <c r="AU139" s="143" t="s">
        <v>93</v>
      </c>
      <c r="AY139" s="17" t="s">
        <v>192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90</v>
      </c>
      <c r="BK139" s="144">
        <f>ROUND(I139*H139,2)</f>
        <v>0</v>
      </c>
      <c r="BL139" s="17" t="s">
        <v>90</v>
      </c>
      <c r="BM139" s="143" t="s">
        <v>3775</v>
      </c>
    </row>
    <row r="140" spans="2:65" s="1" customFormat="1" ht="11.25">
      <c r="B140" s="33"/>
      <c r="D140" s="145" t="s">
        <v>200</v>
      </c>
      <c r="F140" s="146" t="s">
        <v>1324</v>
      </c>
      <c r="I140" s="147"/>
      <c r="L140" s="33"/>
      <c r="M140" s="148"/>
      <c r="T140" s="54"/>
      <c r="AT140" s="17" t="s">
        <v>200</v>
      </c>
      <c r="AU140" s="17" t="s">
        <v>93</v>
      </c>
    </row>
    <row r="141" spans="2:65" s="12" customFormat="1" ht="11.25">
      <c r="B141" s="149"/>
      <c r="D141" s="150" t="s">
        <v>202</v>
      </c>
      <c r="E141" s="151" t="s">
        <v>44</v>
      </c>
      <c r="F141" s="152" t="s">
        <v>3498</v>
      </c>
      <c r="H141" s="151" t="s">
        <v>44</v>
      </c>
      <c r="I141" s="153"/>
      <c r="L141" s="149"/>
      <c r="M141" s="154"/>
      <c r="T141" s="155"/>
      <c r="AT141" s="151" t="s">
        <v>202</v>
      </c>
      <c r="AU141" s="151" t="s">
        <v>93</v>
      </c>
      <c r="AV141" s="12" t="s">
        <v>90</v>
      </c>
      <c r="AW141" s="12" t="s">
        <v>42</v>
      </c>
      <c r="AX141" s="12" t="s">
        <v>82</v>
      </c>
      <c r="AY141" s="151" t="s">
        <v>192</v>
      </c>
    </row>
    <row r="142" spans="2:65" s="12" customFormat="1" ht="22.5">
      <c r="B142" s="149"/>
      <c r="D142" s="150" t="s">
        <v>202</v>
      </c>
      <c r="E142" s="151" t="s">
        <v>44</v>
      </c>
      <c r="F142" s="152" t="s">
        <v>3549</v>
      </c>
      <c r="H142" s="151" t="s">
        <v>44</v>
      </c>
      <c r="I142" s="153"/>
      <c r="L142" s="149"/>
      <c r="M142" s="154"/>
      <c r="T142" s="155"/>
      <c r="AT142" s="151" t="s">
        <v>202</v>
      </c>
      <c r="AU142" s="151" t="s">
        <v>93</v>
      </c>
      <c r="AV142" s="12" t="s">
        <v>90</v>
      </c>
      <c r="AW142" s="12" t="s">
        <v>42</v>
      </c>
      <c r="AX142" s="12" t="s">
        <v>82</v>
      </c>
      <c r="AY142" s="151" t="s">
        <v>192</v>
      </c>
    </row>
    <row r="143" spans="2:65" s="12" customFormat="1" ht="11.25">
      <c r="B143" s="149"/>
      <c r="D143" s="150" t="s">
        <v>202</v>
      </c>
      <c r="E143" s="151" t="s">
        <v>44</v>
      </c>
      <c r="F143" s="152" t="s">
        <v>3770</v>
      </c>
      <c r="H143" s="151" t="s">
        <v>44</v>
      </c>
      <c r="I143" s="153"/>
      <c r="L143" s="149"/>
      <c r="M143" s="154"/>
      <c r="T143" s="155"/>
      <c r="AT143" s="151" t="s">
        <v>202</v>
      </c>
      <c r="AU143" s="151" t="s">
        <v>93</v>
      </c>
      <c r="AV143" s="12" t="s">
        <v>90</v>
      </c>
      <c r="AW143" s="12" t="s">
        <v>42</v>
      </c>
      <c r="AX143" s="12" t="s">
        <v>82</v>
      </c>
      <c r="AY143" s="151" t="s">
        <v>192</v>
      </c>
    </row>
    <row r="144" spans="2:65" s="13" customFormat="1" ht="11.25">
      <c r="B144" s="156"/>
      <c r="D144" s="150" t="s">
        <v>202</v>
      </c>
      <c r="E144" s="157" t="s">
        <v>44</v>
      </c>
      <c r="F144" s="158" t="s">
        <v>1627</v>
      </c>
      <c r="H144" s="159">
        <v>4</v>
      </c>
      <c r="I144" s="160"/>
      <c r="L144" s="156"/>
      <c r="M144" s="161"/>
      <c r="T144" s="162"/>
      <c r="AT144" s="157" t="s">
        <v>202</v>
      </c>
      <c r="AU144" s="157" t="s">
        <v>93</v>
      </c>
      <c r="AV144" s="13" t="s">
        <v>93</v>
      </c>
      <c r="AW144" s="13" t="s">
        <v>42</v>
      </c>
      <c r="AX144" s="13" t="s">
        <v>90</v>
      </c>
      <c r="AY144" s="157" t="s">
        <v>192</v>
      </c>
    </row>
    <row r="145" spans="2:65" s="1" customFormat="1" ht="24.2" customHeight="1">
      <c r="B145" s="33"/>
      <c r="C145" s="170" t="s">
        <v>219</v>
      </c>
      <c r="D145" s="170" t="s">
        <v>245</v>
      </c>
      <c r="E145" s="171" t="s">
        <v>3776</v>
      </c>
      <c r="F145" s="172" t="s">
        <v>3777</v>
      </c>
      <c r="G145" s="173" t="s">
        <v>747</v>
      </c>
      <c r="H145" s="174">
        <v>4</v>
      </c>
      <c r="I145" s="175"/>
      <c r="J145" s="176">
        <f>ROUND(I145*H145,2)</f>
        <v>0</v>
      </c>
      <c r="K145" s="172" t="s">
        <v>198</v>
      </c>
      <c r="L145" s="177"/>
      <c r="M145" s="178" t="s">
        <v>44</v>
      </c>
      <c r="N145" s="179" t="s">
        <v>53</v>
      </c>
      <c r="P145" s="141">
        <f>O145*H145</f>
        <v>0</v>
      </c>
      <c r="Q145" s="141">
        <v>1E-4</v>
      </c>
      <c r="R145" s="141">
        <f>Q145*H145</f>
        <v>4.0000000000000002E-4</v>
      </c>
      <c r="S145" s="141">
        <v>0</v>
      </c>
      <c r="T145" s="142">
        <f>S145*H145</f>
        <v>0</v>
      </c>
      <c r="AR145" s="143" t="s">
        <v>93</v>
      </c>
      <c r="AT145" s="143" t="s">
        <v>245</v>
      </c>
      <c r="AU145" s="143" t="s">
        <v>93</v>
      </c>
      <c r="AY145" s="17" t="s">
        <v>192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90</v>
      </c>
      <c r="BK145" s="144">
        <f>ROUND(I145*H145,2)</f>
        <v>0</v>
      </c>
      <c r="BL145" s="17" t="s">
        <v>90</v>
      </c>
      <c r="BM145" s="143" t="s">
        <v>3778</v>
      </c>
    </row>
    <row r="146" spans="2:65" s="12" customFormat="1" ht="11.25">
      <c r="B146" s="149"/>
      <c r="D146" s="150" t="s">
        <v>202</v>
      </c>
      <c r="E146" s="151" t="s">
        <v>44</v>
      </c>
      <c r="F146" s="152" t="s">
        <v>3779</v>
      </c>
      <c r="H146" s="151" t="s">
        <v>44</v>
      </c>
      <c r="I146" s="153"/>
      <c r="L146" s="149"/>
      <c r="M146" s="154"/>
      <c r="T146" s="155"/>
      <c r="AT146" s="151" t="s">
        <v>202</v>
      </c>
      <c r="AU146" s="151" t="s">
        <v>93</v>
      </c>
      <c r="AV146" s="12" t="s">
        <v>90</v>
      </c>
      <c r="AW146" s="12" t="s">
        <v>42</v>
      </c>
      <c r="AX146" s="12" t="s">
        <v>82</v>
      </c>
      <c r="AY146" s="151" t="s">
        <v>192</v>
      </c>
    </row>
    <row r="147" spans="2:65" s="12" customFormat="1" ht="22.5">
      <c r="B147" s="149"/>
      <c r="D147" s="150" t="s">
        <v>202</v>
      </c>
      <c r="E147" s="151" t="s">
        <v>44</v>
      </c>
      <c r="F147" s="152" t="s">
        <v>3549</v>
      </c>
      <c r="H147" s="151" t="s">
        <v>44</v>
      </c>
      <c r="I147" s="153"/>
      <c r="L147" s="149"/>
      <c r="M147" s="154"/>
      <c r="T147" s="155"/>
      <c r="AT147" s="151" t="s">
        <v>202</v>
      </c>
      <c r="AU147" s="151" t="s">
        <v>93</v>
      </c>
      <c r="AV147" s="12" t="s">
        <v>90</v>
      </c>
      <c r="AW147" s="12" t="s">
        <v>42</v>
      </c>
      <c r="AX147" s="12" t="s">
        <v>82</v>
      </c>
      <c r="AY147" s="151" t="s">
        <v>192</v>
      </c>
    </row>
    <row r="148" spans="2:65" s="12" customFormat="1" ht="11.25">
      <c r="B148" s="149"/>
      <c r="D148" s="150" t="s">
        <v>202</v>
      </c>
      <c r="E148" s="151" t="s">
        <v>44</v>
      </c>
      <c r="F148" s="152" t="s">
        <v>3770</v>
      </c>
      <c r="H148" s="151" t="s">
        <v>44</v>
      </c>
      <c r="I148" s="153"/>
      <c r="L148" s="149"/>
      <c r="M148" s="154"/>
      <c r="T148" s="155"/>
      <c r="AT148" s="151" t="s">
        <v>202</v>
      </c>
      <c r="AU148" s="151" t="s">
        <v>93</v>
      </c>
      <c r="AV148" s="12" t="s">
        <v>90</v>
      </c>
      <c r="AW148" s="12" t="s">
        <v>42</v>
      </c>
      <c r="AX148" s="12" t="s">
        <v>82</v>
      </c>
      <c r="AY148" s="151" t="s">
        <v>192</v>
      </c>
    </row>
    <row r="149" spans="2:65" s="13" customFormat="1" ht="11.25">
      <c r="B149" s="156"/>
      <c r="D149" s="150" t="s">
        <v>202</v>
      </c>
      <c r="E149" s="157" t="s">
        <v>44</v>
      </c>
      <c r="F149" s="158" t="s">
        <v>1627</v>
      </c>
      <c r="H149" s="159">
        <v>4</v>
      </c>
      <c r="I149" s="160"/>
      <c r="L149" s="156"/>
      <c r="M149" s="161"/>
      <c r="T149" s="162"/>
      <c r="AT149" s="157" t="s">
        <v>202</v>
      </c>
      <c r="AU149" s="157" t="s">
        <v>93</v>
      </c>
      <c r="AV149" s="13" t="s">
        <v>93</v>
      </c>
      <c r="AW149" s="13" t="s">
        <v>42</v>
      </c>
      <c r="AX149" s="13" t="s">
        <v>90</v>
      </c>
      <c r="AY149" s="157" t="s">
        <v>192</v>
      </c>
    </row>
    <row r="150" spans="2:65" s="1" customFormat="1" ht="16.5" customHeight="1">
      <c r="B150" s="33"/>
      <c r="C150" s="132" t="s">
        <v>250</v>
      </c>
      <c r="D150" s="132" t="s">
        <v>194</v>
      </c>
      <c r="E150" s="133" t="s">
        <v>3642</v>
      </c>
      <c r="F150" s="134" t="s">
        <v>3643</v>
      </c>
      <c r="G150" s="135" t="s">
        <v>747</v>
      </c>
      <c r="H150" s="136">
        <v>6</v>
      </c>
      <c r="I150" s="137"/>
      <c r="J150" s="138">
        <f>ROUND(I150*H150,2)</f>
        <v>0</v>
      </c>
      <c r="K150" s="134" t="s">
        <v>198</v>
      </c>
      <c r="L150" s="33"/>
      <c r="M150" s="139" t="s">
        <v>44</v>
      </c>
      <c r="N150" s="140" t="s">
        <v>53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90</v>
      </c>
      <c r="AT150" s="143" t="s">
        <v>194</v>
      </c>
      <c r="AU150" s="143" t="s">
        <v>93</v>
      </c>
      <c r="AY150" s="17" t="s">
        <v>192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90</v>
      </c>
      <c r="BK150" s="144">
        <f>ROUND(I150*H150,2)</f>
        <v>0</v>
      </c>
      <c r="BL150" s="17" t="s">
        <v>90</v>
      </c>
      <c r="BM150" s="143" t="s">
        <v>3780</v>
      </c>
    </row>
    <row r="151" spans="2:65" s="1" customFormat="1" ht="11.25">
      <c r="B151" s="33"/>
      <c r="D151" s="145" t="s">
        <v>200</v>
      </c>
      <c r="F151" s="146" t="s">
        <v>3645</v>
      </c>
      <c r="I151" s="147"/>
      <c r="L151" s="33"/>
      <c r="M151" s="148"/>
      <c r="T151" s="54"/>
      <c r="AT151" s="17" t="s">
        <v>200</v>
      </c>
      <c r="AU151" s="17" t="s">
        <v>93</v>
      </c>
    </row>
    <row r="152" spans="2:65" s="12" customFormat="1" ht="11.25">
      <c r="B152" s="149"/>
      <c r="D152" s="150" t="s">
        <v>202</v>
      </c>
      <c r="E152" s="151" t="s">
        <v>44</v>
      </c>
      <c r="F152" s="152" t="s">
        <v>3498</v>
      </c>
      <c r="H152" s="151" t="s">
        <v>44</v>
      </c>
      <c r="I152" s="153"/>
      <c r="L152" s="149"/>
      <c r="M152" s="154"/>
      <c r="T152" s="155"/>
      <c r="AT152" s="151" t="s">
        <v>202</v>
      </c>
      <c r="AU152" s="151" t="s">
        <v>93</v>
      </c>
      <c r="AV152" s="12" t="s">
        <v>90</v>
      </c>
      <c r="AW152" s="12" t="s">
        <v>42</v>
      </c>
      <c r="AX152" s="12" t="s">
        <v>82</v>
      </c>
      <c r="AY152" s="151" t="s">
        <v>192</v>
      </c>
    </row>
    <row r="153" spans="2:65" s="12" customFormat="1" ht="22.5">
      <c r="B153" s="149"/>
      <c r="D153" s="150" t="s">
        <v>202</v>
      </c>
      <c r="E153" s="151" t="s">
        <v>44</v>
      </c>
      <c r="F153" s="152" t="s">
        <v>3646</v>
      </c>
      <c r="H153" s="151" t="s">
        <v>44</v>
      </c>
      <c r="I153" s="153"/>
      <c r="L153" s="149"/>
      <c r="M153" s="154"/>
      <c r="T153" s="155"/>
      <c r="AT153" s="151" t="s">
        <v>202</v>
      </c>
      <c r="AU153" s="151" t="s">
        <v>93</v>
      </c>
      <c r="AV153" s="12" t="s">
        <v>90</v>
      </c>
      <c r="AW153" s="12" t="s">
        <v>42</v>
      </c>
      <c r="AX153" s="12" t="s">
        <v>82</v>
      </c>
      <c r="AY153" s="151" t="s">
        <v>192</v>
      </c>
    </row>
    <row r="154" spans="2:65" s="12" customFormat="1" ht="11.25">
      <c r="B154" s="149"/>
      <c r="D154" s="150" t="s">
        <v>202</v>
      </c>
      <c r="E154" s="151" t="s">
        <v>44</v>
      </c>
      <c r="F154" s="152" t="s">
        <v>3647</v>
      </c>
      <c r="H154" s="151" t="s">
        <v>44</v>
      </c>
      <c r="I154" s="153"/>
      <c r="L154" s="149"/>
      <c r="M154" s="154"/>
      <c r="T154" s="155"/>
      <c r="AT154" s="151" t="s">
        <v>202</v>
      </c>
      <c r="AU154" s="151" t="s">
        <v>93</v>
      </c>
      <c r="AV154" s="12" t="s">
        <v>90</v>
      </c>
      <c r="AW154" s="12" t="s">
        <v>42</v>
      </c>
      <c r="AX154" s="12" t="s">
        <v>82</v>
      </c>
      <c r="AY154" s="151" t="s">
        <v>192</v>
      </c>
    </row>
    <row r="155" spans="2:65" s="13" customFormat="1" ht="11.25">
      <c r="B155" s="156"/>
      <c r="D155" s="150" t="s">
        <v>202</v>
      </c>
      <c r="E155" s="157" t="s">
        <v>44</v>
      </c>
      <c r="F155" s="158" t="s">
        <v>90</v>
      </c>
      <c r="H155" s="159">
        <v>1</v>
      </c>
      <c r="I155" s="160"/>
      <c r="L155" s="156"/>
      <c r="M155" s="161"/>
      <c r="T155" s="162"/>
      <c r="AT155" s="157" t="s">
        <v>202</v>
      </c>
      <c r="AU155" s="157" t="s">
        <v>93</v>
      </c>
      <c r="AV155" s="13" t="s">
        <v>93</v>
      </c>
      <c r="AW155" s="13" t="s">
        <v>42</v>
      </c>
      <c r="AX155" s="13" t="s">
        <v>82</v>
      </c>
      <c r="AY155" s="157" t="s">
        <v>192</v>
      </c>
    </row>
    <row r="156" spans="2:65" s="12" customFormat="1" ht="11.25">
      <c r="B156" s="149"/>
      <c r="D156" s="150" t="s">
        <v>202</v>
      </c>
      <c r="E156" s="151" t="s">
        <v>44</v>
      </c>
      <c r="F156" s="152" t="s">
        <v>3648</v>
      </c>
      <c r="H156" s="151" t="s">
        <v>44</v>
      </c>
      <c r="I156" s="153"/>
      <c r="L156" s="149"/>
      <c r="M156" s="154"/>
      <c r="T156" s="155"/>
      <c r="AT156" s="151" t="s">
        <v>202</v>
      </c>
      <c r="AU156" s="151" t="s">
        <v>93</v>
      </c>
      <c r="AV156" s="12" t="s">
        <v>90</v>
      </c>
      <c r="AW156" s="12" t="s">
        <v>42</v>
      </c>
      <c r="AX156" s="12" t="s">
        <v>82</v>
      </c>
      <c r="AY156" s="151" t="s">
        <v>192</v>
      </c>
    </row>
    <row r="157" spans="2:65" s="13" customFormat="1" ht="11.25">
      <c r="B157" s="156"/>
      <c r="D157" s="150" t="s">
        <v>202</v>
      </c>
      <c r="E157" s="157" t="s">
        <v>44</v>
      </c>
      <c r="F157" s="158" t="s">
        <v>90</v>
      </c>
      <c r="H157" s="159">
        <v>1</v>
      </c>
      <c r="I157" s="160"/>
      <c r="L157" s="156"/>
      <c r="M157" s="161"/>
      <c r="T157" s="162"/>
      <c r="AT157" s="157" t="s">
        <v>202</v>
      </c>
      <c r="AU157" s="157" t="s">
        <v>93</v>
      </c>
      <c r="AV157" s="13" t="s">
        <v>93</v>
      </c>
      <c r="AW157" s="13" t="s">
        <v>42</v>
      </c>
      <c r="AX157" s="13" t="s">
        <v>82</v>
      </c>
      <c r="AY157" s="157" t="s">
        <v>192</v>
      </c>
    </row>
    <row r="158" spans="2:65" s="12" customFormat="1" ht="11.25">
      <c r="B158" s="149"/>
      <c r="D158" s="150" t="s">
        <v>202</v>
      </c>
      <c r="E158" s="151" t="s">
        <v>44</v>
      </c>
      <c r="F158" s="152" t="s">
        <v>3781</v>
      </c>
      <c r="H158" s="151" t="s">
        <v>44</v>
      </c>
      <c r="I158" s="153"/>
      <c r="L158" s="149"/>
      <c r="M158" s="154"/>
      <c r="T158" s="155"/>
      <c r="AT158" s="151" t="s">
        <v>202</v>
      </c>
      <c r="AU158" s="151" t="s">
        <v>93</v>
      </c>
      <c r="AV158" s="12" t="s">
        <v>90</v>
      </c>
      <c r="AW158" s="12" t="s">
        <v>42</v>
      </c>
      <c r="AX158" s="12" t="s">
        <v>82</v>
      </c>
      <c r="AY158" s="151" t="s">
        <v>192</v>
      </c>
    </row>
    <row r="159" spans="2:65" s="13" customFormat="1" ht="11.25">
      <c r="B159" s="156"/>
      <c r="D159" s="150" t="s">
        <v>202</v>
      </c>
      <c r="E159" s="157" t="s">
        <v>44</v>
      </c>
      <c r="F159" s="158" t="s">
        <v>90</v>
      </c>
      <c r="H159" s="159">
        <v>1</v>
      </c>
      <c r="I159" s="160"/>
      <c r="L159" s="156"/>
      <c r="M159" s="161"/>
      <c r="T159" s="162"/>
      <c r="AT159" s="157" t="s">
        <v>202</v>
      </c>
      <c r="AU159" s="157" t="s">
        <v>93</v>
      </c>
      <c r="AV159" s="13" t="s">
        <v>93</v>
      </c>
      <c r="AW159" s="13" t="s">
        <v>42</v>
      </c>
      <c r="AX159" s="13" t="s">
        <v>82</v>
      </c>
      <c r="AY159" s="157" t="s">
        <v>192</v>
      </c>
    </row>
    <row r="160" spans="2:65" s="12" customFormat="1" ht="11.25">
      <c r="B160" s="149"/>
      <c r="D160" s="150" t="s">
        <v>202</v>
      </c>
      <c r="E160" s="151" t="s">
        <v>44</v>
      </c>
      <c r="F160" s="152" t="s">
        <v>3782</v>
      </c>
      <c r="H160" s="151" t="s">
        <v>44</v>
      </c>
      <c r="I160" s="153"/>
      <c r="L160" s="149"/>
      <c r="M160" s="154"/>
      <c r="T160" s="155"/>
      <c r="AT160" s="151" t="s">
        <v>202</v>
      </c>
      <c r="AU160" s="151" t="s">
        <v>93</v>
      </c>
      <c r="AV160" s="12" t="s">
        <v>90</v>
      </c>
      <c r="AW160" s="12" t="s">
        <v>42</v>
      </c>
      <c r="AX160" s="12" t="s">
        <v>82</v>
      </c>
      <c r="AY160" s="151" t="s">
        <v>192</v>
      </c>
    </row>
    <row r="161" spans="2:65" s="13" customFormat="1" ht="11.25">
      <c r="B161" s="156"/>
      <c r="D161" s="150" t="s">
        <v>202</v>
      </c>
      <c r="E161" s="157" t="s">
        <v>44</v>
      </c>
      <c r="F161" s="158" t="s">
        <v>90</v>
      </c>
      <c r="H161" s="159">
        <v>1</v>
      </c>
      <c r="I161" s="160"/>
      <c r="L161" s="156"/>
      <c r="M161" s="161"/>
      <c r="T161" s="162"/>
      <c r="AT161" s="157" t="s">
        <v>202</v>
      </c>
      <c r="AU161" s="157" t="s">
        <v>93</v>
      </c>
      <c r="AV161" s="13" t="s">
        <v>93</v>
      </c>
      <c r="AW161" s="13" t="s">
        <v>42</v>
      </c>
      <c r="AX161" s="13" t="s">
        <v>82</v>
      </c>
      <c r="AY161" s="157" t="s">
        <v>192</v>
      </c>
    </row>
    <row r="162" spans="2:65" s="12" customFormat="1" ht="11.25">
      <c r="B162" s="149"/>
      <c r="D162" s="150" t="s">
        <v>202</v>
      </c>
      <c r="E162" s="151" t="s">
        <v>44</v>
      </c>
      <c r="F162" s="152" t="s">
        <v>3783</v>
      </c>
      <c r="H162" s="151" t="s">
        <v>44</v>
      </c>
      <c r="I162" s="153"/>
      <c r="L162" s="149"/>
      <c r="M162" s="154"/>
      <c r="T162" s="155"/>
      <c r="AT162" s="151" t="s">
        <v>202</v>
      </c>
      <c r="AU162" s="151" t="s">
        <v>93</v>
      </c>
      <c r="AV162" s="12" t="s">
        <v>90</v>
      </c>
      <c r="AW162" s="12" t="s">
        <v>42</v>
      </c>
      <c r="AX162" s="12" t="s">
        <v>82</v>
      </c>
      <c r="AY162" s="151" t="s">
        <v>192</v>
      </c>
    </row>
    <row r="163" spans="2:65" s="13" customFormat="1" ht="11.25">
      <c r="B163" s="156"/>
      <c r="D163" s="150" t="s">
        <v>202</v>
      </c>
      <c r="E163" s="157" t="s">
        <v>44</v>
      </c>
      <c r="F163" s="158" t="s">
        <v>90</v>
      </c>
      <c r="H163" s="159">
        <v>1</v>
      </c>
      <c r="I163" s="160"/>
      <c r="L163" s="156"/>
      <c r="M163" s="161"/>
      <c r="T163" s="162"/>
      <c r="AT163" s="157" t="s">
        <v>202</v>
      </c>
      <c r="AU163" s="157" t="s">
        <v>93</v>
      </c>
      <c r="AV163" s="13" t="s">
        <v>93</v>
      </c>
      <c r="AW163" s="13" t="s">
        <v>42</v>
      </c>
      <c r="AX163" s="13" t="s">
        <v>82</v>
      </c>
      <c r="AY163" s="157" t="s">
        <v>192</v>
      </c>
    </row>
    <row r="164" spans="2:65" s="12" customFormat="1" ht="11.25">
      <c r="B164" s="149"/>
      <c r="D164" s="150" t="s">
        <v>202</v>
      </c>
      <c r="E164" s="151" t="s">
        <v>44</v>
      </c>
      <c r="F164" s="152" t="s">
        <v>3649</v>
      </c>
      <c r="H164" s="151" t="s">
        <v>44</v>
      </c>
      <c r="I164" s="153"/>
      <c r="L164" s="149"/>
      <c r="M164" s="154"/>
      <c r="T164" s="155"/>
      <c r="AT164" s="151" t="s">
        <v>202</v>
      </c>
      <c r="AU164" s="151" t="s">
        <v>93</v>
      </c>
      <c r="AV164" s="12" t="s">
        <v>90</v>
      </c>
      <c r="AW164" s="12" t="s">
        <v>42</v>
      </c>
      <c r="AX164" s="12" t="s">
        <v>82</v>
      </c>
      <c r="AY164" s="151" t="s">
        <v>192</v>
      </c>
    </row>
    <row r="165" spans="2:65" s="13" customFormat="1" ht="11.25">
      <c r="B165" s="156"/>
      <c r="D165" s="150" t="s">
        <v>202</v>
      </c>
      <c r="E165" s="157" t="s">
        <v>44</v>
      </c>
      <c r="F165" s="158" t="s">
        <v>90</v>
      </c>
      <c r="H165" s="159">
        <v>1</v>
      </c>
      <c r="I165" s="160"/>
      <c r="L165" s="156"/>
      <c r="M165" s="161"/>
      <c r="T165" s="162"/>
      <c r="AT165" s="157" t="s">
        <v>202</v>
      </c>
      <c r="AU165" s="157" t="s">
        <v>93</v>
      </c>
      <c r="AV165" s="13" t="s">
        <v>93</v>
      </c>
      <c r="AW165" s="13" t="s">
        <v>42</v>
      </c>
      <c r="AX165" s="13" t="s">
        <v>82</v>
      </c>
      <c r="AY165" s="157" t="s">
        <v>192</v>
      </c>
    </row>
    <row r="166" spans="2:65" s="14" customFormat="1" ht="11.25">
      <c r="B166" s="163"/>
      <c r="D166" s="150" t="s">
        <v>202</v>
      </c>
      <c r="E166" s="164" t="s">
        <v>44</v>
      </c>
      <c r="F166" s="165" t="s">
        <v>205</v>
      </c>
      <c r="H166" s="166">
        <v>6</v>
      </c>
      <c r="I166" s="167"/>
      <c r="L166" s="163"/>
      <c r="M166" s="168"/>
      <c r="T166" s="169"/>
      <c r="AT166" s="164" t="s">
        <v>202</v>
      </c>
      <c r="AU166" s="164" t="s">
        <v>93</v>
      </c>
      <c r="AV166" s="14" t="s">
        <v>199</v>
      </c>
      <c r="AW166" s="14" t="s">
        <v>4</v>
      </c>
      <c r="AX166" s="14" t="s">
        <v>90</v>
      </c>
      <c r="AY166" s="164" t="s">
        <v>192</v>
      </c>
    </row>
    <row r="167" spans="2:65" s="1" customFormat="1" ht="16.5" customHeight="1">
      <c r="B167" s="33"/>
      <c r="C167" s="170" t="s">
        <v>226</v>
      </c>
      <c r="D167" s="170" t="s">
        <v>245</v>
      </c>
      <c r="E167" s="171" t="s">
        <v>3650</v>
      </c>
      <c r="F167" s="172" t="s">
        <v>3651</v>
      </c>
      <c r="G167" s="173" t="s">
        <v>747</v>
      </c>
      <c r="H167" s="174">
        <v>6</v>
      </c>
      <c r="I167" s="175"/>
      <c r="J167" s="176">
        <f>ROUND(I167*H167,2)</f>
        <v>0</v>
      </c>
      <c r="K167" s="172" t="s">
        <v>259</v>
      </c>
      <c r="L167" s="177"/>
      <c r="M167" s="178" t="s">
        <v>44</v>
      </c>
      <c r="N167" s="179" t="s">
        <v>53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93</v>
      </c>
      <c r="AT167" s="143" t="s">
        <v>245</v>
      </c>
      <c r="AU167" s="143" t="s">
        <v>93</v>
      </c>
      <c r="AY167" s="17" t="s">
        <v>192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90</v>
      </c>
      <c r="BK167" s="144">
        <f>ROUND(I167*H167,2)</f>
        <v>0</v>
      </c>
      <c r="BL167" s="17" t="s">
        <v>90</v>
      </c>
      <c r="BM167" s="143" t="s">
        <v>3784</v>
      </c>
    </row>
    <row r="168" spans="2:65" s="12" customFormat="1" ht="11.25">
      <c r="B168" s="149"/>
      <c r="D168" s="150" t="s">
        <v>202</v>
      </c>
      <c r="E168" s="151" t="s">
        <v>44</v>
      </c>
      <c r="F168" s="152" t="s">
        <v>3498</v>
      </c>
      <c r="H168" s="151" t="s">
        <v>44</v>
      </c>
      <c r="I168" s="153"/>
      <c r="L168" s="149"/>
      <c r="M168" s="154"/>
      <c r="T168" s="155"/>
      <c r="AT168" s="151" t="s">
        <v>202</v>
      </c>
      <c r="AU168" s="151" t="s">
        <v>93</v>
      </c>
      <c r="AV168" s="12" t="s">
        <v>90</v>
      </c>
      <c r="AW168" s="12" t="s">
        <v>42</v>
      </c>
      <c r="AX168" s="12" t="s">
        <v>82</v>
      </c>
      <c r="AY168" s="151" t="s">
        <v>192</v>
      </c>
    </row>
    <row r="169" spans="2:65" s="12" customFormat="1" ht="22.5">
      <c r="B169" s="149"/>
      <c r="D169" s="150" t="s">
        <v>202</v>
      </c>
      <c r="E169" s="151" t="s">
        <v>44</v>
      </c>
      <c r="F169" s="152" t="s">
        <v>3646</v>
      </c>
      <c r="H169" s="151" t="s">
        <v>44</v>
      </c>
      <c r="I169" s="153"/>
      <c r="L169" s="149"/>
      <c r="M169" s="154"/>
      <c r="T169" s="155"/>
      <c r="AT169" s="151" t="s">
        <v>202</v>
      </c>
      <c r="AU169" s="151" t="s">
        <v>93</v>
      </c>
      <c r="AV169" s="12" t="s">
        <v>90</v>
      </c>
      <c r="AW169" s="12" t="s">
        <v>42</v>
      </c>
      <c r="AX169" s="12" t="s">
        <v>82</v>
      </c>
      <c r="AY169" s="151" t="s">
        <v>192</v>
      </c>
    </row>
    <row r="170" spans="2:65" s="12" customFormat="1" ht="11.25">
      <c r="B170" s="149"/>
      <c r="D170" s="150" t="s">
        <v>202</v>
      </c>
      <c r="E170" s="151" t="s">
        <v>44</v>
      </c>
      <c r="F170" s="152" t="s">
        <v>3785</v>
      </c>
      <c r="H170" s="151" t="s">
        <v>44</v>
      </c>
      <c r="I170" s="153"/>
      <c r="L170" s="149"/>
      <c r="M170" s="154"/>
      <c r="T170" s="155"/>
      <c r="AT170" s="151" t="s">
        <v>202</v>
      </c>
      <c r="AU170" s="151" t="s">
        <v>93</v>
      </c>
      <c r="AV170" s="12" t="s">
        <v>90</v>
      </c>
      <c r="AW170" s="12" t="s">
        <v>42</v>
      </c>
      <c r="AX170" s="12" t="s">
        <v>82</v>
      </c>
      <c r="AY170" s="151" t="s">
        <v>192</v>
      </c>
    </row>
    <row r="171" spans="2:65" s="13" customFormat="1" ht="11.25">
      <c r="B171" s="156"/>
      <c r="D171" s="150" t="s">
        <v>202</v>
      </c>
      <c r="E171" s="157" t="s">
        <v>44</v>
      </c>
      <c r="F171" s="158" t="s">
        <v>90</v>
      </c>
      <c r="H171" s="159">
        <v>1</v>
      </c>
      <c r="I171" s="160"/>
      <c r="L171" s="156"/>
      <c r="M171" s="161"/>
      <c r="T171" s="162"/>
      <c r="AT171" s="157" t="s">
        <v>202</v>
      </c>
      <c r="AU171" s="157" t="s">
        <v>93</v>
      </c>
      <c r="AV171" s="13" t="s">
        <v>93</v>
      </c>
      <c r="AW171" s="13" t="s">
        <v>42</v>
      </c>
      <c r="AX171" s="13" t="s">
        <v>82</v>
      </c>
      <c r="AY171" s="157" t="s">
        <v>192</v>
      </c>
    </row>
    <row r="172" spans="2:65" s="12" customFormat="1" ht="11.25">
      <c r="B172" s="149"/>
      <c r="D172" s="150" t="s">
        <v>202</v>
      </c>
      <c r="E172" s="151" t="s">
        <v>44</v>
      </c>
      <c r="F172" s="152" t="s">
        <v>3786</v>
      </c>
      <c r="H172" s="151" t="s">
        <v>44</v>
      </c>
      <c r="I172" s="153"/>
      <c r="L172" s="149"/>
      <c r="M172" s="154"/>
      <c r="T172" s="155"/>
      <c r="AT172" s="151" t="s">
        <v>202</v>
      </c>
      <c r="AU172" s="151" t="s">
        <v>93</v>
      </c>
      <c r="AV172" s="12" t="s">
        <v>90</v>
      </c>
      <c r="AW172" s="12" t="s">
        <v>42</v>
      </c>
      <c r="AX172" s="12" t="s">
        <v>82</v>
      </c>
      <c r="AY172" s="151" t="s">
        <v>192</v>
      </c>
    </row>
    <row r="173" spans="2:65" s="13" customFormat="1" ht="11.25">
      <c r="B173" s="156"/>
      <c r="D173" s="150" t="s">
        <v>202</v>
      </c>
      <c r="E173" s="157" t="s">
        <v>44</v>
      </c>
      <c r="F173" s="158" t="s">
        <v>90</v>
      </c>
      <c r="H173" s="159">
        <v>1</v>
      </c>
      <c r="I173" s="160"/>
      <c r="L173" s="156"/>
      <c r="M173" s="161"/>
      <c r="T173" s="162"/>
      <c r="AT173" s="157" t="s">
        <v>202</v>
      </c>
      <c r="AU173" s="157" t="s">
        <v>93</v>
      </c>
      <c r="AV173" s="13" t="s">
        <v>93</v>
      </c>
      <c r="AW173" s="13" t="s">
        <v>42</v>
      </c>
      <c r="AX173" s="13" t="s">
        <v>82</v>
      </c>
      <c r="AY173" s="157" t="s">
        <v>192</v>
      </c>
    </row>
    <row r="174" spans="2:65" s="12" customFormat="1" ht="11.25">
      <c r="B174" s="149"/>
      <c r="D174" s="150" t="s">
        <v>202</v>
      </c>
      <c r="E174" s="151" t="s">
        <v>44</v>
      </c>
      <c r="F174" s="152" t="s">
        <v>3787</v>
      </c>
      <c r="H174" s="151" t="s">
        <v>44</v>
      </c>
      <c r="I174" s="153"/>
      <c r="L174" s="149"/>
      <c r="M174" s="154"/>
      <c r="T174" s="155"/>
      <c r="AT174" s="151" t="s">
        <v>202</v>
      </c>
      <c r="AU174" s="151" t="s">
        <v>93</v>
      </c>
      <c r="AV174" s="12" t="s">
        <v>90</v>
      </c>
      <c r="AW174" s="12" t="s">
        <v>42</v>
      </c>
      <c r="AX174" s="12" t="s">
        <v>82</v>
      </c>
      <c r="AY174" s="151" t="s">
        <v>192</v>
      </c>
    </row>
    <row r="175" spans="2:65" s="13" customFormat="1" ht="11.25">
      <c r="B175" s="156"/>
      <c r="D175" s="150" t="s">
        <v>202</v>
      </c>
      <c r="E175" s="157" t="s">
        <v>44</v>
      </c>
      <c r="F175" s="158" t="s">
        <v>90</v>
      </c>
      <c r="H175" s="159">
        <v>1</v>
      </c>
      <c r="I175" s="160"/>
      <c r="L175" s="156"/>
      <c r="M175" s="161"/>
      <c r="T175" s="162"/>
      <c r="AT175" s="157" t="s">
        <v>202</v>
      </c>
      <c r="AU175" s="157" t="s">
        <v>93</v>
      </c>
      <c r="AV175" s="13" t="s">
        <v>93</v>
      </c>
      <c r="AW175" s="13" t="s">
        <v>42</v>
      </c>
      <c r="AX175" s="13" t="s">
        <v>82</v>
      </c>
      <c r="AY175" s="157" t="s">
        <v>192</v>
      </c>
    </row>
    <row r="176" spans="2:65" s="12" customFormat="1" ht="11.25">
      <c r="B176" s="149"/>
      <c r="D176" s="150" t="s">
        <v>202</v>
      </c>
      <c r="E176" s="151" t="s">
        <v>44</v>
      </c>
      <c r="F176" s="152" t="s">
        <v>3788</v>
      </c>
      <c r="H176" s="151" t="s">
        <v>44</v>
      </c>
      <c r="I176" s="153"/>
      <c r="L176" s="149"/>
      <c r="M176" s="154"/>
      <c r="T176" s="155"/>
      <c r="AT176" s="151" t="s">
        <v>202</v>
      </c>
      <c r="AU176" s="151" t="s">
        <v>93</v>
      </c>
      <c r="AV176" s="12" t="s">
        <v>90</v>
      </c>
      <c r="AW176" s="12" t="s">
        <v>42</v>
      </c>
      <c r="AX176" s="12" t="s">
        <v>82</v>
      </c>
      <c r="AY176" s="151" t="s">
        <v>192</v>
      </c>
    </row>
    <row r="177" spans="2:65" s="13" customFormat="1" ht="11.25">
      <c r="B177" s="156"/>
      <c r="D177" s="150" t="s">
        <v>202</v>
      </c>
      <c r="E177" s="157" t="s">
        <v>44</v>
      </c>
      <c r="F177" s="158" t="s">
        <v>90</v>
      </c>
      <c r="H177" s="159">
        <v>1</v>
      </c>
      <c r="I177" s="160"/>
      <c r="L177" s="156"/>
      <c r="M177" s="161"/>
      <c r="T177" s="162"/>
      <c r="AT177" s="157" t="s">
        <v>202</v>
      </c>
      <c r="AU177" s="157" t="s">
        <v>93</v>
      </c>
      <c r="AV177" s="13" t="s">
        <v>93</v>
      </c>
      <c r="AW177" s="13" t="s">
        <v>42</v>
      </c>
      <c r="AX177" s="13" t="s">
        <v>82</v>
      </c>
      <c r="AY177" s="157" t="s">
        <v>192</v>
      </c>
    </row>
    <row r="178" spans="2:65" s="12" customFormat="1" ht="11.25">
      <c r="B178" s="149"/>
      <c r="D178" s="150" t="s">
        <v>202</v>
      </c>
      <c r="E178" s="151" t="s">
        <v>44</v>
      </c>
      <c r="F178" s="152" t="s">
        <v>3789</v>
      </c>
      <c r="H178" s="151" t="s">
        <v>44</v>
      </c>
      <c r="I178" s="153"/>
      <c r="L178" s="149"/>
      <c r="M178" s="154"/>
      <c r="T178" s="155"/>
      <c r="AT178" s="151" t="s">
        <v>202</v>
      </c>
      <c r="AU178" s="151" t="s">
        <v>93</v>
      </c>
      <c r="AV178" s="12" t="s">
        <v>90</v>
      </c>
      <c r="AW178" s="12" t="s">
        <v>42</v>
      </c>
      <c r="AX178" s="12" t="s">
        <v>82</v>
      </c>
      <c r="AY178" s="151" t="s">
        <v>192</v>
      </c>
    </row>
    <row r="179" spans="2:65" s="13" customFormat="1" ht="11.25">
      <c r="B179" s="156"/>
      <c r="D179" s="150" t="s">
        <v>202</v>
      </c>
      <c r="E179" s="157" t="s">
        <v>44</v>
      </c>
      <c r="F179" s="158" t="s">
        <v>90</v>
      </c>
      <c r="H179" s="159">
        <v>1</v>
      </c>
      <c r="I179" s="160"/>
      <c r="L179" s="156"/>
      <c r="M179" s="161"/>
      <c r="T179" s="162"/>
      <c r="AT179" s="157" t="s">
        <v>202</v>
      </c>
      <c r="AU179" s="157" t="s">
        <v>93</v>
      </c>
      <c r="AV179" s="13" t="s">
        <v>93</v>
      </c>
      <c r="AW179" s="13" t="s">
        <v>42</v>
      </c>
      <c r="AX179" s="13" t="s">
        <v>82</v>
      </c>
      <c r="AY179" s="157" t="s">
        <v>192</v>
      </c>
    </row>
    <row r="180" spans="2:65" s="12" customFormat="1" ht="11.25">
      <c r="B180" s="149"/>
      <c r="D180" s="150" t="s">
        <v>202</v>
      </c>
      <c r="E180" s="151" t="s">
        <v>44</v>
      </c>
      <c r="F180" s="152" t="s">
        <v>3790</v>
      </c>
      <c r="H180" s="151" t="s">
        <v>44</v>
      </c>
      <c r="I180" s="153"/>
      <c r="L180" s="149"/>
      <c r="M180" s="154"/>
      <c r="T180" s="155"/>
      <c r="AT180" s="151" t="s">
        <v>202</v>
      </c>
      <c r="AU180" s="151" t="s">
        <v>93</v>
      </c>
      <c r="AV180" s="12" t="s">
        <v>90</v>
      </c>
      <c r="AW180" s="12" t="s">
        <v>42</v>
      </c>
      <c r="AX180" s="12" t="s">
        <v>82</v>
      </c>
      <c r="AY180" s="151" t="s">
        <v>192</v>
      </c>
    </row>
    <row r="181" spans="2:65" s="13" customFormat="1" ht="11.25">
      <c r="B181" s="156"/>
      <c r="D181" s="150" t="s">
        <v>202</v>
      </c>
      <c r="E181" s="157" t="s">
        <v>44</v>
      </c>
      <c r="F181" s="158" t="s">
        <v>90</v>
      </c>
      <c r="H181" s="159">
        <v>1</v>
      </c>
      <c r="I181" s="160"/>
      <c r="L181" s="156"/>
      <c r="M181" s="161"/>
      <c r="T181" s="162"/>
      <c r="AT181" s="157" t="s">
        <v>202</v>
      </c>
      <c r="AU181" s="157" t="s">
        <v>93</v>
      </c>
      <c r="AV181" s="13" t="s">
        <v>93</v>
      </c>
      <c r="AW181" s="13" t="s">
        <v>42</v>
      </c>
      <c r="AX181" s="13" t="s">
        <v>82</v>
      </c>
      <c r="AY181" s="157" t="s">
        <v>192</v>
      </c>
    </row>
    <row r="182" spans="2:65" s="14" customFormat="1" ht="11.25">
      <c r="B182" s="163"/>
      <c r="D182" s="150" t="s">
        <v>202</v>
      </c>
      <c r="E182" s="164" t="s">
        <v>44</v>
      </c>
      <c r="F182" s="165" t="s">
        <v>205</v>
      </c>
      <c r="H182" s="166">
        <v>6</v>
      </c>
      <c r="I182" s="167"/>
      <c r="L182" s="163"/>
      <c r="M182" s="168"/>
      <c r="T182" s="169"/>
      <c r="AT182" s="164" t="s">
        <v>202</v>
      </c>
      <c r="AU182" s="164" t="s">
        <v>93</v>
      </c>
      <c r="AV182" s="14" t="s">
        <v>199</v>
      </c>
      <c r="AW182" s="14" t="s">
        <v>4</v>
      </c>
      <c r="AX182" s="14" t="s">
        <v>90</v>
      </c>
      <c r="AY182" s="164" t="s">
        <v>192</v>
      </c>
    </row>
    <row r="183" spans="2:65" s="1" customFormat="1" ht="24.2" customHeight="1">
      <c r="B183" s="33"/>
      <c r="C183" s="132" t="s">
        <v>263</v>
      </c>
      <c r="D183" s="132" t="s">
        <v>194</v>
      </c>
      <c r="E183" s="133" t="s">
        <v>3791</v>
      </c>
      <c r="F183" s="134" t="s">
        <v>3792</v>
      </c>
      <c r="G183" s="135" t="s">
        <v>747</v>
      </c>
      <c r="H183" s="136">
        <v>1</v>
      </c>
      <c r="I183" s="137"/>
      <c r="J183" s="138">
        <f>ROUND(I183*H183,2)</f>
        <v>0</v>
      </c>
      <c r="K183" s="134" t="s">
        <v>198</v>
      </c>
      <c r="L183" s="33"/>
      <c r="M183" s="139" t="s">
        <v>44</v>
      </c>
      <c r="N183" s="140" t="s">
        <v>53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90</v>
      </c>
      <c r="AT183" s="143" t="s">
        <v>194</v>
      </c>
      <c r="AU183" s="143" t="s">
        <v>93</v>
      </c>
      <c r="AY183" s="17" t="s">
        <v>192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90</v>
      </c>
      <c r="BK183" s="144">
        <f>ROUND(I183*H183,2)</f>
        <v>0</v>
      </c>
      <c r="BL183" s="17" t="s">
        <v>90</v>
      </c>
      <c r="BM183" s="143" t="s">
        <v>3793</v>
      </c>
    </row>
    <row r="184" spans="2:65" s="1" customFormat="1" ht="11.25">
      <c r="B184" s="33"/>
      <c r="D184" s="145" t="s">
        <v>200</v>
      </c>
      <c r="F184" s="146" t="s">
        <v>3794</v>
      </c>
      <c r="I184" s="147"/>
      <c r="L184" s="33"/>
      <c r="M184" s="148"/>
      <c r="T184" s="54"/>
      <c r="AT184" s="17" t="s">
        <v>200</v>
      </c>
      <c r="AU184" s="17" t="s">
        <v>93</v>
      </c>
    </row>
    <row r="185" spans="2:65" s="12" customFormat="1" ht="11.25">
      <c r="B185" s="149"/>
      <c r="D185" s="150" t="s">
        <v>202</v>
      </c>
      <c r="E185" s="151" t="s">
        <v>44</v>
      </c>
      <c r="F185" s="152" t="s">
        <v>3498</v>
      </c>
      <c r="H185" s="151" t="s">
        <v>44</v>
      </c>
      <c r="I185" s="153"/>
      <c r="L185" s="149"/>
      <c r="M185" s="154"/>
      <c r="T185" s="155"/>
      <c r="AT185" s="151" t="s">
        <v>202</v>
      </c>
      <c r="AU185" s="151" t="s">
        <v>93</v>
      </c>
      <c r="AV185" s="12" t="s">
        <v>90</v>
      </c>
      <c r="AW185" s="12" t="s">
        <v>42</v>
      </c>
      <c r="AX185" s="12" t="s">
        <v>82</v>
      </c>
      <c r="AY185" s="151" t="s">
        <v>192</v>
      </c>
    </row>
    <row r="186" spans="2:65" s="12" customFormat="1" ht="11.25">
      <c r="B186" s="149"/>
      <c r="D186" s="150" t="s">
        <v>202</v>
      </c>
      <c r="E186" s="151" t="s">
        <v>44</v>
      </c>
      <c r="F186" s="152" t="s">
        <v>3499</v>
      </c>
      <c r="H186" s="151" t="s">
        <v>44</v>
      </c>
      <c r="I186" s="153"/>
      <c r="L186" s="149"/>
      <c r="M186" s="154"/>
      <c r="T186" s="155"/>
      <c r="AT186" s="151" t="s">
        <v>202</v>
      </c>
      <c r="AU186" s="151" t="s">
        <v>93</v>
      </c>
      <c r="AV186" s="12" t="s">
        <v>90</v>
      </c>
      <c r="AW186" s="12" t="s">
        <v>42</v>
      </c>
      <c r="AX186" s="12" t="s">
        <v>82</v>
      </c>
      <c r="AY186" s="151" t="s">
        <v>192</v>
      </c>
    </row>
    <row r="187" spans="2:65" s="13" customFormat="1" ht="11.25">
      <c r="B187" s="156"/>
      <c r="D187" s="150" t="s">
        <v>202</v>
      </c>
      <c r="E187" s="157" t="s">
        <v>44</v>
      </c>
      <c r="F187" s="158" t="s">
        <v>90</v>
      </c>
      <c r="H187" s="159">
        <v>1</v>
      </c>
      <c r="I187" s="160"/>
      <c r="L187" s="156"/>
      <c r="M187" s="161"/>
      <c r="T187" s="162"/>
      <c r="AT187" s="157" t="s">
        <v>202</v>
      </c>
      <c r="AU187" s="157" t="s">
        <v>93</v>
      </c>
      <c r="AV187" s="13" t="s">
        <v>93</v>
      </c>
      <c r="AW187" s="13" t="s">
        <v>42</v>
      </c>
      <c r="AX187" s="13" t="s">
        <v>90</v>
      </c>
      <c r="AY187" s="157" t="s">
        <v>192</v>
      </c>
    </row>
    <row r="188" spans="2:65" s="1" customFormat="1" ht="24.2" customHeight="1">
      <c r="B188" s="33"/>
      <c r="C188" s="132" t="s">
        <v>8</v>
      </c>
      <c r="D188" s="132" t="s">
        <v>194</v>
      </c>
      <c r="E188" s="133" t="s">
        <v>3795</v>
      </c>
      <c r="F188" s="134" t="s">
        <v>3796</v>
      </c>
      <c r="G188" s="135" t="s">
        <v>747</v>
      </c>
      <c r="H188" s="136">
        <v>2</v>
      </c>
      <c r="I188" s="137"/>
      <c r="J188" s="138">
        <f>ROUND(I188*H188,2)</f>
        <v>0</v>
      </c>
      <c r="K188" s="134" t="s">
        <v>198</v>
      </c>
      <c r="L188" s="33"/>
      <c r="M188" s="139" t="s">
        <v>44</v>
      </c>
      <c r="N188" s="140" t="s">
        <v>53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90</v>
      </c>
      <c r="AT188" s="143" t="s">
        <v>194</v>
      </c>
      <c r="AU188" s="143" t="s">
        <v>93</v>
      </c>
      <c r="AY188" s="17" t="s">
        <v>192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90</v>
      </c>
      <c r="BK188" s="144">
        <f>ROUND(I188*H188,2)</f>
        <v>0</v>
      </c>
      <c r="BL188" s="17" t="s">
        <v>90</v>
      </c>
      <c r="BM188" s="143" t="s">
        <v>3797</v>
      </c>
    </row>
    <row r="189" spans="2:65" s="1" customFormat="1" ht="11.25">
      <c r="B189" s="33"/>
      <c r="D189" s="145" t="s">
        <v>200</v>
      </c>
      <c r="F189" s="146" t="s">
        <v>3798</v>
      </c>
      <c r="I189" s="147"/>
      <c r="L189" s="33"/>
      <c r="M189" s="148"/>
      <c r="T189" s="54"/>
      <c r="AT189" s="17" t="s">
        <v>200</v>
      </c>
      <c r="AU189" s="17" t="s">
        <v>93</v>
      </c>
    </row>
    <row r="190" spans="2:65" s="12" customFormat="1" ht="11.25">
      <c r="B190" s="149"/>
      <c r="D190" s="150" t="s">
        <v>202</v>
      </c>
      <c r="E190" s="151" t="s">
        <v>44</v>
      </c>
      <c r="F190" s="152" t="s">
        <v>3498</v>
      </c>
      <c r="H190" s="151" t="s">
        <v>44</v>
      </c>
      <c r="I190" s="153"/>
      <c r="L190" s="149"/>
      <c r="M190" s="154"/>
      <c r="T190" s="155"/>
      <c r="AT190" s="151" t="s">
        <v>202</v>
      </c>
      <c r="AU190" s="151" t="s">
        <v>93</v>
      </c>
      <c r="AV190" s="12" t="s">
        <v>90</v>
      </c>
      <c r="AW190" s="12" t="s">
        <v>42</v>
      </c>
      <c r="AX190" s="12" t="s">
        <v>82</v>
      </c>
      <c r="AY190" s="151" t="s">
        <v>192</v>
      </c>
    </row>
    <row r="191" spans="2:65" s="12" customFormat="1" ht="11.25">
      <c r="B191" s="149"/>
      <c r="D191" s="150" t="s">
        <v>202</v>
      </c>
      <c r="E191" s="151" t="s">
        <v>44</v>
      </c>
      <c r="F191" s="152" t="s">
        <v>3499</v>
      </c>
      <c r="H191" s="151" t="s">
        <v>44</v>
      </c>
      <c r="I191" s="153"/>
      <c r="L191" s="149"/>
      <c r="M191" s="154"/>
      <c r="T191" s="155"/>
      <c r="AT191" s="151" t="s">
        <v>202</v>
      </c>
      <c r="AU191" s="151" t="s">
        <v>93</v>
      </c>
      <c r="AV191" s="12" t="s">
        <v>90</v>
      </c>
      <c r="AW191" s="12" t="s">
        <v>42</v>
      </c>
      <c r="AX191" s="12" t="s">
        <v>82</v>
      </c>
      <c r="AY191" s="151" t="s">
        <v>192</v>
      </c>
    </row>
    <row r="192" spans="2:65" s="12" customFormat="1" ht="11.25">
      <c r="B192" s="149"/>
      <c r="D192" s="150" t="s">
        <v>202</v>
      </c>
      <c r="E192" s="151" t="s">
        <v>44</v>
      </c>
      <c r="F192" s="152" t="s">
        <v>3770</v>
      </c>
      <c r="H192" s="151" t="s">
        <v>44</v>
      </c>
      <c r="I192" s="153"/>
      <c r="L192" s="149"/>
      <c r="M192" s="154"/>
      <c r="T192" s="155"/>
      <c r="AT192" s="151" t="s">
        <v>202</v>
      </c>
      <c r="AU192" s="151" t="s">
        <v>93</v>
      </c>
      <c r="AV192" s="12" t="s">
        <v>90</v>
      </c>
      <c r="AW192" s="12" t="s">
        <v>42</v>
      </c>
      <c r="AX192" s="12" t="s">
        <v>82</v>
      </c>
      <c r="AY192" s="151" t="s">
        <v>192</v>
      </c>
    </row>
    <row r="193" spans="2:65" s="13" customFormat="1" ht="11.25">
      <c r="B193" s="156"/>
      <c r="D193" s="150" t="s">
        <v>202</v>
      </c>
      <c r="E193" s="157" t="s">
        <v>44</v>
      </c>
      <c r="F193" s="158" t="s">
        <v>1602</v>
      </c>
      <c r="H193" s="159">
        <v>2</v>
      </c>
      <c r="I193" s="160"/>
      <c r="L193" s="156"/>
      <c r="M193" s="161"/>
      <c r="T193" s="162"/>
      <c r="AT193" s="157" t="s">
        <v>202</v>
      </c>
      <c r="AU193" s="157" t="s">
        <v>93</v>
      </c>
      <c r="AV193" s="13" t="s">
        <v>93</v>
      </c>
      <c r="AW193" s="13" t="s">
        <v>42</v>
      </c>
      <c r="AX193" s="13" t="s">
        <v>90</v>
      </c>
      <c r="AY193" s="157" t="s">
        <v>192</v>
      </c>
    </row>
    <row r="194" spans="2:65" s="1" customFormat="1" ht="16.5" customHeight="1">
      <c r="B194" s="33"/>
      <c r="C194" s="132" t="s">
        <v>273</v>
      </c>
      <c r="D194" s="132" t="s">
        <v>194</v>
      </c>
      <c r="E194" s="133" t="s">
        <v>3799</v>
      </c>
      <c r="F194" s="134" t="s">
        <v>3800</v>
      </c>
      <c r="G194" s="135" t="s">
        <v>747</v>
      </c>
      <c r="H194" s="136">
        <v>4</v>
      </c>
      <c r="I194" s="137"/>
      <c r="J194" s="138">
        <f>ROUND(I194*H194,2)</f>
        <v>0</v>
      </c>
      <c r="K194" s="134" t="s">
        <v>198</v>
      </c>
      <c r="L194" s="33"/>
      <c r="M194" s="139" t="s">
        <v>44</v>
      </c>
      <c r="N194" s="140" t="s">
        <v>53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90</v>
      </c>
      <c r="AT194" s="143" t="s">
        <v>194</v>
      </c>
      <c r="AU194" s="143" t="s">
        <v>93</v>
      </c>
      <c r="AY194" s="17" t="s">
        <v>192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90</v>
      </c>
      <c r="BK194" s="144">
        <f>ROUND(I194*H194,2)</f>
        <v>0</v>
      </c>
      <c r="BL194" s="17" t="s">
        <v>90</v>
      </c>
      <c r="BM194" s="143" t="s">
        <v>3801</v>
      </c>
    </row>
    <row r="195" spans="2:65" s="1" customFormat="1" ht="11.25">
      <c r="B195" s="33"/>
      <c r="D195" s="145" t="s">
        <v>200</v>
      </c>
      <c r="F195" s="146" t="s">
        <v>3802</v>
      </c>
      <c r="I195" s="147"/>
      <c r="L195" s="33"/>
      <c r="M195" s="148"/>
      <c r="T195" s="54"/>
      <c r="AT195" s="17" t="s">
        <v>200</v>
      </c>
      <c r="AU195" s="17" t="s">
        <v>93</v>
      </c>
    </row>
    <row r="196" spans="2:65" s="12" customFormat="1" ht="11.25">
      <c r="B196" s="149"/>
      <c r="D196" s="150" t="s">
        <v>202</v>
      </c>
      <c r="E196" s="151" t="s">
        <v>44</v>
      </c>
      <c r="F196" s="152" t="s">
        <v>3498</v>
      </c>
      <c r="H196" s="151" t="s">
        <v>44</v>
      </c>
      <c r="I196" s="153"/>
      <c r="L196" s="149"/>
      <c r="M196" s="154"/>
      <c r="T196" s="155"/>
      <c r="AT196" s="151" t="s">
        <v>202</v>
      </c>
      <c r="AU196" s="151" t="s">
        <v>93</v>
      </c>
      <c r="AV196" s="12" t="s">
        <v>90</v>
      </c>
      <c r="AW196" s="12" t="s">
        <v>42</v>
      </c>
      <c r="AX196" s="12" t="s">
        <v>82</v>
      </c>
      <c r="AY196" s="151" t="s">
        <v>192</v>
      </c>
    </row>
    <row r="197" spans="2:65" s="12" customFormat="1" ht="11.25">
      <c r="B197" s="149"/>
      <c r="D197" s="150" t="s">
        <v>202</v>
      </c>
      <c r="E197" s="151" t="s">
        <v>44</v>
      </c>
      <c r="F197" s="152" t="s">
        <v>3499</v>
      </c>
      <c r="H197" s="151" t="s">
        <v>44</v>
      </c>
      <c r="I197" s="153"/>
      <c r="L197" s="149"/>
      <c r="M197" s="154"/>
      <c r="T197" s="155"/>
      <c r="AT197" s="151" t="s">
        <v>202</v>
      </c>
      <c r="AU197" s="151" t="s">
        <v>93</v>
      </c>
      <c r="AV197" s="12" t="s">
        <v>90</v>
      </c>
      <c r="AW197" s="12" t="s">
        <v>42</v>
      </c>
      <c r="AX197" s="12" t="s">
        <v>82</v>
      </c>
      <c r="AY197" s="151" t="s">
        <v>192</v>
      </c>
    </row>
    <row r="198" spans="2:65" s="12" customFormat="1" ht="11.25">
      <c r="B198" s="149"/>
      <c r="D198" s="150" t="s">
        <v>202</v>
      </c>
      <c r="E198" s="151" t="s">
        <v>44</v>
      </c>
      <c r="F198" s="152" t="s">
        <v>3803</v>
      </c>
      <c r="H198" s="151" t="s">
        <v>44</v>
      </c>
      <c r="I198" s="153"/>
      <c r="L198" s="149"/>
      <c r="M198" s="154"/>
      <c r="T198" s="155"/>
      <c r="AT198" s="151" t="s">
        <v>202</v>
      </c>
      <c r="AU198" s="151" t="s">
        <v>93</v>
      </c>
      <c r="AV198" s="12" t="s">
        <v>90</v>
      </c>
      <c r="AW198" s="12" t="s">
        <v>42</v>
      </c>
      <c r="AX198" s="12" t="s">
        <v>82</v>
      </c>
      <c r="AY198" s="151" t="s">
        <v>192</v>
      </c>
    </row>
    <row r="199" spans="2:65" s="13" customFormat="1" ht="11.25">
      <c r="B199" s="156"/>
      <c r="D199" s="150" t="s">
        <v>202</v>
      </c>
      <c r="E199" s="157" t="s">
        <v>44</v>
      </c>
      <c r="F199" s="158" t="s">
        <v>93</v>
      </c>
      <c r="H199" s="159">
        <v>2</v>
      </c>
      <c r="I199" s="160"/>
      <c r="L199" s="156"/>
      <c r="M199" s="161"/>
      <c r="T199" s="162"/>
      <c r="AT199" s="157" t="s">
        <v>202</v>
      </c>
      <c r="AU199" s="157" t="s">
        <v>93</v>
      </c>
      <c r="AV199" s="13" t="s">
        <v>93</v>
      </c>
      <c r="AW199" s="13" t="s">
        <v>42</v>
      </c>
      <c r="AX199" s="13" t="s">
        <v>82</v>
      </c>
      <c r="AY199" s="157" t="s">
        <v>192</v>
      </c>
    </row>
    <row r="200" spans="2:65" s="12" customFormat="1" ht="22.5">
      <c r="B200" s="149"/>
      <c r="D200" s="150" t="s">
        <v>202</v>
      </c>
      <c r="E200" s="151" t="s">
        <v>44</v>
      </c>
      <c r="F200" s="152" t="s">
        <v>3804</v>
      </c>
      <c r="H200" s="151" t="s">
        <v>44</v>
      </c>
      <c r="I200" s="153"/>
      <c r="L200" s="149"/>
      <c r="M200" s="154"/>
      <c r="T200" s="155"/>
      <c r="AT200" s="151" t="s">
        <v>202</v>
      </c>
      <c r="AU200" s="151" t="s">
        <v>93</v>
      </c>
      <c r="AV200" s="12" t="s">
        <v>90</v>
      </c>
      <c r="AW200" s="12" t="s">
        <v>42</v>
      </c>
      <c r="AX200" s="12" t="s">
        <v>82</v>
      </c>
      <c r="AY200" s="151" t="s">
        <v>192</v>
      </c>
    </row>
    <row r="201" spans="2:65" s="13" customFormat="1" ht="11.25">
      <c r="B201" s="156"/>
      <c r="D201" s="150" t="s">
        <v>202</v>
      </c>
      <c r="E201" s="157" t="s">
        <v>44</v>
      </c>
      <c r="F201" s="158" t="s">
        <v>93</v>
      </c>
      <c r="H201" s="159">
        <v>2</v>
      </c>
      <c r="I201" s="160"/>
      <c r="L201" s="156"/>
      <c r="M201" s="161"/>
      <c r="T201" s="162"/>
      <c r="AT201" s="157" t="s">
        <v>202</v>
      </c>
      <c r="AU201" s="157" t="s">
        <v>93</v>
      </c>
      <c r="AV201" s="13" t="s">
        <v>93</v>
      </c>
      <c r="AW201" s="13" t="s">
        <v>42</v>
      </c>
      <c r="AX201" s="13" t="s">
        <v>82</v>
      </c>
      <c r="AY201" s="157" t="s">
        <v>192</v>
      </c>
    </row>
    <row r="202" spans="2:65" s="14" customFormat="1" ht="11.25">
      <c r="B202" s="163"/>
      <c r="D202" s="150" t="s">
        <v>202</v>
      </c>
      <c r="E202" s="164" t="s">
        <v>44</v>
      </c>
      <c r="F202" s="165" t="s">
        <v>205</v>
      </c>
      <c r="H202" s="166">
        <v>4</v>
      </c>
      <c r="I202" s="167"/>
      <c r="L202" s="163"/>
      <c r="M202" s="168"/>
      <c r="T202" s="169"/>
      <c r="AT202" s="164" t="s">
        <v>202</v>
      </c>
      <c r="AU202" s="164" t="s">
        <v>93</v>
      </c>
      <c r="AV202" s="14" t="s">
        <v>199</v>
      </c>
      <c r="AW202" s="14" t="s">
        <v>42</v>
      </c>
      <c r="AX202" s="14" t="s">
        <v>90</v>
      </c>
      <c r="AY202" s="164" t="s">
        <v>192</v>
      </c>
    </row>
    <row r="203" spans="2:65" s="1" customFormat="1" ht="24.2" customHeight="1">
      <c r="B203" s="33"/>
      <c r="C203" s="170" t="s">
        <v>241</v>
      </c>
      <c r="D203" s="170" t="s">
        <v>245</v>
      </c>
      <c r="E203" s="171" t="s">
        <v>3805</v>
      </c>
      <c r="F203" s="172" t="s">
        <v>3806</v>
      </c>
      <c r="G203" s="173" t="s">
        <v>3690</v>
      </c>
      <c r="H203" s="174">
        <v>4</v>
      </c>
      <c r="I203" s="175"/>
      <c r="J203" s="176">
        <f>ROUND(I203*H203,2)</f>
        <v>0</v>
      </c>
      <c r="K203" s="172" t="s">
        <v>259</v>
      </c>
      <c r="L203" s="177"/>
      <c r="M203" s="178" t="s">
        <v>44</v>
      </c>
      <c r="N203" s="179" t="s">
        <v>53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93</v>
      </c>
      <c r="AT203" s="143" t="s">
        <v>245</v>
      </c>
      <c r="AU203" s="143" t="s">
        <v>93</v>
      </c>
      <c r="AY203" s="17" t="s">
        <v>192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90</v>
      </c>
      <c r="BK203" s="144">
        <f>ROUND(I203*H203,2)</f>
        <v>0</v>
      </c>
      <c r="BL203" s="17" t="s">
        <v>90</v>
      </c>
      <c r="BM203" s="143" t="s">
        <v>3807</v>
      </c>
    </row>
    <row r="204" spans="2:65" s="12" customFormat="1" ht="11.25">
      <c r="B204" s="149"/>
      <c r="D204" s="150" t="s">
        <v>202</v>
      </c>
      <c r="E204" s="151" t="s">
        <v>44</v>
      </c>
      <c r="F204" s="152" t="s">
        <v>3498</v>
      </c>
      <c r="H204" s="151" t="s">
        <v>44</v>
      </c>
      <c r="I204" s="153"/>
      <c r="L204" s="149"/>
      <c r="M204" s="154"/>
      <c r="T204" s="155"/>
      <c r="AT204" s="151" t="s">
        <v>202</v>
      </c>
      <c r="AU204" s="151" t="s">
        <v>93</v>
      </c>
      <c r="AV204" s="12" t="s">
        <v>90</v>
      </c>
      <c r="AW204" s="12" t="s">
        <v>42</v>
      </c>
      <c r="AX204" s="12" t="s">
        <v>82</v>
      </c>
      <c r="AY204" s="151" t="s">
        <v>192</v>
      </c>
    </row>
    <row r="205" spans="2:65" s="12" customFormat="1" ht="11.25">
      <c r="B205" s="149"/>
      <c r="D205" s="150" t="s">
        <v>202</v>
      </c>
      <c r="E205" s="151" t="s">
        <v>44</v>
      </c>
      <c r="F205" s="152" t="s">
        <v>3499</v>
      </c>
      <c r="H205" s="151" t="s">
        <v>44</v>
      </c>
      <c r="I205" s="153"/>
      <c r="L205" s="149"/>
      <c r="M205" s="154"/>
      <c r="T205" s="155"/>
      <c r="AT205" s="151" t="s">
        <v>202</v>
      </c>
      <c r="AU205" s="151" t="s">
        <v>93</v>
      </c>
      <c r="AV205" s="12" t="s">
        <v>90</v>
      </c>
      <c r="AW205" s="12" t="s">
        <v>42</v>
      </c>
      <c r="AX205" s="12" t="s">
        <v>82</v>
      </c>
      <c r="AY205" s="151" t="s">
        <v>192</v>
      </c>
    </row>
    <row r="206" spans="2:65" s="12" customFormat="1" ht="11.25">
      <c r="B206" s="149"/>
      <c r="D206" s="150" t="s">
        <v>202</v>
      </c>
      <c r="E206" s="151" t="s">
        <v>44</v>
      </c>
      <c r="F206" s="152" t="s">
        <v>3808</v>
      </c>
      <c r="H206" s="151" t="s">
        <v>44</v>
      </c>
      <c r="I206" s="153"/>
      <c r="L206" s="149"/>
      <c r="M206" s="154"/>
      <c r="T206" s="155"/>
      <c r="AT206" s="151" t="s">
        <v>202</v>
      </c>
      <c r="AU206" s="151" t="s">
        <v>93</v>
      </c>
      <c r="AV206" s="12" t="s">
        <v>90</v>
      </c>
      <c r="AW206" s="12" t="s">
        <v>42</v>
      </c>
      <c r="AX206" s="12" t="s">
        <v>82</v>
      </c>
      <c r="AY206" s="151" t="s">
        <v>192</v>
      </c>
    </row>
    <row r="207" spans="2:65" s="13" customFormat="1" ht="11.25">
      <c r="B207" s="156"/>
      <c r="D207" s="150" t="s">
        <v>202</v>
      </c>
      <c r="E207" s="157" t="s">
        <v>44</v>
      </c>
      <c r="F207" s="158" t="s">
        <v>93</v>
      </c>
      <c r="H207" s="159">
        <v>2</v>
      </c>
      <c r="I207" s="160"/>
      <c r="L207" s="156"/>
      <c r="M207" s="161"/>
      <c r="T207" s="162"/>
      <c r="AT207" s="157" t="s">
        <v>202</v>
      </c>
      <c r="AU207" s="157" t="s">
        <v>93</v>
      </c>
      <c r="AV207" s="13" t="s">
        <v>93</v>
      </c>
      <c r="AW207" s="13" t="s">
        <v>42</v>
      </c>
      <c r="AX207" s="13" t="s">
        <v>82</v>
      </c>
      <c r="AY207" s="157" t="s">
        <v>192</v>
      </c>
    </row>
    <row r="208" spans="2:65" s="12" customFormat="1" ht="22.5">
      <c r="B208" s="149"/>
      <c r="D208" s="150" t="s">
        <v>202</v>
      </c>
      <c r="E208" s="151" t="s">
        <v>44</v>
      </c>
      <c r="F208" s="152" t="s">
        <v>3809</v>
      </c>
      <c r="H208" s="151" t="s">
        <v>44</v>
      </c>
      <c r="I208" s="153"/>
      <c r="L208" s="149"/>
      <c r="M208" s="154"/>
      <c r="T208" s="155"/>
      <c r="AT208" s="151" t="s">
        <v>202</v>
      </c>
      <c r="AU208" s="151" t="s">
        <v>93</v>
      </c>
      <c r="AV208" s="12" t="s">
        <v>90</v>
      </c>
      <c r="AW208" s="12" t="s">
        <v>42</v>
      </c>
      <c r="AX208" s="12" t="s">
        <v>82</v>
      </c>
      <c r="AY208" s="151" t="s">
        <v>192</v>
      </c>
    </row>
    <row r="209" spans="2:65" s="13" customFormat="1" ht="11.25">
      <c r="B209" s="156"/>
      <c r="D209" s="150" t="s">
        <v>202</v>
      </c>
      <c r="E209" s="157" t="s">
        <v>44</v>
      </c>
      <c r="F209" s="158" t="s">
        <v>93</v>
      </c>
      <c r="H209" s="159">
        <v>2</v>
      </c>
      <c r="I209" s="160"/>
      <c r="L209" s="156"/>
      <c r="M209" s="161"/>
      <c r="T209" s="162"/>
      <c r="AT209" s="157" t="s">
        <v>202</v>
      </c>
      <c r="AU209" s="157" t="s">
        <v>93</v>
      </c>
      <c r="AV209" s="13" t="s">
        <v>93</v>
      </c>
      <c r="AW209" s="13" t="s">
        <v>42</v>
      </c>
      <c r="AX209" s="13" t="s">
        <v>82</v>
      </c>
      <c r="AY209" s="157" t="s">
        <v>192</v>
      </c>
    </row>
    <row r="210" spans="2:65" s="14" customFormat="1" ht="11.25">
      <c r="B210" s="163"/>
      <c r="D210" s="150" t="s">
        <v>202</v>
      </c>
      <c r="E210" s="164" t="s">
        <v>44</v>
      </c>
      <c r="F210" s="165" t="s">
        <v>205</v>
      </c>
      <c r="H210" s="166">
        <v>4</v>
      </c>
      <c r="I210" s="167"/>
      <c r="L210" s="163"/>
      <c r="M210" s="168"/>
      <c r="T210" s="169"/>
      <c r="AT210" s="164" t="s">
        <v>202</v>
      </c>
      <c r="AU210" s="164" t="s">
        <v>93</v>
      </c>
      <c r="AV210" s="14" t="s">
        <v>199</v>
      </c>
      <c r="AW210" s="14" t="s">
        <v>42</v>
      </c>
      <c r="AX210" s="14" t="s">
        <v>90</v>
      </c>
      <c r="AY210" s="164" t="s">
        <v>192</v>
      </c>
    </row>
    <row r="211" spans="2:65" s="1" customFormat="1" ht="16.5" customHeight="1">
      <c r="B211" s="33"/>
      <c r="C211" s="170" t="s">
        <v>291</v>
      </c>
      <c r="D211" s="170" t="s">
        <v>245</v>
      </c>
      <c r="E211" s="171" t="s">
        <v>3810</v>
      </c>
      <c r="F211" s="172" t="s">
        <v>3811</v>
      </c>
      <c r="G211" s="173" t="s">
        <v>747</v>
      </c>
      <c r="H211" s="174">
        <v>13</v>
      </c>
      <c r="I211" s="175"/>
      <c r="J211" s="176">
        <f>ROUND(I211*H211,2)</f>
        <v>0</v>
      </c>
      <c r="K211" s="172" t="s">
        <v>259</v>
      </c>
      <c r="L211" s="177"/>
      <c r="M211" s="178" t="s">
        <v>44</v>
      </c>
      <c r="N211" s="179" t="s">
        <v>53</v>
      </c>
      <c r="P211" s="141">
        <f>O211*H211</f>
        <v>0</v>
      </c>
      <c r="Q211" s="141">
        <v>2.0000000000000001E-4</v>
      </c>
      <c r="R211" s="141">
        <f>Q211*H211</f>
        <v>2.6000000000000003E-3</v>
      </c>
      <c r="S211" s="141">
        <v>0</v>
      </c>
      <c r="T211" s="142">
        <f>S211*H211</f>
        <v>0</v>
      </c>
      <c r="AR211" s="143" t="s">
        <v>93</v>
      </c>
      <c r="AT211" s="143" t="s">
        <v>245</v>
      </c>
      <c r="AU211" s="143" t="s">
        <v>93</v>
      </c>
      <c r="AY211" s="17" t="s">
        <v>192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90</v>
      </c>
      <c r="BK211" s="144">
        <f>ROUND(I211*H211,2)</f>
        <v>0</v>
      </c>
      <c r="BL211" s="17" t="s">
        <v>90</v>
      </c>
      <c r="BM211" s="143" t="s">
        <v>3812</v>
      </c>
    </row>
    <row r="212" spans="2:65" s="12" customFormat="1" ht="11.25">
      <c r="B212" s="149"/>
      <c r="D212" s="150" t="s">
        <v>202</v>
      </c>
      <c r="E212" s="151" t="s">
        <v>44</v>
      </c>
      <c r="F212" s="152" t="s">
        <v>3498</v>
      </c>
      <c r="H212" s="151" t="s">
        <v>44</v>
      </c>
      <c r="I212" s="153"/>
      <c r="L212" s="149"/>
      <c r="M212" s="154"/>
      <c r="T212" s="155"/>
      <c r="AT212" s="151" t="s">
        <v>202</v>
      </c>
      <c r="AU212" s="151" t="s">
        <v>93</v>
      </c>
      <c r="AV212" s="12" t="s">
        <v>90</v>
      </c>
      <c r="AW212" s="12" t="s">
        <v>42</v>
      </c>
      <c r="AX212" s="12" t="s">
        <v>82</v>
      </c>
      <c r="AY212" s="151" t="s">
        <v>192</v>
      </c>
    </row>
    <row r="213" spans="2:65" s="12" customFormat="1" ht="11.25">
      <c r="B213" s="149"/>
      <c r="D213" s="150" t="s">
        <v>202</v>
      </c>
      <c r="E213" s="151" t="s">
        <v>44</v>
      </c>
      <c r="F213" s="152" t="s">
        <v>3499</v>
      </c>
      <c r="H213" s="151" t="s">
        <v>44</v>
      </c>
      <c r="I213" s="153"/>
      <c r="L213" s="149"/>
      <c r="M213" s="154"/>
      <c r="T213" s="155"/>
      <c r="AT213" s="151" t="s">
        <v>202</v>
      </c>
      <c r="AU213" s="151" t="s">
        <v>93</v>
      </c>
      <c r="AV213" s="12" t="s">
        <v>90</v>
      </c>
      <c r="AW213" s="12" t="s">
        <v>42</v>
      </c>
      <c r="AX213" s="12" t="s">
        <v>82</v>
      </c>
      <c r="AY213" s="151" t="s">
        <v>192</v>
      </c>
    </row>
    <row r="214" spans="2:65" s="12" customFormat="1" ht="11.25">
      <c r="B214" s="149"/>
      <c r="D214" s="150" t="s">
        <v>202</v>
      </c>
      <c r="E214" s="151" t="s">
        <v>44</v>
      </c>
      <c r="F214" s="152" t="s">
        <v>3813</v>
      </c>
      <c r="H214" s="151" t="s">
        <v>44</v>
      </c>
      <c r="I214" s="153"/>
      <c r="L214" s="149"/>
      <c r="M214" s="154"/>
      <c r="T214" s="155"/>
      <c r="AT214" s="151" t="s">
        <v>202</v>
      </c>
      <c r="AU214" s="151" t="s">
        <v>93</v>
      </c>
      <c r="AV214" s="12" t="s">
        <v>90</v>
      </c>
      <c r="AW214" s="12" t="s">
        <v>42</v>
      </c>
      <c r="AX214" s="12" t="s">
        <v>82</v>
      </c>
      <c r="AY214" s="151" t="s">
        <v>192</v>
      </c>
    </row>
    <row r="215" spans="2:65" s="13" customFormat="1" ht="11.25">
      <c r="B215" s="156"/>
      <c r="D215" s="150" t="s">
        <v>202</v>
      </c>
      <c r="E215" s="157" t="s">
        <v>44</v>
      </c>
      <c r="F215" s="158" t="s">
        <v>238</v>
      </c>
      <c r="H215" s="159">
        <v>7</v>
      </c>
      <c r="I215" s="160"/>
      <c r="L215" s="156"/>
      <c r="M215" s="161"/>
      <c r="T215" s="162"/>
      <c r="AT215" s="157" t="s">
        <v>202</v>
      </c>
      <c r="AU215" s="157" t="s">
        <v>93</v>
      </c>
      <c r="AV215" s="13" t="s">
        <v>93</v>
      </c>
      <c r="AW215" s="13" t="s">
        <v>42</v>
      </c>
      <c r="AX215" s="13" t="s">
        <v>82</v>
      </c>
      <c r="AY215" s="157" t="s">
        <v>192</v>
      </c>
    </row>
    <row r="216" spans="2:65" s="12" customFormat="1" ht="11.25">
      <c r="B216" s="149"/>
      <c r="D216" s="150" t="s">
        <v>202</v>
      </c>
      <c r="E216" s="151" t="s">
        <v>44</v>
      </c>
      <c r="F216" s="152" t="s">
        <v>3814</v>
      </c>
      <c r="H216" s="151" t="s">
        <v>44</v>
      </c>
      <c r="I216" s="153"/>
      <c r="L216" s="149"/>
      <c r="M216" s="154"/>
      <c r="T216" s="155"/>
      <c r="AT216" s="151" t="s">
        <v>202</v>
      </c>
      <c r="AU216" s="151" t="s">
        <v>93</v>
      </c>
      <c r="AV216" s="12" t="s">
        <v>90</v>
      </c>
      <c r="AW216" s="12" t="s">
        <v>42</v>
      </c>
      <c r="AX216" s="12" t="s">
        <v>82</v>
      </c>
      <c r="AY216" s="151" t="s">
        <v>192</v>
      </c>
    </row>
    <row r="217" spans="2:65" s="13" customFormat="1" ht="11.25">
      <c r="B217" s="156"/>
      <c r="D217" s="150" t="s">
        <v>202</v>
      </c>
      <c r="E217" s="157" t="s">
        <v>44</v>
      </c>
      <c r="F217" s="158" t="s">
        <v>212</v>
      </c>
      <c r="H217" s="159">
        <v>6</v>
      </c>
      <c r="I217" s="160"/>
      <c r="L217" s="156"/>
      <c r="M217" s="161"/>
      <c r="T217" s="162"/>
      <c r="AT217" s="157" t="s">
        <v>202</v>
      </c>
      <c r="AU217" s="157" t="s">
        <v>93</v>
      </c>
      <c r="AV217" s="13" t="s">
        <v>93</v>
      </c>
      <c r="AW217" s="13" t="s">
        <v>42</v>
      </c>
      <c r="AX217" s="13" t="s">
        <v>82</v>
      </c>
      <c r="AY217" s="157" t="s">
        <v>192</v>
      </c>
    </row>
    <row r="218" spans="2:65" s="14" customFormat="1" ht="11.25">
      <c r="B218" s="163"/>
      <c r="D218" s="150" t="s">
        <v>202</v>
      </c>
      <c r="E218" s="164" t="s">
        <v>44</v>
      </c>
      <c r="F218" s="165" t="s">
        <v>205</v>
      </c>
      <c r="H218" s="166">
        <v>13</v>
      </c>
      <c r="I218" s="167"/>
      <c r="L218" s="163"/>
      <c r="M218" s="168"/>
      <c r="T218" s="169"/>
      <c r="AT218" s="164" t="s">
        <v>202</v>
      </c>
      <c r="AU218" s="164" t="s">
        <v>93</v>
      </c>
      <c r="AV218" s="14" t="s">
        <v>199</v>
      </c>
      <c r="AW218" s="14" t="s">
        <v>42</v>
      </c>
      <c r="AX218" s="14" t="s">
        <v>90</v>
      </c>
      <c r="AY218" s="164" t="s">
        <v>192</v>
      </c>
    </row>
    <row r="219" spans="2:65" s="1" customFormat="1" ht="24.2" customHeight="1">
      <c r="B219" s="33"/>
      <c r="C219" s="132" t="s">
        <v>300</v>
      </c>
      <c r="D219" s="132" t="s">
        <v>194</v>
      </c>
      <c r="E219" s="133" t="s">
        <v>3624</v>
      </c>
      <c r="F219" s="134" t="s">
        <v>3625</v>
      </c>
      <c r="G219" s="135" t="s">
        <v>282</v>
      </c>
      <c r="H219" s="136">
        <v>1000</v>
      </c>
      <c r="I219" s="137"/>
      <c r="J219" s="138">
        <f>ROUND(I219*H219,2)</f>
        <v>0</v>
      </c>
      <c r="K219" s="134" t="s">
        <v>198</v>
      </c>
      <c r="L219" s="33"/>
      <c r="M219" s="139" t="s">
        <v>44</v>
      </c>
      <c r="N219" s="140" t="s">
        <v>53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90</v>
      </c>
      <c r="AT219" s="143" t="s">
        <v>194</v>
      </c>
      <c r="AU219" s="143" t="s">
        <v>93</v>
      </c>
      <c r="AY219" s="17" t="s">
        <v>192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90</v>
      </c>
      <c r="BK219" s="144">
        <f>ROUND(I219*H219,2)</f>
        <v>0</v>
      </c>
      <c r="BL219" s="17" t="s">
        <v>90</v>
      </c>
      <c r="BM219" s="143" t="s">
        <v>3815</v>
      </c>
    </row>
    <row r="220" spans="2:65" s="1" customFormat="1" ht="11.25">
      <c r="B220" s="33"/>
      <c r="D220" s="145" t="s">
        <v>200</v>
      </c>
      <c r="F220" s="146" t="s">
        <v>3627</v>
      </c>
      <c r="I220" s="147"/>
      <c r="L220" s="33"/>
      <c r="M220" s="148"/>
      <c r="T220" s="54"/>
      <c r="AT220" s="17" t="s">
        <v>200</v>
      </c>
      <c r="AU220" s="17" t="s">
        <v>93</v>
      </c>
    </row>
    <row r="221" spans="2:65" s="12" customFormat="1" ht="11.25">
      <c r="B221" s="149"/>
      <c r="D221" s="150" t="s">
        <v>202</v>
      </c>
      <c r="E221" s="151" t="s">
        <v>44</v>
      </c>
      <c r="F221" s="152" t="s">
        <v>3519</v>
      </c>
      <c r="H221" s="151" t="s">
        <v>44</v>
      </c>
      <c r="I221" s="153"/>
      <c r="L221" s="149"/>
      <c r="M221" s="154"/>
      <c r="T221" s="155"/>
      <c r="AT221" s="151" t="s">
        <v>202</v>
      </c>
      <c r="AU221" s="151" t="s">
        <v>93</v>
      </c>
      <c r="AV221" s="12" t="s">
        <v>90</v>
      </c>
      <c r="AW221" s="12" t="s">
        <v>42</v>
      </c>
      <c r="AX221" s="12" t="s">
        <v>82</v>
      </c>
      <c r="AY221" s="151" t="s">
        <v>192</v>
      </c>
    </row>
    <row r="222" spans="2:65" s="12" customFormat="1" ht="22.5">
      <c r="B222" s="149"/>
      <c r="D222" s="150" t="s">
        <v>202</v>
      </c>
      <c r="E222" s="151" t="s">
        <v>44</v>
      </c>
      <c r="F222" s="152" t="s">
        <v>3549</v>
      </c>
      <c r="H222" s="151" t="s">
        <v>44</v>
      </c>
      <c r="I222" s="153"/>
      <c r="L222" s="149"/>
      <c r="M222" s="154"/>
      <c r="T222" s="155"/>
      <c r="AT222" s="151" t="s">
        <v>202</v>
      </c>
      <c r="AU222" s="151" t="s">
        <v>93</v>
      </c>
      <c r="AV222" s="12" t="s">
        <v>90</v>
      </c>
      <c r="AW222" s="12" t="s">
        <v>42</v>
      </c>
      <c r="AX222" s="12" t="s">
        <v>82</v>
      </c>
      <c r="AY222" s="151" t="s">
        <v>192</v>
      </c>
    </row>
    <row r="223" spans="2:65" s="12" customFormat="1" ht="22.5">
      <c r="B223" s="149"/>
      <c r="D223" s="150" t="s">
        <v>202</v>
      </c>
      <c r="E223" s="151" t="s">
        <v>44</v>
      </c>
      <c r="F223" s="152" t="s">
        <v>3520</v>
      </c>
      <c r="H223" s="151" t="s">
        <v>44</v>
      </c>
      <c r="I223" s="153"/>
      <c r="L223" s="149"/>
      <c r="M223" s="154"/>
      <c r="T223" s="155"/>
      <c r="AT223" s="151" t="s">
        <v>202</v>
      </c>
      <c r="AU223" s="151" t="s">
        <v>93</v>
      </c>
      <c r="AV223" s="12" t="s">
        <v>90</v>
      </c>
      <c r="AW223" s="12" t="s">
        <v>42</v>
      </c>
      <c r="AX223" s="12" t="s">
        <v>82</v>
      </c>
      <c r="AY223" s="151" t="s">
        <v>192</v>
      </c>
    </row>
    <row r="224" spans="2:65" s="12" customFormat="1" ht="11.25">
      <c r="B224" s="149"/>
      <c r="D224" s="150" t="s">
        <v>202</v>
      </c>
      <c r="E224" s="151" t="s">
        <v>44</v>
      </c>
      <c r="F224" s="152" t="s">
        <v>3770</v>
      </c>
      <c r="H224" s="151" t="s">
        <v>44</v>
      </c>
      <c r="I224" s="153"/>
      <c r="L224" s="149"/>
      <c r="M224" s="154"/>
      <c r="T224" s="155"/>
      <c r="AT224" s="151" t="s">
        <v>202</v>
      </c>
      <c r="AU224" s="151" t="s">
        <v>93</v>
      </c>
      <c r="AV224" s="12" t="s">
        <v>90</v>
      </c>
      <c r="AW224" s="12" t="s">
        <v>42</v>
      </c>
      <c r="AX224" s="12" t="s">
        <v>82</v>
      </c>
      <c r="AY224" s="151" t="s">
        <v>192</v>
      </c>
    </row>
    <row r="225" spans="2:65" s="13" customFormat="1" ht="11.25">
      <c r="B225" s="156"/>
      <c r="D225" s="150" t="s">
        <v>202</v>
      </c>
      <c r="E225" s="157" t="s">
        <v>44</v>
      </c>
      <c r="F225" s="158" t="s">
        <v>3816</v>
      </c>
      <c r="H225" s="159">
        <v>700</v>
      </c>
      <c r="I225" s="160"/>
      <c r="L225" s="156"/>
      <c r="M225" s="161"/>
      <c r="T225" s="162"/>
      <c r="AT225" s="157" t="s">
        <v>202</v>
      </c>
      <c r="AU225" s="157" t="s">
        <v>93</v>
      </c>
      <c r="AV225" s="13" t="s">
        <v>93</v>
      </c>
      <c r="AW225" s="13" t="s">
        <v>42</v>
      </c>
      <c r="AX225" s="13" t="s">
        <v>82</v>
      </c>
      <c r="AY225" s="157" t="s">
        <v>192</v>
      </c>
    </row>
    <row r="226" spans="2:65" s="12" customFormat="1" ht="11.25">
      <c r="B226" s="149"/>
      <c r="D226" s="150" t="s">
        <v>202</v>
      </c>
      <c r="E226" s="151" t="s">
        <v>44</v>
      </c>
      <c r="F226" s="152" t="s">
        <v>3817</v>
      </c>
      <c r="H226" s="151" t="s">
        <v>44</v>
      </c>
      <c r="I226" s="153"/>
      <c r="L226" s="149"/>
      <c r="M226" s="154"/>
      <c r="T226" s="155"/>
      <c r="AT226" s="151" t="s">
        <v>202</v>
      </c>
      <c r="AU226" s="151" t="s">
        <v>93</v>
      </c>
      <c r="AV226" s="12" t="s">
        <v>90</v>
      </c>
      <c r="AW226" s="12" t="s">
        <v>42</v>
      </c>
      <c r="AX226" s="12" t="s">
        <v>82</v>
      </c>
      <c r="AY226" s="151" t="s">
        <v>192</v>
      </c>
    </row>
    <row r="227" spans="2:65" s="13" customFormat="1" ht="11.25">
      <c r="B227" s="156"/>
      <c r="D227" s="150" t="s">
        <v>202</v>
      </c>
      <c r="E227" s="157" t="s">
        <v>44</v>
      </c>
      <c r="F227" s="158" t="s">
        <v>3818</v>
      </c>
      <c r="H227" s="159">
        <v>300</v>
      </c>
      <c r="I227" s="160"/>
      <c r="L227" s="156"/>
      <c r="M227" s="161"/>
      <c r="T227" s="162"/>
      <c r="AT227" s="157" t="s">
        <v>202</v>
      </c>
      <c r="AU227" s="157" t="s">
        <v>93</v>
      </c>
      <c r="AV227" s="13" t="s">
        <v>93</v>
      </c>
      <c r="AW227" s="13" t="s">
        <v>42</v>
      </c>
      <c r="AX227" s="13" t="s">
        <v>82</v>
      </c>
      <c r="AY227" s="157" t="s">
        <v>192</v>
      </c>
    </row>
    <row r="228" spans="2:65" s="14" customFormat="1" ht="11.25">
      <c r="B228" s="163"/>
      <c r="D228" s="150" t="s">
        <v>202</v>
      </c>
      <c r="E228" s="164" t="s">
        <v>44</v>
      </c>
      <c r="F228" s="165" t="s">
        <v>205</v>
      </c>
      <c r="H228" s="166">
        <v>1000</v>
      </c>
      <c r="I228" s="167"/>
      <c r="L228" s="163"/>
      <c r="M228" s="168"/>
      <c r="T228" s="169"/>
      <c r="AT228" s="164" t="s">
        <v>202</v>
      </c>
      <c r="AU228" s="164" t="s">
        <v>93</v>
      </c>
      <c r="AV228" s="14" t="s">
        <v>199</v>
      </c>
      <c r="AW228" s="14" t="s">
        <v>4</v>
      </c>
      <c r="AX228" s="14" t="s">
        <v>90</v>
      </c>
      <c r="AY228" s="164" t="s">
        <v>192</v>
      </c>
    </row>
    <row r="229" spans="2:65" s="1" customFormat="1" ht="24.2" customHeight="1">
      <c r="B229" s="33"/>
      <c r="C229" s="170" t="s">
        <v>279</v>
      </c>
      <c r="D229" s="170" t="s">
        <v>245</v>
      </c>
      <c r="E229" s="171" t="s">
        <v>3819</v>
      </c>
      <c r="F229" s="172" t="s">
        <v>3820</v>
      </c>
      <c r="G229" s="173" t="s">
        <v>282</v>
      </c>
      <c r="H229" s="174">
        <v>1000</v>
      </c>
      <c r="I229" s="175"/>
      <c r="J229" s="176">
        <f>ROUND(I229*H229,2)</f>
        <v>0</v>
      </c>
      <c r="K229" s="172" t="s">
        <v>259</v>
      </c>
      <c r="L229" s="177"/>
      <c r="M229" s="178" t="s">
        <v>44</v>
      </c>
      <c r="N229" s="179" t="s">
        <v>53</v>
      </c>
      <c r="P229" s="141">
        <f>O229*H229</f>
        <v>0</v>
      </c>
      <c r="Q229" s="141">
        <v>1.0000000000000001E-5</v>
      </c>
      <c r="R229" s="141">
        <f>Q229*H229</f>
        <v>0.01</v>
      </c>
      <c r="S229" s="141">
        <v>0</v>
      </c>
      <c r="T229" s="142">
        <f>S229*H229</f>
        <v>0</v>
      </c>
      <c r="AR229" s="143" t="s">
        <v>93</v>
      </c>
      <c r="AT229" s="143" t="s">
        <v>245</v>
      </c>
      <c r="AU229" s="143" t="s">
        <v>93</v>
      </c>
      <c r="AY229" s="17" t="s">
        <v>192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90</v>
      </c>
      <c r="BK229" s="144">
        <f>ROUND(I229*H229,2)</f>
        <v>0</v>
      </c>
      <c r="BL229" s="17" t="s">
        <v>90</v>
      </c>
      <c r="BM229" s="143" t="s">
        <v>3821</v>
      </c>
    </row>
    <row r="230" spans="2:65" s="12" customFormat="1" ht="11.25">
      <c r="B230" s="149"/>
      <c r="D230" s="150" t="s">
        <v>202</v>
      </c>
      <c r="E230" s="151" t="s">
        <v>44</v>
      </c>
      <c r="F230" s="152" t="s">
        <v>3519</v>
      </c>
      <c r="H230" s="151" t="s">
        <v>44</v>
      </c>
      <c r="I230" s="153"/>
      <c r="L230" s="149"/>
      <c r="M230" s="154"/>
      <c r="T230" s="155"/>
      <c r="AT230" s="151" t="s">
        <v>202</v>
      </c>
      <c r="AU230" s="151" t="s">
        <v>93</v>
      </c>
      <c r="AV230" s="12" t="s">
        <v>90</v>
      </c>
      <c r="AW230" s="12" t="s">
        <v>42</v>
      </c>
      <c r="AX230" s="12" t="s">
        <v>82</v>
      </c>
      <c r="AY230" s="151" t="s">
        <v>192</v>
      </c>
    </row>
    <row r="231" spans="2:65" s="12" customFormat="1" ht="22.5">
      <c r="B231" s="149"/>
      <c r="D231" s="150" t="s">
        <v>202</v>
      </c>
      <c r="E231" s="151" t="s">
        <v>44</v>
      </c>
      <c r="F231" s="152" t="s">
        <v>3549</v>
      </c>
      <c r="H231" s="151" t="s">
        <v>44</v>
      </c>
      <c r="I231" s="153"/>
      <c r="L231" s="149"/>
      <c r="M231" s="154"/>
      <c r="T231" s="155"/>
      <c r="AT231" s="151" t="s">
        <v>202</v>
      </c>
      <c r="AU231" s="151" t="s">
        <v>93</v>
      </c>
      <c r="AV231" s="12" t="s">
        <v>90</v>
      </c>
      <c r="AW231" s="12" t="s">
        <v>42</v>
      </c>
      <c r="AX231" s="12" t="s">
        <v>82</v>
      </c>
      <c r="AY231" s="151" t="s">
        <v>192</v>
      </c>
    </row>
    <row r="232" spans="2:65" s="12" customFormat="1" ht="22.5">
      <c r="B232" s="149"/>
      <c r="D232" s="150" t="s">
        <v>202</v>
      </c>
      <c r="E232" s="151" t="s">
        <v>44</v>
      </c>
      <c r="F232" s="152" t="s">
        <v>3520</v>
      </c>
      <c r="H232" s="151" t="s">
        <v>44</v>
      </c>
      <c r="I232" s="153"/>
      <c r="L232" s="149"/>
      <c r="M232" s="154"/>
      <c r="T232" s="155"/>
      <c r="AT232" s="151" t="s">
        <v>202</v>
      </c>
      <c r="AU232" s="151" t="s">
        <v>93</v>
      </c>
      <c r="AV232" s="12" t="s">
        <v>90</v>
      </c>
      <c r="AW232" s="12" t="s">
        <v>42</v>
      </c>
      <c r="AX232" s="12" t="s">
        <v>82</v>
      </c>
      <c r="AY232" s="151" t="s">
        <v>192</v>
      </c>
    </row>
    <row r="233" spans="2:65" s="12" customFormat="1" ht="11.25">
      <c r="B233" s="149"/>
      <c r="D233" s="150" t="s">
        <v>202</v>
      </c>
      <c r="E233" s="151" t="s">
        <v>44</v>
      </c>
      <c r="F233" s="152" t="s">
        <v>3770</v>
      </c>
      <c r="H233" s="151" t="s">
        <v>44</v>
      </c>
      <c r="I233" s="153"/>
      <c r="L233" s="149"/>
      <c r="M233" s="154"/>
      <c r="T233" s="155"/>
      <c r="AT233" s="151" t="s">
        <v>202</v>
      </c>
      <c r="AU233" s="151" t="s">
        <v>93</v>
      </c>
      <c r="AV233" s="12" t="s">
        <v>90</v>
      </c>
      <c r="AW233" s="12" t="s">
        <v>42</v>
      </c>
      <c r="AX233" s="12" t="s">
        <v>82</v>
      </c>
      <c r="AY233" s="151" t="s">
        <v>192</v>
      </c>
    </row>
    <row r="234" spans="2:65" s="13" customFormat="1" ht="11.25">
      <c r="B234" s="156"/>
      <c r="D234" s="150" t="s">
        <v>202</v>
      </c>
      <c r="E234" s="157" t="s">
        <v>44</v>
      </c>
      <c r="F234" s="158" t="s">
        <v>3816</v>
      </c>
      <c r="H234" s="159">
        <v>700</v>
      </c>
      <c r="I234" s="160"/>
      <c r="L234" s="156"/>
      <c r="M234" s="161"/>
      <c r="T234" s="162"/>
      <c r="AT234" s="157" t="s">
        <v>202</v>
      </c>
      <c r="AU234" s="157" t="s">
        <v>93</v>
      </c>
      <c r="AV234" s="13" t="s">
        <v>93</v>
      </c>
      <c r="AW234" s="13" t="s">
        <v>42</v>
      </c>
      <c r="AX234" s="13" t="s">
        <v>82</v>
      </c>
      <c r="AY234" s="157" t="s">
        <v>192</v>
      </c>
    </row>
    <row r="235" spans="2:65" s="12" customFormat="1" ht="11.25">
      <c r="B235" s="149"/>
      <c r="D235" s="150" t="s">
        <v>202</v>
      </c>
      <c r="E235" s="151" t="s">
        <v>44</v>
      </c>
      <c r="F235" s="152" t="s">
        <v>3817</v>
      </c>
      <c r="H235" s="151" t="s">
        <v>44</v>
      </c>
      <c r="I235" s="153"/>
      <c r="L235" s="149"/>
      <c r="M235" s="154"/>
      <c r="T235" s="155"/>
      <c r="AT235" s="151" t="s">
        <v>202</v>
      </c>
      <c r="AU235" s="151" t="s">
        <v>93</v>
      </c>
      <c r="AV235" s="12" t="s">
        <v>90</v>
      </c>
      <c r="AW235" s="12" t="s">
        <v>42</v>
      </c>
      <c r="AX235" s="12" t="s">
        <v>82</v>
      </c>
      <c r="AY235" s="151" t="s">
        <v>192</v>
      </c>
    </row>
    <row r="236" spans="2:65" s="13" customFormat="1" ht="11.25">
      <c r="B236" s="156"/>
      <c r="D236" s="150" t="s">
        <v>202</v>
      </c>
      <c r="E236" s="157" t="s">
        <v>44</v>
      </c>
      <c r="F236" s="158" t="s">
        <v>3818</v>
      </c>
      <c r="H236" s="159">
        <v>300</v>
      </c>
      <c r="I236" s="160"/>
      <c r="L236" s="156"/>
      <c r="M236" s="161"/>
      <c r="T236" s="162"/>
      <c r="AT236" s="157" t="s">
        <v>202</v>
      </c>
      <c r="AU236" s="157" t="s">
        <v>93</v>
      </c>
      <c r="AV236" s="13" t="s">
        <v>93</v>
      </c>
      <c r="AW236" s="13" t="s">
        <v>42</v>
      </c>
      <c r="AX236" s="13" t="s">
        <v>82</v>
      </c>
      <c r="AY236" s="157" t="s">
        <v>192</v>
      </c>
    </row>
    <row r="237" spans="2:65" s="14" customFormat="1" ht="11.25">
      <c r="B237" s="163"/>
      <c r="D237" s="150" t="s">
        <v>202</v>
      </c>
      <c r="E237" s="164" t="s">
        <v>44</v>
      </c>
      <c r="F237" s="165" t="s">
        <v>205</v>
      </c>
      <c r="H237" s="166">
        <v>1000</v>
      </c>
      <c r="I237" s="167"/>
      <c r="L237" s="163"/>
      <c r="M237" s="168"/>
      <c r="T237" s="169"/>
      <c r="AT237" s="164" t="s">
        <v>202</v>
      </c>
      <c r="AU237" s="164" t="s">
        <v>93</v>
      </c>
      <c r="AV237" s="14" t="s">
        <v>199</v>
      </c>
      <c r="AW237" s="14" t="s">
        <v>4</v>
      </c>
      <c r="AX237" s="14" t="s">
        <v>90</v>
      </c>
      <c r="AY237" s="164" t="s">
        <v>192</v>
      </c>
    </row>
    <row r="238" spans="2:65" s="1" customFormat="1" ht="21.75" customHeight="1">
      <c r="B238" s="33"/>
      <c r="C238" s="132" t="s">
        <v>253</v>
      </c>
      <c r="D238" s="132" t="s">
        <v>194</v>
      </c>
      <c r="E238" s="133" t="s">
        <v>1310</v>
      </c>
      <c r="F238" s="134" t="s">
        <v>1311</v>
      </c>
      <c r="G238" s="135" t="s">
        <v>1312</v>
      </c>
      <c r="H238" s="136">
        <v>0.66500000000000004</v>
      </c>
      <c r="I238" s="137"/>
      <c r="J238" s="138">
        <f>ROUND(I238*H238,2)</f>
        <v>0</v>
      </c>
      <c r="K238" s="134" t="s">
        <v>198</v>
      </c>
      <c r="L238" s="33"/>
      <c r="M238" s="139" t="s">
        <v>44</v>
      </c>
      <c r="N238" s="140" t="s">
        <v>53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90</v>
      </c>
      <c r="AT238" s="143" t="s">
        <v>194</v>
      </c>
      <c r="AU238" s="143" t="s">
        <v>93</v>
      </c>
      <c r="AY238" s="17" t="s">
        <v>192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90</v>
      </c>
      <c r="BK238" s="144">
        <f>ROUND(I238*H238,2)</f>
        <v>0</v>
      </c>
      <c r="BL238" s="17" t="s">
        <v>90</v>
      </c>
      <c r="BM238" s="143" t="s">
        <v>3822</v>
      </c>
    </row>
    <row r="239" spans="2:65" s="1" customFormat="1" ht="11.25">
      <c r="B239" s="33"/>
      <c r="D239" s="145" t="s">
        <v>200</v>
      </c>
      <c r="F239" s="146" t="s">
        <v>1314</v>
      </c>
      <c r="I239" s="147"/>
      <c r="L239" s="33"/>
      <c r="M239" s="148"/>
      <c r="T239" s="54"/>
      <c r="AT239" s="17" t="s">
        <v>200</v>
      </c>
      <c r="AU239" s="17" t="s">
        <v>93</v>
      </c>
    </row>
    <row r="240" spans="2:65" s="12" customFormat="1" ht="11.25">
      <c r="B240" s="149"/>
      <c r="D240" s="150" t="s">
        <v>202</v>
      </c>
      <c r="E240" s="151" t="s">
        <v>44</v>
      </c>
      <c r="F240" s="152" t="s">
        <v>3519</v>
      </c>
      <c r="H240" s="151" t="s">
        <v>44</v>
      </c>
      <c r="I240" s="153"/>
      <c r="L240" s="149"/>
      <c r="M240" s="154"/>
      <c r="T240" s="155"/>
      <c r="AT240" s="151" t="s">
        <v>202</v>
      </c>
      <c r="AU240" s="151" t="s">
        <v>93</v>
      </c>
      <c r="AV240" s="12" t="s">
        <v>90</v>
      </c>
      <c r="AW240" s="12" t="s">
        <v>42</v>
      </c>
      <c r="AX240" s="12" t="s">
        <v>82</v>
      </c>
      <c r="AY240" s="151" t="s">
        <v>192</v>
      </c>
    </row>
    <row r="241" spans="2:65" s="12" customFormat="1" ht="22.5">
      <c r="B241" s="149"/>
      <c r="D241" s="150" t="s">
        <v>202</v>
      </c>
      <c r="E241" s="151" t="s">
        <v>44</v>
      </c>
      <c r="F241" s="152" t="s">
        <v>3549</v>
      </c>
      <c r="H241" s="151" t="s">
        <v>44</v>
      </c>
      <c r="I241" s="153"/>
      <c r="L241" s="149"/>
      <c r="M241" s="154"/>
      <c r="T241" s="155"/>
      <c r="AT241" s="151" t="s">
        <v>202</v>
      </c>
      <c r="AU241" s="151" t="s">
        <v>93</v>
      </c>
      <c r="AV241" s="12" t="s">
        <v>90</v>
      </c>
      <c r="AW241" s="12" t="s">
        <v>42</v>
      </c>
      <c r="AX241" s="12" t="s">
        <v>82</v>
      </c>
      <c r="AY241" s="151" t="s">
        <v>192</v>
      </c>
    </row>
    <row r="242" spans="2:65" s="12" customFormat="1" ht="22.5">
      <c r="B242" s="149"/>
      <c r="D242" s="150" t="s">
        <v>202</v>
      </c>
      <c r="E242" s="151" t="s">
        <v>44</v>
      </c>
      <c r="F242" s="152" t="s">
        <v>3520</v>
      </c>
      <c r="H242" s="151" t="s">
        <v>44</v>
      </c>
      <c r="I242" s="153"/>
      <c r="L242" s="149"/>
      <c r="M242" s="154"/>
      <c r="T242" s="155"/>
      <c r="AT242" s="151" t="s">
        <v>202</v>
      </c>
      <c r="AU242" s="151" t="s">
        <v>93</v>
      </c>
      <c r="AV242" s="12" t="s">
        <v>90</v>
      </c>
      <c r="AW242" s="12" t="s">
        <v>42</v>
      </c>
      <c r="AX242" s="12" t="s">
        <v>82</v>
      </c>
      <c r="AY242" s="151" t="s">
        <v>192</v>
      </c>
    </row>
    <row r="243" spans="2:65" s="12" customFormat="1" ht="11.25">
      <c r="B243" s="149"/>
      <c r="D243" s="150" t="s">
        <v>202</v>
      </c>
      <c r="E243" s="151" t="s">
        <v>44</v>
      </c>
      <c r="F243" s="152" t="s">
        <v>3770</v>
      </c>
      <c r="H243" s="151" t="s">
        <v>44</v>
      </c>
      <c r="I243" s="153"/>
      <c r="L243" s="149"/>
      <c r="M243" s="154"/>
      <c r="T243" s="155"/>
      <c r="AT243" s="151" t="s">
        <v>202</v>
      </c>
      <c r="AU243" s="151" t="s">
        <v>93</v>
      </c>
      <c r="AV243" s="12" t="s">
        <v>90</v>
      </c>
      <c r="AW243" s="12" t="s">
        <v>42</v>
      </c>
      <c r="AX243" s="12" t="s">
        <v>82</v>
      </c>
      <c r="AY243" s="151" t="s">
        <v>192</v>
      </c>
    </row>
    <row r="244" spans="2:65" s="13" customFormat="1" ht="11.25">
      <c r="B244" s="156"/>
      <c r="D244" s="150" t="s">
        <v>202</v>
      </c>
      <c r="E244" s="157" t="s">
        <v>44</v>
      </c>
      <c r="F244" s="158" t="s">
        <v>3823</v>
      </c>
      <c r="H244" s="159">
        <v>0.66500000000000004</v>
      </c>
      <c r="I244" s="160"/>
      <c r="L244" s="156"/>
      <c r="M244" s="161"/>
      <c r="T244" s="162"/>
      <c r="AT244" s="157" t="s">
        <v>202</v>
      </c>
      <c r="AU244" s="157" t="s">
        <v>93</v>
      </c>
      <c r="AV244" s="13" t="s">
        <v>93</v>
      </c>
      <c r="AW244" s="13" t="s">
        <v>42</v>
      </c>
      <c r="AX244" s="13" t="s">
        <v>90</v>
      </c>
      <c r="AY244" s="157" t="s">
        <v>192</v>
      </c>
    </row>
    <row r="245" spans="2:65" s="1" customFormat="1" ht="21.75" customHeight="1">
      <c r="B245" s="33"/>
      <c r="C245" s="132" t="s">
        <v>315</v>
      </c>
      <c r="D245" s="132" t="s">
        <v>194</v>
      </c>
      <c r="E245" s="133" t="s">
        <v>3824</v>
      </c>
      <c r="F245" s="134" t="s">
        <v>3825</v>
      </c>
      <c r="G245" s="135" t="s">
        <v>747</v>
      </c>
      <c r="H245" s="136">
        <v>2</v>
      </c>
      <c r="I245" s="137"/>
      <c r="J245" s="138">
        <f>ROUND(I245*H245,2)</f>
        <v>0</v>
      </c>
      <c r="K245" s="134" t="s">
        <v>198</v>
      </c>
      <c r="L245" s="33"/>
      <c r="M245" s="139" t="s">
        <v>44</v>
      </c>
      <c r="N245" s="140" t="s">
        <v>53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90</v>
      </c>
      <c r="AT245" s="143" t="s">
        <v>194</v>
      </c>
      <c r="AU245" s="143" t="s">
        <v>93</v>
      </c>
      <c r="AY245" s="17" t="s">
        <v>192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90</v>
      </c>
      <c r="BK245" s="144">
        <f>ROUND(I245*H245,2)</f>
        <v>0</v>
      </c>
      <c r="BL245" s="17" t="s">
        <v>90</v>
      </c>
      <c r="BM245" s="143" t="s">
        <v>3826</v>
      </c>
    </row>
    <row r="246" spans="2:65" s="1" customFormat="1" ht="11.25">
      <c r="B246" s="33"/>
      <c r="D246" s="145" t="s">
        <v>200</v>
      </c>
      <c r="F246" s="146" t="s">
        <v>3827</v>
      </c>
      <c r="I246" s="147"/>
      <c r="L246" s="33"/>
      <c r="M246" s="148"/>
      <c r="T246" s="54"/>
      <c r="AT246" s="17" t="s">
        <v>200</v>
      </c>
      <c r="AU246" s="17" t="s">
        <v>93</v>
      </c>
    </row>
    <row r="247" spans="2:65" s="12" customFormat="1" ht="11.25">
      <c r="B247" s="149"/>
      <c r="D247" s="150" t="s">
        <v>202</v>
      </c>
      <c r="E247" s="151" t="s">
        <v>44</v>
      </c>
      <c r="F247" s="152" t="s">
        <v>3498</v>
      </c>
      <c r="H247" s="151" t="s">
        <v>44</v>
      </c>
      <c r="I247" s="153"/>
      <c r="L247" s="149"/>
      <c r="M247" s="154"/>
      <c r="T247" s="155"/>
      <c r="AT247" s="151" t="s">
        <v>202</v>
      </c>
      <c r="AU247" s="151" t="s">
        <v>93</v>
      </c>
      <c r="AV247" s="12" t="s">
        <v>90</v>
      </c>
      <c r="AW247" s="12" t="s">
        <v>42</v>
      </c>
      <c r="AX247" s="12" t="s">
        <v>82</v>
      </c>
      <c r="AY247" s="151" t="s">
        <v>192</v>
      </c>
    </row>
    <row r="248" spans="2:65" s="12" customFormat="1" ht="11.25">
      <c r="B248" s="149"/>
      <c r="D248" s="150" t="s">
        <v>202</v>
      </c>
      <c r="E248" s="151" t="s">
        <v>44</v>
      </c>
      <c r="F248" s="152" t="s">
        <v>3499</v>
      </c>
      <c r="H248" s="151" t="s">
        <v>44</v>
      </c>
      <c r="I248" s="153"/>
      <c r="L248" s="149"/>
      <c r="M248" s="154"/>
      <c r="T248" s="155"/>
      <c r="AT248" s="151" t="s">
        <v>202</v>
      </c>
      <c r="AU248" s="151" t="s">
        <v>93</v>
      </c>
      <c r="AV248" s="12" t="s">
        <v>90</v>
      </c>
      <c r="AW248" s="12" t="s">
        <v>42</v>
      </c>
      <c r="AX248" s="12" t="s">
        <v>82</v>
      </c>
      <c r="AY248" s="151" t="s">
        <v>192</v>
      </c>
    </row>
    <row r="249" spans="2:65" s="12" customFormat="1" ht="11.25">
      <c r="B249" s="149"/>
      <c r="D249" s="150" t="s">
        <v>202</v>
      </c>
      <c r="E249" s="151" t="s">
        <v>44</v>
      </c>
      <c r="F249" s="152" t="s">
        <v>3770</v>
      </c>
      <c r="H249" s="151" t="s">
        <v>44</v>
      </c>
      <c r="I249" s="153"/>
      <c r="L249" s="149"/>
      <c r="M249" s="154"/>
      <c r="T249" s="155"/>
      <c r="AT249" s="151" t="s">
        <v>202</v>
      </c>
      <c r="AU249" s="151" t="s">
        <v>93</v>
      </c>
      <c r="AV249" s="12" t="s">
        <v>90</v>
      </c>
      <c r="AW249" s="12" t="s">
        <v>42</v>
      </c>
      <c r="AX249" s="12" t="s">
        <v>82</v>
      </c>
      <c r="AY249" s="151" t="s">
        <v>192</v>
      </c>
    </row>
    <row r="250" spans="2:65" s="13" customFormat="1" ht="11.25">
      <c r="B250" s="156"/>
      <c r="D250" s="150" t="s">
        <v>202</v>
      </c>
      <c r="E250" s="157" t="s">
        <v>44</v>
      </c>
      <c r="F250" s="158" t="s">
        <v>93</v>
      </c>
      <c r="H250" s="159">
        <v>2</v>
      </c>
      <c r="I250" s="160"/>
      <c r="L250" s="156"/>
      <c r="M250" s="161"/>
      <c r="T250" s="162"/>
      <c r="AT250" s="157" t="s">
        <v>202</v>
      </c>
      <c r="AU250" s="157" t="s">
        <v>93</v>
      </c>
      <c r="AV250" s="13" t="s">
        <v>93</v>
      </c>
      <c r="AW250" s="13" t="s">
        <v>42</v>
      </c>
      <c r="AX250" s="13" t="s">
        <v>90</v>
      </c>
      <c r="AY250" s="157" t="s">
        <v>192</v>
      </c>
    </row>
    <row r="251" spans="2:65" s="1" customFormat="1" ht="16.5" customHeight="1">
      <c r="B251" s="33"/>
      <c r="C251" s="170" t="s">
        <v>324</v>
      </c>
      <c r="D251" s="170" t="s">
        <v>245</v>
      </c>
      <c r="E251" s="171" t="s">
        <v>3828</v>
      </c>
      <c r="F251" s="172" t="s">
        <v>3829</v>
      </c>
      <c r="G251" s="173" t="s">
        <v>747</v>
      </c>
      <c r="H251" s="174">
        <v>3</v>
      </c>
      <c r="I251" s="175"/>
      <c r="J251" s="176">
        <f>ROUND(I251*H251,2)</f>
        <v>0</v>
      </c>
      <c r="K251" s="172" t="s">
        <v>259</v>
      </c>
      <c r="L251" s="177"/>
      <c r="M251" s="178" t="s">
        <v>44</v>
      </c>
      <c r="N251" s="179" t="s">
        <v>53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93</v>
      </c>
      <c r="AT251" s="143" t="s">
        <v>245</v>
      </c>
      <c r="AU251" s="143" t="s">
        <v>93</v>
      </c>
      <c r="AY251" s="17" t="s">
        <v>192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90</v>
      </c>
      <c r="BK251" s="144">
        <f>ROUND(I251*H251,2)</f>
        <v>0</v>
      </c>
      <c r="BL251" s="17" t="s">
        <v>90</v>
      </c>
      <c r="BM251" s="143" t="s">
        <v>3830</v>
      </c>
    </row>
    <row r="252" spans="2:65" s="12" customFormat="1" ht="11.25">
      <c r="B252" s="149"/>
      <c r="D252" s="150" t="s">
        <v>202</v>
      </c>
      <c r="E252" s="151" t="s">
        <v>44</v>
      </c>
      <c r="F252" s="152" t="s">
        <v>3498</v>
      </c>
      <c r="H252" s="151" t="s">
        <v>44</v>
      </c>
      <c r="I252" s="153"/>
      <c r="L252" s="149"/>
      <c r="M252" s="154"/>
      <c r="T252" s="155"/>
      <c r="AT252" s="151" t="s">
        <v>202</v>
      </c>
      <c r="AU252" s="151" t="s">
        <v>93</v>
      </c>
      <c r="AV252" s="12" t="s">
        <v>90</v>
      </c>
      <c r="AW252" s="12" t="s">
        <v>42</v>
      </c>
      <c r="AX252" s="12" t="s">
        <v>82</v>
      </c>
      <c r="AY252" s="151" t="s">
        <v>192</v>
      </c>
    </row>
    <row r="253" spans="2:65" s="13" customFormat="1" ht="11.25">
      <c r="B253" s="156"/>
      <c r="D253" s="150" t="s">
        <v>202</v>
      </c>
      <c r="E253" s="157" t="s">
        <v>44</v>
      </c>
      <c r="F253" s="158" t="s">
        <v>209</v>
      </c>
      <c r="H253" s="159">
        <v>3</v>
      </c>
      <c r="I253" s="160"/>
      <c r="L253" s="156"/>
      <c r="M253" s="161"/>
      <c r="T253" s="162"/>
      <c r="AT253" s="157" t="s">
        <v>202</v>
      </c>
      <c r="AU253" s="157" t="s">
        <v>93</v>
      </c>
      <c r="AV253" s="13" t="s">
        <v>93</v>
      </c>
      <c r="AW253" s="13" t="s">
        <v>42</v>
      </c>
      <c r="AX253" s="13" t="s">
        <v>90</v>
      </c>
      <c r="AY253" s="157" t="s">
        <v>192</v>
      </c>
    </row>
    <row r="254" spans="2:65" s="1" customFormat="1" ht="37.9" customHeight="1">
      <c r="B254" s="33"/>
      <c r="C254" s="132" t="s">
        <v>7</v>
      </c>
      <c r="D254" s="132" t="s">
        <v>194</v>
      </c>
      <c r="E254" s="133" t="s">
        <v>3831</v>
      </c>
      <c r="F254" s="134" t="s">
        <v>3832</v>
      </c>
      <c r="G254" s="135" t="s">
        <v>747</v>
      </c>
      <c r="H254" s="136">
        <v>1</v>
      </c>
      <c r="I254" s="137"/>
      <c r="J254" s="138">
        <f>ROUND(I254*H254,2)</f>
        <v>0</v>
      </c>
      <c r="K254" s="134" t="s">
        <v>198</v>
      </c>
      <c r="L254" s="33"/>
      <c r="M254" s="139" t="s">
        <v>44</v>
      </c>
      <c r="N254" s="140" t="s">
        <v>53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90</v>
      </c>
      <c r="AT254" s="143" t="s">
        <v>194</v>
      </c>
      <c r="AU254" s="143" t="s">
        <v>93</v>
      </c>
      <c r="AY254" s="17" t="s">
        <v>192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90</v>
      </c>
      <c r="BK254" s="144">
        <f>ROUND(I254*H254,2)</f>
        <v>0</v>
      </c>
      <c r="BL254" s="17" t="s">
        <v>90</v>
      </c>
      <c r="BM254" s="143" t="s">
        <v>3833</v>
      </c>
    </row>
    <row r="255" spans="2:65" s="1" customFormat="1" ht="11.25">
      <c r="B255" s="33"/>
      <c r="D255" s="145" t="s">
        <v>200</v>
      </c>
      <c r="F255" s="146" t="s">
        <v>3834</v>
      </c>
      <c r="I255" s="147"/>
      <c r="L255" s="33"/>
      <c r="M255" s="148"/>
      <c r="T255" s="54"/>
      <c r="AT255" s="17" t="s">
        <v>200</v>
      </c>
      <c r="AU255" s="17" t="s">
        <v>93</v>
      </c>
    </row>
    <row r="256" spans="2:65" s="12" customFormat="1" ht="11.25">
      <c r="B256" s="149"/>
      <c r="D256" s="150" t="s">
        <v>202</v>
      </c>
      <c r="E256" s="151" t="s">
        <v>44</v>
      </c>
      <c r="F256" s="152" t="s">
        <v>3498</v>
      </c>
      <c r="H256" s="151" t="s">
        <v>44</v>
      </c>
      <c r="I256" s="153"/>
      <c r="L256" s="149"/>
      <c r="M256" s="154"/>
      <c r="T256" s="155"/>
      <c r="AT256" s="151" t="s">
        <v>202</v>
      </c>
      <c r="AU256" s="151" t="s">
        <v>93</v>
      </c>
      <c r="AV256" s="12" t="s">
        <v>90</v>
      </c>
      <c r="AW256" s="12" t="s">
        <v>42</v>
      </c>
      <c r="AX256" s="12" t="s">
        <v>82</v>
      </c>
      <c r="AY256" s="151" t="s">
        <v>192</v>
      </c>
    </row>
    <row r="257" spans="2:65" s="12" customFormat="1" ht="11.25">
      <c r="B257" s="149"/>
      <c r="D257" s="150" t="s">
        <v>202</v>
      </c>
      <c r="E257" s="151" t="s">
        <v>44</v>
      </c>
      <c r="F257" s="152" t="s">
        <v>3499</v>
      </c>
      <c r="H257" s="151" t="s">
        <v>44</v>
      </c>
      <c r="I257" s="153"/>
      <c r="L257" s="149"/>
      <c r="M257" s="154"/>
      <c r="T257" s="155"/>
      <c r="AT257" s="151" t="s">
        <v>202</v>
      </c>
      <c r="AU257" s="151" t="s">
        <v>93</v>
      </c>
      <c r="AV257" s="12" t="s">
        <v>90</v>
      </c>
      <c r="AW257" s="12" t="s">
        <v>42</v>
      </c>
      <c r="AX257" s="12" t="s">
        <v>82</v>
      </c>
      <c r="AY257" s="151" t="s">
        <v>192</v>
      </c>
    </row>
    <row r="258" spans="2:65" s="12" customFormat="1" ht="11.25">
      <c r="B258" s="149"/>
      <c r="D258" s="150" t="s">
        <v>202</v>
      </c>
      <c r="E258" s="151" t="s">
        <v>44</v>
      </c>
      <c r="F258" s="152" t="s">
        <v>3770</v>
      </c>
      <c r="H258" s="151" t="s">
        <v>44</v>
      </c>
      <c r="I258" s="153"/>
      <c r="L258" s="149"/>
      <c r="M258" s="154"/>
      <c r="T258" s="155"/>
      <c r="AT258" s="151" t="s">
        <v>202</v>
      </c>
      <c r="AU258" s="151" t="s">
        <v>93</v>
      </c>
      <c r="AV258" s="12" t="s">
        <v>90</v>
      </c>
      <c r="AW258" s="12" t="s">
        <v>42</v>
      </c>
      <c r="AX258" s="12" t="s">
        <v>82</v>
      </c>
      <c r="AY258" s="151" t="s">
        <v>192</v>
      </c>
    </row>
    <row r="259" spans="2:65" s="13" customFormat="1" ht="11.25">
      <c r="B259" s="156"/>
      <c r="D259" s="150" t="s">
        <v>202</v>
      </c>
      <c r="E259" s="157" t="s">
        <v>44</v>
      </c>
      <c r="F259" s="158" t="s">
        <v>90</v>
      </c>
      <c r="H259" s="159">
        <v>1</v>
      </c>
      <c r="I259" s="160"/>
      <c r="L259" s="156"/>
      <c r="M259" s="161"/>
      <c r="T259" s="162"/>
      <c r="AT259" s="157" t="s">
        <v>202</v>
      </c>
      <c r="AU259" s="157" t="s">
        <v>93</v>
      </c>
      <c r="AV259" s="13" t="s">
        <v>93</v>
      </c>
      <c r="AW259" s="13" t="s">
        <v>42</v>
      </c>
      <c r="AX259" s="13" t="s">
        <v>90</v>
      </c>
      <c r="AY259" s="157" t="s">
        <v>192</v>
      </c>
    </row>
    <row r="260" spans="2:65" s="1" customFormat="1" ht="16.5" customHeight="1">
      <c r="B260" s="33"/>
      <c r="C260" s="132" t="s">
        <v>266</v>
      </c>
      <c r="D260" s="132" t="s">
        <v>194</v>
      </c>
      <c r="E260" s="133" t="s">
        <v>3835</v>
      </c>
      <c r="F260" s="134" t="s">
        <v>3836</v>
      </c>
      <c r="G260" s="135" t="s">
        <v>747</v>
      </c>
      <c r="H260" s="136">
        <v>2</v>
      </c>
      <c r="I260" s="137"/>
      <c r="J260" s="138">
        <f>ROUND(I260*H260,2)</f>
        <v>0</v>
      </c>
      <c r="K260" s="134" t="s">
        <v>198</v>
      </c>
      <c r="L260" s="33"/>
      <c r="M260" s="139" t="s">
        <v>44</v>
      </c>
      <c r="N260" s="140" t="s">
        <v>53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90</v>
      </c>
      <c r="AT260" s="143" t="s">
        <v>194</v>
      </c>
      <c r="AU260" s="143" t="s">
        <v>93</v>
      </c>
      <c r="AY260" s="17" t="s">
        <v>192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90</v>
      </c>
      <c r="BK260" s="144">
        <f>ROUND(I260*H260,2)</f>
        <v>0</v>
      </c>
      <c r="BL260" s="17" t="s">
        <v>90</v>
      </c>
      <c r="BM260" s="143" t="s">
        <v>3837</v>
      </c>
    </row>
    <row r="261" spans="2:65" s="1" customFormat="1" ht="11.25">
      <c r="B261" s="33"/>
      <c r="D261" s="145" t="s">
        <v>200</v>
      </c>
      <c r="F261" s="146" t="s">
        <v>3838</v>
      </c>
      <c r="I261" s="147"/>
      <c r="L261" s="33"/>
      <c r="M261" s="148"/>
      <c r="T261" s="54"/>
      <c r="AT261" s="17" t="s">
        <v>200</v>
      </c>
      <c r="AU261" s="17" t="s">
        <v>93</v>
      </c>
    </row>
    <row r="262" spans="2:65" s="12" customFormat="1" ht="11.25">
      <c r="B262" s="149"/>
      <c r="D262" s="150" t="s">
        <v>202</v>
      </c>
      <c r="E262" s="151" t="s">
        <v>44</v>
      </c>
      <c r="F262" s="152" t="s">
        <v>3498</v>
      </c>
      <c r="H262" s="151" t="s">
        <v>44</v>
      </c>
      <c r="I262" s="153"/>
      <c r="L262" s="149"/>
      <c r="M262" s="154"/>
      <c r="T262" s="155"/>
      <c r="AT262" s="151" t="s">
        <v>202</v>
      </c>
      <c r="AU262" s="151" t="s">
        <v>93</v>
      </c>
      <c r="AV262" s="12" t="s">
        <v>90</v>
      </c>
      <c r="AW262" s="12" t="s">
        <v>42</v>
      </c>
      <c r="AX262" s="12" t="s">
        <v>82</v>
      </c>
      <c r="AY262" s="151" t="s">
        <v>192</v>
      </c>
    </row>
    <row r="263" spans="2:65" s="12" customFormat="1" ht="11.25">
      <c r="B263" s="149"/>
      <c r="D263" s="150" t="s">
        <v>202</v>
      </c>
      <c r="E263" s="151" t="s">
        <v>44</v>
      </c>
      <c r="F263" s="152" t="s">
        <v>3499</v>
      </c>
      <c r="H263" s="151" t="s">
        <v>44</v>
      </c>
      <c r="I263" s="153"/>
      <c r="L263" s="149"/>
      <c r="M263" s="154"/>
      <c r="T263" s="155"/>
      <c r="AT263" s="151" t="s">
        <v>202</v>
      </c>
      <c r="AU263" s="151" t="s">
        <v>93</v>
      </c>
      <c r="AV263" s="12" t="s">
        <v>90</v>
      </c>
      <c r="AW263" s="12" t="s">
        <v>42</v>
      </c>
      <c r="AX263" s="12" t="s">
        <v>82</v>
      </c>
      <c r="AY263" s="151" t="s">
        <v>192</v>
      </c>
    </row>
    <row r="264" spans="2:65" s="12" customFormat="1" ht="22.5">
      <c r="B264" s="149"/>
      <c r="D264" s="150" t="s">
        <v>202</v>
      </c>
      <c r="E264" s="151" t="s">
        <v>44</v>
      </c>
      <c r="F264" s="152" t="s">
        <v>3839</v>
      </c>
      <c r="H264" s="151" t="s">
        <v>44</v>
      </c>
      <c r="I264" s="153"/>
      <c r="L264" s="149"/>
      <c r="M264" s="154"/>
      <c r="T264" s="155"/>
      <c r="AT264" s="151" t="s">
        <v>202</v>
      </c>
      <c r="AU264" s="151" t="s">
        <v>93</v>
      </c>
      <c r="AV264" s="12" t="s">
        <v>90</v>
      </c>
      <c r="AW264" s="12" t="s">
        <v>42</v>
      </c>
      <c r="AX264" s="12" t="s">
        <v>82</v>
      </c>
      <c r="AY264" s="151" t="s">
        <v>192</v>
      </c>
    </row>
    <row r="265" spans="2:65" s="13" customFormat="1" ht="11.25">
      <c r="B265" s="156"/>
      <c r="D265" s="150" t="s">
        <v>202</v>
      </c>
      <c r="E265" s="157" t="s">
        <v>44</v>
      </c>
      <c r="F265" s="158" t="s">
        <v>90</v>
      </c>
      <c r="H265" s="159">
        <v>1</v>
      </c>
      <c r="I265" s="160"/>
      <c r="L265" s="156"/>
      <c r="M265" s="161"/>
      <c r="T265" s="162"/>
      <c r="AT265" s="157" t="s">
        <v>202</v>
      </c>
      <c r="AU265" s="157" t="s">
        <v>93</v>
      </c>
      <c r="AV265" s="13" t="s">
        <v>93</v>
      </c>
      <c r="AW265" s="13" t="s">
        <v>42</v>
      </c>
      <c r="AX265" s="13" t="s">
        <v>82</v>
      </c>
      <c r="AY265" s="157" t="s">
        <v>192</v>
      </c>
    </row>
    <row r="266" spans="2:65" s="12" customFormat="1" ht="22.5">
      <c r="B266" s="149"/>
      <c r="D266" s="150" t="s">
        <v>202</v>
      </c>
      <c r="E266" s="151" t="s">
        <v>44</v>
      </c>
      <c r="F266" s="152" t="s">
        <v>3840</v>
      </c>
      <c r="H266" s="151" t="s">
        <v>44</v>
      </c>
      <c r="I266" s="153"/>
      <c r="L266" s="149"/>
      <c r="M266" s="154"/>
      <c r="T266" s="155"/>
      <c r="AT266" s="151" t="s">
        <v>202</v>
      </c>
      <c r="AU266" s="151" t="s">
        <v>93</v>
      </c>
      <c r="AV266" s="12" t="s">
        <v>90</v>
      </c>
      <c r="AW266" s="12" t="s">
        <v>42</v>
      </c>
      <c r="AX266" s="12" t="s">
        <v>82</v>
      </c>
      <c r="AY266" s="151" t="s">
        <v>192</v>
      </c>
    </row>
    <row r="267" spans="2:65" s="13" customFormat="1" ht="11.25">
      <c r="B267" s="156"/>
      <c r="D267" s="150" t="s">
        <v>202</v>
      </c>
      <c r="E267" s="157" t="s">
        <v>44</v>
      </c>
      <c r="F267" s="158" t="s">
        <v>90</v>
      </c>
      <c r="H267" s="159">
        <v>1</v>
      </c>
      <c r="I267" s="160"/>
      <c r="L267" s="156"/>
      <c r="M267" s="161"/>
      <c r="T267" s="162"/>
      <c r="AT267" s="157" t="s">
        <v>202</v>
      </c>
      <c r="AU267" s="157" t="s">
        <v>93</v>
      </c>
      <c r="AV267" s="13" t="s">
        <v>93</v>
      </c>
      <c r="AW267" s="13" t="s">
        <v>42</v>
      </c>
      <c r="AX267" s="13" t="s">
        <v>82</v>
      </c>
      <c r="AY267" s="157" t="s">
        <v>192</v>
      </c>
    </row>
    <row r="268" spans="2:65" s="14" customFormat="1" ht="11.25">
      <c r="B268" s="163"/>
      <c r="D268" s="150" t="s">
        <v>202</v>
      </c>
      <c r="E268" s="164" t="s">
        <v>44</v>
      </c>
      <c r="F268" s="165" t="s">
        <v>205</v>
      </c>
      <c r="H268" s="166">
        <v>2</v>
      </c>
      <c r="I268" s="167"/>
      <c r="L268" s="163"/>
      <c r="M268" s="168"/>
      <c r="T268" s="169"/>
      <c r="AT268" s="164" t="s">
        <v>202</v>
      </c>
      <c r="AU268" s="164" t="s">
        <v>93</v>
      </c>
      <c r="AV268" s="14" t="s">
        <v>199</v>
      </c>
      <c r="AW268" s="14" t="s">
        <v>42</v>
      </c>
      <c r="AX268" s="14" t="s">
        <v>90</v>
      </c>
      <c r="AY268" s="164" t="s">
        <v>192</v>
      </c>
    </row>
    <row r="269" spans="2:65" s="1" customFormat="1" ht="16.5" customHeight="1">
      <c r="B269" s="33"/>
      <c r="C269" s="170" t="s">
        <v>345</v>
      </c>
      <c r="D269" s="170" t="s">
        <v>245</v>
      </c>
      <c r="E269" s="171" t="s">
        <v>3841</v>
      </c>
      <c r="F269" s="172" t="s">
        <v>3842</v>
      </c>
      <c r="G269" s="173" t="s">
        <v>3690</v>
      </c>
      <c r="H269" s="174">
        <v>2</v>
      </c>
      <c r="I269" s="175"/>
      <c r="J269" s="176">
        <f>ROUND(I269*H269,2)</f>
        <v>0</v>
      </c>
      <c r="K269" s="172" t="s">
        <v>259</v>
      </c>
      <c r="L269" s="177"/>
      <c r="M269" s="178" t="s">
        <v>44</v>
      </c>
      <c r="N269" s="179" t="s">
        <v>53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93</v>
      </c>
      <c r="AT269" s="143" t="s">
        <v>245</v>
      </c>
      <c r="AU269" s="143" t="s">
        <v>93</v>
      </c>
      <c r="AY269" s="17" t="s">
        <v>192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90</v>
      </c>
      <c r="BK269" s="144">
        <f>ROUND(I269*H269,2)</f>
        <v>0</v>
      </c>
      <c r="BL269" s="17" t="s">
        <v>90</v>
      </c>
      <c r="BM269" s="143" t="s">
        <v>3843</v>
      </c>
    </row>
    <row r="270" spans="2:65" s="12" customFormat="1" ht="11.25">
      <c r="B270" s="149"/>
      <c r="D270" s="150" t="s">
        <v>202</v>
      </c>
      <c r="E270" s="151" t="s">
        <v>44</v>
      </c>
      <c r="F270" s="152" t="s">
        <v>3498</v>
      </c>
      <c r="H270" s="151" t="s">
        <v>44</v>
      </c>
      <c r="I270" s="153"/>
      <c r="L270" s="149"/>
      <c r="M270" s="154"/>
      <c r="T270" s="155"/>
      <c r="AT270" s="151" t="s">
        <v>202</v>
      </c>
      <c r="AU270" s="151" t="s">
        <v>93</v>
      </c>
      <c r="AV270" s="12" t="s">
        <v>90</v>
      </c>
      <c r="AW270" s="12" t="s">
        <v>42</v>
      </c>
      <c r="AX270" s="12" t="s">
        <v>82</v>
      </c>
      <c r="AY270" s="151" t="s">
        <v>192</v>
      </c>
    </row>
    <row r="271" spans="2:65" s="12" customFormat="1" ht="11.25">
      <c r="B271" s="149"/>
      <c r="D271" s="150" t="s">
        <v>202</v>
      </c>
      <c r="E271" s="151" t="s">
        <v>44</v>
      </c>
      <c r="F271" s="152" t="s">
        <v>3499</v>
      </c>
      <c r="H271" s="151" t="s">
        <v>44</v>
      </c>
      <c r="I271" s="153"/>
      <c r="L271" s="149"/>
      <c r="M271" s="154"/>
      <c r="T271" s="155"/>
      <c r="AT271" s="151" t="s">
        <v>202</v>
      </c>
      <c r="AU271" s="151" t="s">
        <v>93</v>
      </c>
      <c r="AV271" s="12" t="s">
        <v>90</v>
      </c>
      <c r="AW271" s="12" t="s">
        <v>42</v>
      </c>
      <c r="AX271" s="12" t="s">
        <v>82</v>
      </c>
      <c r="AY271" s="151" t="s">
        <v>192</v>
      </c>
    </row>
    <row r="272" spans="2:65" s="12" customFormat="1" ht="22.5">
      <c r="B272" s="149"/>
      <c r="D272" s="150" t="s">
        <v>202</v>
      </c>
      <c r="E272" s="151" t="s">
        <v>44</v>
      </c>
      <c r="F272" s="152" t="s">
        <v>3844</v>
      </c>
      <c r="H272" s="151" t="s">
        <v>44</v>
      </c>
      <c r="I272" s="153"/>
      <c r="L272" s="149"/>
      <c r="M272" s="154"/>
      <c r="T272" s="155"/>
      <c r="AT272" s="151" t="s">
        <v>202</v>
      </c>
      <c r="AU272" s="151" t="s">
        <v>93</v>
      </c>
      <c r="AV272" s="12" t="s">
        <v>90</v>
      </c>
      <c r="AW272" s="12" t="s">
        <v>42</v>
      </c>
      <c r="AX272" s="12" t="s">
        <v>82</v>
      </c>
      <c r="AY272" s="151" t="s">
        <v>192</v>
      </c>
    </row>
    <row r="273" spans="2:65" s="13" customFormat="1" ht="11.25">
      <c r="B273" s="156"/>
      <c r="D273" s="150" t="s">
        <v>202</v>
      </c>
      <c r="E273" s="157" t="s">
        <v>44</v>
      </c>
      <c r="F273" s="158" t="s">
        <v>90</v>
      </c>
      <c r="H273" s="159">
        <v>1</v>
      </c>
      <c r="I273" s="160"/>
      <c r="L273" s="156"/>
      <c r="M273" s="161"/>
      <c r="T273" s="162"/>
      <c r="AT273" s="157" t="s">
        <v>202</v>
      </c>
      <c r="AU273" s="157" t="s">
        <v>93</v>
      </c>
      <c r="AV273" s="13" t="s">
        <v>93</v>
      </c>
      <c r="AW273" s="13" t="s">
        <v>42</v>
      </c>
      <c r="AX273" s="13" t="s">
        <v>82</v>
      </c>
      <c r="AY273" s="157" t="s">
        <v>192</v>
      </c>
    </row>
    <row r="274" spans="2:65" s="12" customFormat="1" ht="22.5">
      <c r="B274" s="149"/>
      <c r="D274" s="150" t="s">
        <v>202</v>
      </c>
      <c r="E274" s="151" t="s">
        <v>44</v>
      </c>
      <c r="F274" s="152" t="s">
        <v>3845</v>
      </c>
      <c r="H274" s="151" t="s">
        <v>44</v>
      </c>
      <c r="I274" s="153"/>
      <c r="L274" s="149"/>
      <c r="M274" s="154"/>
      <c r="T274" s="155"/>
      <c r="AT274" s="151" t="s">
        <v>202</v>
      </c>
      <c r="AU274" s="151" t="s">
        <v>93</v>
      </c>
      <c r="AV274" s="12" t="s">
        <v>90</v>
      </c>
      <c r="AW274" s="12" t="s">
        <v>42</v>
      </c>
      <c r="AX274" s="12" t="s">
        <v>82</v>
      </c>
      <c r="AY274" s="151" t="s">
        <v>192</v>
      </c>
    </row>
    <row r="275" spans="2:65" s="13" customFormat="1" ht="11.25">
      <c r="B275" s="156"/>
      <c r="D275" s="150" t="s">
        <v>202</v>
      </c>
      <c r="E275" s="157" t="s">
        <v>44</v>
      </c>
      <c r="F275" s="158" t="s">
        <v>90</v>
      </c>
      <c r="H275" s="159">
        <v>1</v>
      </c>
      <c r="I275" s="160"/>
      <c r="L275" s="156"/>
      <c r="M275" s="161"/>
      <c r="T275" s="162"/>
      <c r="AT275" s="157" t="s">
        <v>202</v>
      </c>
      <c r="AU275" s="157" t="s">
        <v>93</v>
      </c>
      <c r="AV275" s="13" t="s">
        <v>93</v>
      </c>
      <c r="AW275" s="13" t="s">
        <v>42</v>
      </c>
      <c r="AX275" s="13" t="s">
        <v>82</v>
      </c>
      <c r="AY275" s="157" t="s">
        <v>192</v>
      </c>
    </row>
    <row r="276" spans="2:65" s="14" customFormat="1" ht="11.25">
      <c r="B276" s="163"/>
      <c r="D276" s="150" t="s">
        <v>202</v>
      </c>
      <c r="E276" s="164" t="s">
        <v>44</v>
      </c>
      <c r="F276" s="165" t="s">
        <v>205</v>
      </c>
      <c r="H276" s="166">
        <v>2</v>
      </c>
      <c r="I276" s="167"/>
      <c r="L276" s="163"/>
      <c r="M276" s="168"/>
      <c r="T276" s="169"/>
      <c r="AT276" s="164" t="s">
        <v>202</v>
      </c>
      <c r="AU276" s="164" t="s">
        <v>93</v>
      </c>
      <c r="AV276" s="14" t="s">
        <v>199</v>
      </c>
      <c r="AW276" s="14" t="s">
        <v>42</v>
      </c>
      <c r="AX276" s="14" t="s">
        <v>90</v>
      </c>
      <c r="AY276" s="164" t="s">
        <v>192</v>
      </c>
    </row>
    <row r="277" spans="2:65" s="1" customFormat="1" ht="16.5" customHeight="1">
      <c r="B277" s="33"/>
      <c r="C277" s="170" t="s">
        <v>350</v>
      </c>
      <c r="D277" s="170" t="s">
        <v>245</v>
      </c>
      <c r="E277" s="171" t="s">
        <v>3846</v>
      </c>
      <c r="F277" s="172" t="s">
        <v>3847</v>
      </c>
      <c r="G277" s="173" t="s">
        <v>747</v>
      </c>
      <c r="H277" s="174">
        <v>2</v>
      </c>
      <c r="I277" s="175"/>
      <c r="J277" s="176">
        <f>ROUND(I277*H277,2)</f>
        <v>0</v>
      </c>
      <c r="K277" s="172" t="s">
        <v>259</v>
      </c>
      <c r="L277" s="177"/>
      <c r="M277" s="178" t="s">
        <v>44</v>
      </c>
      <c r="N277" s="179" t="s">
        <v>53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93</v>
      </c>
      <c r="AT277" s="143" t="s">
        <v>245</v>
      </c>
      <c r="AU277" s="143" t="s">
        <v>93</v>
      </c>
      <c r="AY277" s="17" t="s">
        <v>192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90</v>
      </c>
      <c r="BK277" s="144">
        <f>ROUND(I277*H277,2)</f>
        <v>0</v>
      </c>
      <c r="BL277" s="17" t="s">
        <v>90</v>
      </c>
      <c r="BM277" s="143" t="s">
        <v>3848</v>
      </c>
    </row>
    <row r="278" spans="2:65" s="12" customFormat="1" ht="11.25">
      <c r="B278" s="149"/>
      <c r="D278" s="150" t="s">
        <v>202</v>
      </c>
      <c r="E278" s="151" t="s">
        <v>44</v>
      </c>
      <c r="F278" s="152" t="s">
        <v>3498</v>
      </c>
      <c r="H278" s="151" t="s">
        <v>44</v>
      </c>
      <c r="I278" s="153"/>
      <c r="L278" s="149"/>
      <c r="M278" s="154"/>
      <c r="T278" s="155"/>
      <c r="AT278" s="151" t="s">
        <v>202</v>
      </c>
      <c r="AU278" s="151" t="s">
        <v>93</v>
      </c>
      <c r="AV278" s="12" t="s">
        <v>90</v>
      </c>
      <c r="AW278" s="12" t="s">
        <v>42</v>
      </c>
      <c r="AX278" s="12" t="s">
        <v>82</v>
      </c>
      <c r="AY278" s="151" t="s">
        <v>192</v>
      </c>
    </row>
    <row r="279" spans="2:65" s="12" customFormat="1" ht="11.25">
      <c r="B279" s="149"/>
      <c r="D279" s="150" t="s">
        <v>202</v>
      </c>
      <c r="E279" s="151" t="s">
        <v>44</v>
      </c>
      <c r="F279" s="152" t="s">
        <v>3499</v>
      </c>
      <c r="H279" s="151" t="s">
        <v>44</v>
      </c>
      <c r="I279" s="153"/>
      <c r="L279" s="149"/>
      <c r="M279" s="154"/>
      <c r="T279" s="155"/>
      <c r="AT279" s="151" t="s">
        <v>202</v>
      </c>
      <c r="AU279" s="151" t="s">
        <v>93</v>
      </c>
      <c r="AV279" s="12" t="s">
        <v>90</v>
      </c>
      <c r="AW279" s="12" t="s">
        <v>42</v>
      </c>
      <c r="AX279" s="12" t="s">
        <v>82</v>
      </c>
      <c r="AY279" s="151" t="s">
        <v>192</v>
      </c>
    </row>
    <row r="280" spans="2:65" s="12" customFormat="1" ht="22.5">
      <c r="B280" s="149"/>
      <c r="D280" s="150" t="s">
        <v>202</v>
      </c>
      <c r="E280" s="151" t="s">
        <v>44</v>
      </c>
      <c r="F280" s="152" t="s">
        <v>3849</v>
      </c>
      <c r="H280" s="151" t="s">
        <v>44</v>
      </c>
      <c r="I280" s="153"/>
      <c r="L280" s="149"/>
      <c r="M280" s="154"/>
      <c r="T280" s="155"/>
      <c r="AT280" s="151" t="s">
        <v>202</v>
      </c>
      <c r="AU280" s="151" t="s">
        <v>93</v>
      </c>
      <c r="AV280" s="12" t="s">
        <v>90</v>
      </c>
      <c r="AW280" s="12" t="s">
        <v>42</v>
      </c>
      <c r="AX280" s="12" t="s">
        <v>82</v>
      </c>
      <c r="AY280" s="151" t="s">
        <v>192</v>
      </c>
    </row>
    <row r="281" spans="2:65" s="13" customFormat="1" ht="11.25">
      <c r="B281" s="156"/>
      <c r="D281" s="150" t="s">
        <v>202</v>
      </c>
      <c r="E281" s="157" t="s">
        <v>44</v>
      </c>
      <c r="F281" s="158" t="s">
        <v>90</v>
      </c>
      <c r="H281" s="159">
        <v>1</v>
      </c>
      <c r="I281" s="160"/>
      <c r="L281" s="156"/>
      <c r="M281" s="161"/>
      <c r="T281" s="162"/>
      <c r="AT281" s="157" t="s">
        <v>202</v>
      </c>
      <c r="AU281" s="157" t="s">
        <v>93</v>
      </c>
      <c r="AV281" s="13" t="s">
        <v>93</v>
      </c>
      <c r="AW281" s="13" t="s">
        <v>42</v>
      </c>
      <c r="AX281" s="13" t="s">
        <v>82</v>
      </c>
      <c r="AY281" s="157" t="s">
        <v>192</v>
      </c>
    </row>
    <row r="282" spans="2:65" s="12" customFormat="1" ht="22.5">
      <c r="B282" s="149"/>
      <c r="D282" s="150" t="s">
        <v>202</v>
      </c>
      <c r="E282" s="151" t="s">
        <v>44</v>
      </c>
      <c r="F282" s="152" t="s">
        <v>3850</v>
      </c>
      <c r="H282" s="151" t="s">
        <v>44</v>
      </c>
      <c r="I282" s="153"/>
      <c r="L282" s="149"/>
      <c r="M282" s="154"/>
      <c r="T282" s="155"/>
      <c r="AT282" s="151" t="s">
        <v>202</v>
      </c>
      <c r="AU282" s="151" t="s">
        <v>93</v>
      </c>
      <c r="AV282" s="12" t="s">
        <v>90</v>
      </c>
      <c r="AW282" s="12" t="s">
        <v>42</v>
      </c>
      <c r="AX282" s="12" t="s">
        <v>82</v>
      </c>
      <c r="AY282" s="151" t="s">
        <v>192</v>
      </c>
    </row>
    <row r="283" spans="2:65" s="13" customFormat="1" ht="11.25">
      <c r="B283" s="156"/>
      <c r="D283" s="150" t="s">
        <v>202</v>
      </c>
      <c r="E283" s="157" t="s">
        <v>44</v>
      </c>
      <c r="F283" s="158" t="s">
        <v>90</v>
      </c>
      <c r="H283" s="159">
        <v>1</v>
      </c>
      <c r="I283" s="160"/>
      <c r="L283" s="156"/>
      <c r="M283" s="161"/>
      <c r="T283" s="162"/>
      <c r="AT283" s="157" t="s">
        <v>202</v>
      </c>
      <c r="AU283" s="157" t="s">
        <v>93</v>
      </c>
      <c r="AV283" s="13" t="s">
        <v>93</v>
      </c>
      <c r="AW283" s="13" t="s">
        <v>42</v>
      </c>
      <c r="AX283" s="13" t="s">
        <v>82</v>
      </c>
      <c r="AY283" s="157" t="s">
        <v>192</v>
      </c>
    </row>
    <row r="284" spans="2:65" s="14" customFormat="1" ht="11.25">
      <c r="B284" s="163"/>
      <c r="D284" s="150" t="s">
        <v>202</v>
      </c>
      <c r="E284" s="164" t="s">
        <v>44</v>
      </c>
      <c r="F284" s="165" t="s">
        <v>205</v>
      </c>
      <c r="H284" s="166">
        <v>2</v>
      </c>
      <c r="I284" s="167"/>
      <c r="L284" s="163"/>
      <c r="M284" s="168"/>
      <c r="T284" s="169"/>
      <c r="AT284" s="164" t="s">
        <v>202</v>
      </c>
      <c r="AU284" s="164" t="s">
        <v>93</v>
      </c>
      <c r="AV284" s="14" t="s">
        <v>199</v>
      </c>
      <c r="AW284" s="14" t="s">
        <v>42</v>
      </c>
      <c r="AX284" s="14" t="s">
        <v>90</v>
      </c>
      <c r="AY284" s="164" t="s">
        <v>192</v>
      </c>
    </row>
    <row r="285" spans="2:65" s="1" customFormat="1" ht="16.5" customHeight="1">
      <c r="B285" s="33"/>
      <c r="C285" s="170" t="s">
        <v>357</v>
      </c>
      <c r="D285" s="170" t="s">
        <v>245</v>
      </c>
      <c r="E285" s="171" t="s">
        <v>3851</v>
      </c>
      <c r="F285" s="172" t="s">
        <v>3852</v>
      </c>
      <c r="G285" s="173" t="s">
        <v>747</v>
      </c>
      <c r="H285" s="174">
        <v>12</v>
      </c>
      <c r="I285" s="175"/>
      <c r="J285" s="176">
        <f>ROUND(I285*H285,2)</f>
        <v>0</v>
      </c>
      <c r="K285" s="172" t="s">
        <v>259</v>
      </c>
      <c r="L285" s="177"/>
      <c r="M285" s="178" t="s">
        <v>44</v>
      </c>
      <c r="N285" s="179" t="s">
        <v>53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93</v>
      </c>
      <c r="AT285" s="143" t="s">
        <v>245</v>
      </c>
      <c r="AU285" s="143" t="s">
        <v>93</v>
      </c>
      <c r="AY285" s="17" t="s">
        <v>192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90</v>
      </c>
      <c r="BK285" s="144">
        <f>ROUND(I285*H285,2)</f>
        <v>0</v>
      </c>
      <c r="BL285" s="17" t="s">
        <v>90</v>
      </c>
      <c r="BM285" s="143" t="s">
        <v>3853</v>
      </c>
    </row>
    <row r="286" spans="2:65" s="12" customFormat="1" ht="11.25">
      <c r="B286" s="149"/>
      <c r="D286" s="150" t="s">
        <v>202</v>
      </c>
      <c r="E286" s="151" t="s">
        <v>44</v>
      </c>
      <c r="F286" s="152" t="s">
        <v>3498</v>
      </c>
      <c r="H286" s="151" t="s">
        <v>44</v>
      </c>
      <c r="I286" s="153"/>
      <c r="L286" s="149"/>
      <c r="M286" s="154"/>
      <c r="T286" s="155"/>
      <c r="AT286" s="151" t="s">
        <v>202</v>
      </c>
      <c r="AU286" s="151" t="s">
        <v>93</v>
      </c>
      <c r="AV286" s="12" t="s">
        <v>90</v>
      </c>
      <c r="AW286" s="12" t="s">
        <v>42</v>
      </c>
      <c r="AX286" s="12" t="s">
        <v>82</v>
      </c>
      <c r="AY286" s="151" t="s">
        <v>192</v>
      </c>
    </row>
    <row r="287" spans="2:65" s="12" customFormat="1" ht="11.25">
      <c r="B287" s="149"/>
      <c r="D287" s="150" t="s">
        <v>202</v>
      </c>
      <c r="E287" s="151" t="s">
        <v>44</v>
      </c>
      <c r="F287" s="152" t="s">
        <v>3499</v>
      </c>
      <c r="H287" s="151" t="s">
        <v>44</v>
      </c>
      <c r="I287" s="153"/>
      <c r="L287" s="149"/>
      <c r="M287" s="154"/>
      <c r="T287" s="155"/>
      <c r="AT287" s="151" t="s">
        <v>202</v>
      </c>
      <c r="AU287" s="151" t="s">
        <v>93</v>
      </c>
      <c r="AV287" s="12" t="s">
        <v>90</v>
      </c>
      <c r="AW287" s="12" t="s">
        <v>42</v>
      </c>
      <c r="AX287" s="12" t="s">
        <v>82</v>
      </c>
      <c r="AY287" s="151" t="s">
        <v>192</v>
      </c>
    </row>
    <row r="288" spans="2:65" s="12" customFormat="1" ht="22.5">
      <c r="B288" s="149"/>
      <c r="D288" s="150" t="s">
        <v>202</v>
      </c>
      <c r="E288" s="151" t="s">
        <v>44</v>
      </c>
      <c r="F288" s="152" t="s">
        <v>3854</v>
      </c>
      <c r="H288" s="151" t="s">
        <v>44</v>
      </c>
      <c r="I288" s="153"/>
      <c r="L288" s="149"/>
      <c r="M288" s="154"/>
      <c r="T288" s="155"/>
      <c r="AT288" s="151" t="s">
        <v>202</v>
      </c>
      <c r="AU288" s="151" t="s">
        <v>93</v>
      </c>
      <c r="AV288" s="12" t="s">
        <v>90</v>
      </c>
      <c r="AW288" s="12" t="s">
        <v>42</v>
      </c>
      <c r="AX288" s="12" t="s">
        <v>82</v>
      </c>
      <c r="AY288" s="151" t="s">
        <v>192</v>
      </c>
    </row>
    <row r="289" spans="2:65" s="13" customFormat="1" ht="11.25">
      <c r="B289" s="156"/>
      <c r="D289" s="150" t="s">
        <v>202</v>
      </c>
      <c r="E289" s="157" t="s">
        <v>44</v>
      </c>
      <c r="F289" s="158" t="s">
        <v>212</v>
      </c>
      <c r="H289" s="159">
        <v>6</v>
      </c>
      <c r="I289" s="160"/>
      <c r="L289" s="156"/>
      <c r="M289" s="161"/>
      <c r="T289" s="162"/>
      <c r="AT289" s="157" t="s">
        <v>202</v>
      </c>
      <c r="AU289" s="157" t="s">
        <v>93</v>
      </c>
      <c r="AV289" s="13" t="s">
        <v>93</v>
      </c>
      <c r="AW289" s="13" t="s">
        <v>42</v>
      </c>
      <c r="AX289" s="13" t="s">
        <v>82</v>
      </c>
      <c r="AY289" s="157" t="s">
        <v>192</v>
      </c>
    </row>
    <row r="290" spans="2:65" s="12" customFormat="1" ht="22.5">
      <c r="B290" s="149"/>
      <c r="D290" s="150" t="s">
        <v>202</v>
      </c>
      <c r="E290" s="151" t="s">
        <v>44</v>
      </c>
      <c r="F290" s="152" t="s">
        <v>3855</v>
      </c>
      <c r="H290" s="151" t="s">
        <v>44</v>
      </c>
      <c r="I290" s="153"/>
      <c r="L290" s="149"/>
      <c r="M290" s="154"/>
      <c r="T290" s="155"/>
      <c r="AT290" s="151" t="s">
        <v>202</v>
      </c>
      <c r="AU290" s="151" t="s">
        <v>93</v>
      </c>
      <c r="AV290" s="12" t="s">
        <v>90</v>
      </c>
      <c r="AW290" s="12" t="s">
        <v>42</v>
      </c>
      <c r="AX290" s="12" t="s">
        <v>82</v>
      </c>
      <c r="AY290" s="151" t="s">
        <v>192</v>
      </c>
    </row>
    <row r="291" spans="2:65" s="13" customFormat="1" ht="11.25">
      <c r="B291" s="156"/>
      <c r="D291" s="150" t="s">
        <v>202</v>
      </c>
      <c r="E291" s="157" t="s">
        <v>44</v>
      </c>
      <c r="F291" s="158" t="s">
        <v>212</v>
      </c>
      <c r="H291" s="159">
        <v>6</v>
      </c>
      <c r="I291" s="160"/>
      <c r="L291" s="156"/>
      <c r="M291" s="161"/>
      <c r="T291" s="162"/>
      <c r="AT291" s="157" t="s">
        <v>202</v>
      </c>
      <c r="AU291" s="157" t="s">
        <v>93</v>
      </c>
      <c r="AV291" s="13" t="s">
        <v>93</v>
      </c>
      <c r="AW291" s="13" t="s">
        <v>42</v>
      </c>
      <c r="AX291" s="13" t="s">
        <v>82</v>
      </c>
      <c r="AY291" s="157" t="s">
        <v>192</v>
      </c>
    </row>
    <row r="292" spans="2:65" s="14" customFormat="1" ht="11.25">
      <c r="B292" s="163"/>
      <c r="D292" s="150" t="s">
        <v>202</v>
      </c>
      <c r="E292" s="164" t="s">
        <v>44</v>
      </c>
      <c r="F292" s="165" t="s">
        <v>205</v>
      </c>
      <c r="H292" s="166">
        <v>12</v>
      </c>
      <c r="I292" s="167"/>
      <c r="L292" s="163"/>
      <c r="M292" s="168"/>
      <c r="T292" s="169"/>
      <c r="AT292" s="164" t="s">
        <v>202</v>
      </c>
      <c r="AU292" s="164" t="s">
        <v>93</v>
      </c>
      <c r="AV292" s="14" t="s">
        <v>199</v>
      </c>
      <c r="AW292" s="14" t="s">
        <v>42</v>
      </c>
      <c r="AX292" s="14" t="s">
        <v>90</v>
      </c>
      <c r="AY292" s="164" t="s">
        <v>192</v>
      </c>
    </row>
    <row r="293" spans="2:65" s="1" customFormat="1" ht="16.5" customHeight="1">
      <c r="B293" s="33"/>
      <c r="C293" s="170" t="s">
        <v>276</v>
      </c>
      <c r="D293" s="170" t="s">
        <v>245</v>
      </c>
      <c r="E293" s="171" t="s">
        <v>3856</v>
      </c>
      <c r="F293" s="172" t="s">
        <v>3857</v>
      </c>
      <c r="G293" s="173" t="s">
        <v>747</v>
      </c>
      <c r="H293" s="174">
        <v>1</v>
      </c>
      <c r="I293" s="175"/>
      <c r="J293" s="176">
        <f>ROUND(I293*H293,2)</f>
        <v>0</v>
      </c>
      <c r="K293" s="172" t="s">
        <v>259</v>
      </c>
      <c r="L293" s="177"/>
      <c r="M293" s="178" t="s">
        <v>44</v>
      </c>
      <c r="N293" s="179" t="s">
        <v>53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93</v>
      </c>
      <c r="AT293" s="143" t="s">
        <v>245</v>
      </c>
      <c r="AU293" s="143" t="s">
        <v>93</v>
      </c>
      <c r="AY293" s="17" t="s">
        <v>192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90</v>
      </c>
      <c r="BK293" s="144">
        <f>ROUND(I293*H293,2)</f>
        <v>0</v>
      </c>
      <c r="BL293" s="17" t="s">
        <v>90</v>
      </c>
      <c r="BM293" s="143" t="s">
        <v>3858</v>
      </c>
    </row>
    <row r="294" spans="2:65" s="12" customFormat="1" ht="11.25">
      <c r="B294" s="149"/>
      <c r="D294" s="150" t="s">
        <v>202</v>
      </c>
      <c r="E294" s="151" t="s">
        <v>44</v>
      </c>
      <c r="F294" s="152" t="s">
        <v>3498</v>
      </c>
      <c r="H294" s="151" t="s">
        <v>44</v>
      </c>
      <c r="I294" s="153"/>
      <c r="L294" s="149"/>
      <c r="M294" s="154"/>
      <c r="T294" s="155"/>
      <c r="AT294" s="151" t="s">
        <v>202</v>
      </c>
      <c r="AU294" s="151" t="s">
        <v>93</v>
      </c>
      <c r="AV294" s="12" t="s">
        <v>90</v>
      </c>
      <c r="AW294" s="12" t="s">
        <v>42</v>
      </c>
      <c r="AX294" s="12" t="s">
        <v>82</v>
      </c>
      <c r="AY294" s="151" t="s">
        <v>192</v>
      </c>
    </row>
    <row r="295" spans="2:65" s="12" customFormat="1" ht="11.25">
      <c r="B295" s="149"/>
      <c r="D295" s="150" t="s">
        <v>202</v>
      </c>
      <c r="E295" s="151" t="s">
        <v>44</v>
      </c>
      <c r="F295" s="152" t="s">
        <v>3499</v>
      </c>
      <c r="H295" s="151" t="s">
        <v>44</v>
      </c>
      <c r="I295" s="153"/>
      <c r="L295" s="149"/>
      <c r="M295" s="154"/>
      <c r="T295" s="155"/>
      <c r="AT295" s="151" t="s">
        <v>202</v>
      </c>
      <c r="AU295" s="151" t="s">
        <v>93</v>
      </c>
      <c r="AV295" s="12" t="s">
        <v>90</v>
      </c>
      <c r="AW295" s="12" t="s">
        <v>42</v>
      </c>
      <c r="AX295" s="12" t="s">
        <v>82</v>
      </c>
      <c r="AY295" s="151" t="s">
        <v>192</v>
      </c>
    </row>
    <row r="296" spans="2:65" s="12" customFormat="1" ht="33.75">
      <c r="B296" s="149"/>
      <c r="D296" s="150" t="s">
        <v>202</v>
      </c>
      <c r="E296" s="151" t="s">
        <v>44</v>
      </c>
      <c r="F296" s="152" t="s">
        <v>3859</v>
      </c>
      <c r="H296" s="151" t="s">
        <v>44</v>
      </c>
      <c r="I296" s="153"/>
      <c r="L296" s="149"/>
      <c r="M296" s="154"/>
      <c r="T296" s="155"/>
      <c r="AT296" s="151" t="s">
        <v>202</v>
      </c>
      <c r="AU296" s="151" t="s">
        <v>93</v>
      </c>
      <c r="AV296" s="12" t="s">
        <v>90</v>
      </c>
      <c r="AW296" s="12" t="s">
        <v>42</v>
      </c>
      <c r="AX296" s="12" t="s">
        <v>82</v>
      </c>
      <c r="AY296" s="151" t="s">
        <v>192</v>
      </c>
    </row>
    <row r="297" spans="2:65" s="13" customFormat="1" ht="11.25">
      <c r="B297" s="156"/>
      <c r="D297" s="150" t="s">
        <v>202</v>
      </c>
      <c r="E297" s="157" t="s">
        <v>44</v>
      </c>
      <c r="F297" s="158" t="s">
        <v>90</v>
      </c>
      <c r="H297" s="159">
        <v>1</v>
      </c>
      <c r="I297" s="160"/>
      <c r="L297" s="156"/>
      <c r="M297" s="161"/>
      <c r="T297" s="162"/>
      <c r="AT297" s="157" t="s">
        <v>202</v>
      </c>
      <c r="AU297" s="157" t="s">
        <v>93</v>
      </c>
      <c r="AV297" s="13" t="s">
        <v>93</v>
      </c>
      <c r="AW297" s="13" t="s">
        <v>42</v>
      </c>
      <c r="AX297" s="13" t="s">
        <v>90</v>
      </c>
      <c r="AY297" s="157" t="s">
        <v>192</v>
      </c>
    </row>
    <row r="298" spans="2:65" s="1" customFormat="1" ht="21.75" customHeight="1">
      <c r="B298" s="33"/>
      <c r="C298" s="132" t="s">
        <v>379</v>
      </c>
      <c r="D298" s="132" t="s">
        <v>194</v>
      </c>
      <c r="E298" s="133" t="s">
        <v>3860</v>
      </c>
      <c r="F298" s="134" t="s">
        <v>3861</v>
      </c>
      <c r="G298" s="135" t="s">
        <v>747</v>
      </c>
      <c r="H298" s="136">
        <v>1</v>
      </c>
      <c r="I298" s="137"/>
      <c r="J298" s="138">
        <f>ROUND(I298*H298,2)</f>
        <v>0</v>
      </c>
      <c r="K298" s="134" t="s">
        <v>259</v>
      </c>
      <c r="L298" s="33"/>
      <c r="M298" s="139" t="s">
        <v>44</v>
      </c>
      <c r="N298" s="140" t="s">
        <v>53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90</v>
      </c>
      <c r="AT298" s="143" t="s">
        <v>194</v>
      </c>
      <c r="AU298" s="143" t="s">
        <v>93</v>
      </c>
      <c r="AY298" s="17" t="s">
        <v>192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90</v>
      </c>
      <c r="BK298" s="144">
        <f>ROUND(I298*H298,2)</f>
        <v>0</v>
      </c>
      <c r="BL298" s="17" t="s">
        <v>90</v>
      </c>
      <c r="BM298" s="143" t="s">
        <v>3862</v>
      </c>
    </row>
    <row r="299" spans="2:65" s="12" customFormat="1" ht="11.25">
      <c r="B299" s="149"/>
      <c r="D299" s="150" t="s">
        <v>202</v>
      </c>
      <c r="E299" s="151" t="s">
        <v>44</v>
      </c>
      <c r="F299" s="152" t="s">
        <v>3498</v>
      </c>
      <c r="H299" s="151" t="s">
        <v>44</v>
      </c>
      <c r="I299" s="153"/>
      <c r="L299" s="149"/>
      <c r="M299" s="154"/>
      <c r="T299" s="155"/>
      <c r="AT299" s="151" t="s">
        <v>202</v>
      </c>
      <c r="AU299" s="151" t="s">
        <v>93</v>
      </c>
      <c r="AV299" s="12" t="s">
        <v>90</v>
      </c>
      <c r="AW299" s="12" t="s">
        <v>4</v>
      </c>
      <c r="AX299" s="12" t="s">
        <v>82</v>
      </c>
      <c r="AY299" s="151" t="s">
        <v>192</v>
      </c>
    </row>
    <row r="300" spans="2:65" s="12" customFormat="1" ht="11.25">
      <c r="B300" s="149"/>
      <c r="D300" s="150" t="s">
        <v>202</v>
      </c>
      <c r="E300" s="151" t="s">
        <v>44</v>
      </c>
      <c r="F300" s="152" t="s">
        <v>3499</v>
      </c>
      <c r="H300" s="151" t="s">
        <v>44</v>
      </c>
      <c r="I300" s="153"/>
      <c r="L300" s="149"/>
      <c r="M300" s="154"/>
      <c r="T300" s="155"/>
      <c r="AT300" s="151" t="s">
        <v>202</v>
      </c>
      <c r="AU300" s="151" t="s">
        <v>93</v>
      </c>
      <c r="AV300" s="12" t="s">
        <v>90</v>
      </c>
      <c r="AW300" s="12" t="s">
        <v>42</v>
      </c>
      <c r="AX300" s="12" t="s">
        <v>82</v>
      </c>
      <c r="AY300" s="151" t="s">
        <v>192</v>
      </c>
    </row>
    <row r="301" spans="2:65" s="12" customFormat="1" ht="22.5">
      <c r="B301" s="149"/>
      <c r="D301" s="150" t="s">
        <v>202</v>
      </c>
      <c r="E301" s="151" t="s">
        <v>44</v>
      </c>
      <c r="F301" s="152" t="s">
        <v>3863</v>
      </c>
      <c r="H301" s="151" t="s">
        <v>44</v>
      </c>
      <c r="I301" s="153"/>
      <c r="L301" s="149"/>
      <c r="M301" s="154"/>
      <c r="T301" s="155"/>
      <c r="AT301" s="151" t="s">
        <v>202</v>
      </c>
      <c r="AU301" s="151" t="s">
        <v>93</v>
      </c>
      <c r="AV301" s="12" t="s">
        <v>90</v>
      </c>
      <c r="AW301" s="12" t="s">
        <v>4</v>
      </c>
      <c r="AX301" s="12" t="s">
        <v>82</v>
      </c>
      <c r="AY301" s="151" t="s">
        <v>192</v>
      </c>
    </row>
    <row r="302" spans="2:65" s="13" customFormat="1" ht="11.25">
      <c r="B302" s="156"/>
      <c r="D302" s="150" t="s">
        <v>202</v>
      </c>
      <c r="E302" s="157" t="s">
        <v>44</v>
      </c>
      <c r="F302" s="158" t="s">
        <v>90</v>
      </c>
      <c r="H302" s="159">
        <v>1</v>
      </c>
      <c r="I302" s="160"/>
      <c r="L302" s="156"/>
      <c r="M302" s="161"/>
      <c r="T302" s="162"/>
      <c r="AT302" s="157" t="s">
        <v>202</v>
      </c>
      <c r="AU302" s="157" t="s">
        <v>93</v>
      </c>
      <c r="AV302" s="13" t="s">
        <v>93</v>
      </c>
      <c r="AW302" s="13" t="s">
        <v>4</v>
      </c>
      <c r="AX302" s="13" t="s">
        <v>90</v>
      </c>
      <c r="AY302" s="157" t="s">
        <v>192</v>
      </c>
    </row>
    <row r="303" spans="2:65" s="1" customFormat="1" ht="21.75" customHeight="1">
      <c r="B303" s="33"/>
      <c r="C303" s="170" t="s">
        <v>283</v>
      </c>
      <c r="D303" s="170" t="s">
        <v>245</v>
      </c>
      <c r="E303" s="171" t="s">
        <v>3864</v>
      </c>
      <c r="F303" s="172" t="s">
        <v>3865</v>
      </c>
      <c r="G303" s="173" t="s">
        <v>747</v>
      </c>
      <c r="H303" s="174">
        <v>1</v>
      </c>
      <c r="I303" s="175"/>
      <c r="J303" s="176">
        <f>ROUND(I303*H303,2)</f>
        <v>0</v>
      </c>
      <c r="K303" s="172" t="s">
        <v>259</v>
      </c>
      <c r="L303" s="177"/>
      <c r="M303" s="178" t="s">
        <v>44</v>
      </c>
      <c r="N303" s="179" t="s">
        <v>53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93</v>
      </c>
      <c r="AT303" s="143" t="s">
        <v>245</v>
      </c>
      <c r="AU303" s="143" t="s">
        <v>93</v>
      </c>
      <c r="AY303" s="17" t="s">
        <v>192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90</v>
      </c>
      <c r="BK303" s="144">
        <f>ROUND(I303*H303,2)</f>
        <v>0</v>
      </c>
      <c r="BL303" s="17" t="s">
        <v>90</v>
      </c>
      <c r="BM303" s="143" t="s">
        <v>3866</v>
      </c>
    </row>
    <row r="304" spans="2:65" s="12" customFormat="1" ht="11.25">
      <c r="B304" s="149"/>
      <c r="D304" s="150" t="s">
        <v>202</v>
      </c>
      <c r="E304" s="151" t="s">
        <v>44</v>
      </c>
      <c r="F304" s="152" t="s">
        <v>3498</v>
      </c>
      <c r="H304" s="151" t="s">
        <v>44</v>
      </c>
      <c r="I304" s="153"/>
      <c r="L304" s="149"/>
      <c r="M304" s="154"/>
      <c r="T304" s="155"/>
      <c r="AT304" s="151" t="s">
        <v>202</v>
      </c>
      <c r="AU304" s="151" t="s">
        <v>93</v>
      </c>
      <c r="AV304" s="12" t="s">
        <v>90</v>
      </c>
      <c r="AW304" s="12" t="s">
        <v>42</v>
      </c>
      <c r="AX304" s="12" t="s">
        <v>82</v>
      </c>
      <c r="AY304" s="151" t="s">
        <v>192</v>
      </c>
    </row>
    <row r="305" spans="2:65" s="12" customFormat="1" ht="11.25">
      <c r="B305" s="149"/>
      <c r="D305" s="150" t="s">
        <v>202</v>
      </c>
      <c r="E305" s="151" t="s">
        <v>44</v>
      </c>
      <c r="F305" s="152" t="s">
        <v>3867</v>
      </c>
      <c r="H305" s="151" t="s">
        <v>44</v>
      </c>
      <c r="I305" s="153"/>
      <c r="L305" s="149"/>
      <c r="M305" s="154"/>
      <c r="T305" s="155"/>
      <c r="AT305" s="151" t="s">
        <v>202</v>
      </c>
      <c r="AU305" s="151" t="s">
        <v>93</v>
      </c>
      <c r="AV305" s="12" t="s">
        <v>90</v>
      </c>
      <c r="AW305" s="12" t="s">
        <v>42</v>
      </c>
      <c r="AX305" s="12" t="s">
        <v>82</v>
      </c>
      <c r="AY305" s="151" t="s">
        <v>192</v>
      </c>
    </row>
    <row r="306" spans="2:65" s="12" customFormat="1" ht="22.5">
      <c r="B306" s="149"/>
      <c r="D306" s="150" t="s">
        <v>202</v>
      </c>
      <c r="E306" s="151" t="s">
        <v>44</v>
      </c>
      <c r="F306" s="152" t="s">
        <v>3868</v>
      </c>
      <c r="H306" s="151" t="s">
        <v>44</v>
      </c>
      <c r="I306" s="153"/>
      <c r="L306" s="149"/>
      <c r="M306" s="154"/>
      <c r="T306" s="155"/>
      <c r="AT306" s="151" t="s">
        <v>202</v>
      </c>
      <c r="AU306" s="151" t="s">
        <v>93</v>
      </c>
      <c r="AV306" s="12" t="s">
        <v>90</v>
      </c>
      <c r="AW306" s="12" t="s">
        <v>42</v>
      </c>
      <c r="AX306" s="12" t="s">
        <v>82</v>
      </c>
      <c r="AY306" s="151" t="s">
        <v>192</v>
      </c>
    </row>
    <row r="307" spans="2:65" s="13" customFormat="1" ht="11.25">
      <c r="B307" s="156"/>
      <c r="D307" s="150" t="s">
        <v>202</v>
      </c>
      <c r="E307" s="157" t="s">
        <v>44</v>
      </c>
      <c r="F307" s="158" t="s">
        <v>90</v>
      </c>
      <c r="H307" s="159">
        <v>1</v>
      </c>
      <c r="I307" s="160"/>
      <c r="L307" s="156"/>
      <c r="M307" s="161"/>
      <c r="T307" s="162"/>
      <c r="AT307" s="157" t="s">
        <v>202</v>
      </c>
      <c r="AU307" s="157" t="s">
        <v>93</v>
      </c>
      <c r="AV307" s="13" t="s">
        <v>93</v>
      </c>
      <c r="AW307" s="13" t="s">
        <v>42</v>
      </c>
      <c r="AX307" s="13" t="s">
        <v>90</v>
      </c>
      <c r="AY307" s="157" t="s">
        <v>192</v>
      </c>
    </row>
    <row r="308" spans="2:65" s="1" customFormat="1" ht="24.2" customHeight="1">
      <c r="B308" s="33"/>
      <c r="C308" s="132" t="s">
        <v>389</v>
      </c>
      <c r="D308" s="132" t="s">
        <v>194</v>
      </c>
      <c r="E308" s="133" t="s">
        <v>3869</v>
      </c>
      <c r="F308" s="134" t="s">
        <v>3870</v>
      </c>
      <c r="G308" s="135" t="s">
        <v>747</v>
      </c>
      <c r="H308" s="136">
        <v>34</v>
      </c>
      <c r="I308" s="137"/>
      <c r="J308" s="138">
        <f>ROUND(I308*H308,2)</f>
        <v>0</v>
      </c>
      <c r="K308" s="134" t="s">
        <v>2111</v>
      </c>
      <c r="L308" s="33"/>
      <c r="M308" s="139" t="s">
        <v>44</v>
      </c>
      <c r="N308" s="140" t="s">
        <v>53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90</v>
      </c>
      <c r="AT308" s="143" t="s">
        <v>194</v>
      </c>
      <c r="AU308" s="143" t="s">
        <v>93</v>
      </c>
      <c r="AY308" s="17" t="s">
        <v>192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7" t="s">
        <v>90</v>
      </c>
      <c r="BK308" s="144">
        <f>ROUND(I308*H308,2)</f>
        <v>0</v>
      </c>
      <c r="BL308" s="17" t="s">
        <v>90</v>
      </c>
      <c r="BM308" s="143" t="s">
        <v>3871</v>
      </c>
    </row>
    <row r="309" spans="2:65" s="1" customFormat="1" ht="11.25">
      <c r="B309" s="33"/>
      <c r="D309" s="145" t="s">
        <v>200</v>
      </c>
      <c r="F309" s="146" t="s">
        <v>3872</v>
      </c>
      <c r="I309" s="147"/>
      <c r="L309" s="33"/>
      <c r="M309" s="148"/>
      <c r="T309" s="54"/>
      <c r="AT309" s="17" t="s">
        <v>200</v>
      </c>
      <c r="AU309" s="17" t="s">
        <v>93</v>
      </c>
    </row>
    <row r="310" spans="2:65" s="12" customFormat="1" ht="11.25">
      <c r="B310" s="149"/>
      <c r="D310" s="150" t="s">
        <v>202</v>
      </c>
      <c r="E310" s="151" t="s">
        <v>44</v>
      </c>
      <c r="F310" s="152" t="s">
        <v>3873</v>
      </c>
      <c r="H310" s="151" t="s">
        <v>44</v>
      </c>
      <c r="I310" s="153"/>
      <c r="L310" s="149"/>
      <c r="M310" s="154"/>
      <c r="T310" s="155"/>
      <c r="AT310" s="151" t="s">
        <v>202</v>
      </c>
      <c r="AU310" s="151" t="s">
        <v>93</v>
      </c>
      <c r="AV310" s="12" t="s">
        <v>90</v>
      </c>
      <c r="AW310" s="12" t="s">
        <v>42</v>
      </c>
      <c r="AX310" s="12" t="s">
        <v>82</v>
      </c>
      <c r="AY310" s="151" t="s">
        <v>192</v>
      </c>
    </row>
    <row r="311" spans="2:65" s="12" customFormat="1" ht="11.25">
      <c r="B311" s="149"/>
      <c r="D311" s="150" t="s">
        <v>202</v>
      </c>
      <c r="E311" s="151" t="s">
        <v>44</v>
      </c>
      <c r="F311" s="152" t="s">
        <v>3499</v>
      </c>
      <c r="H311" s="151" t="s">
        <v>44</v>
      </c>
      <c r="I311" s="153"/>
      <c r="L311" s="149"/>
      <c r="M311" s="154"/>
      <c r="T311" s="155"/>
      <c r="AT311" s="151" t="s">
        <v>202</v>
      </c>
      <c r="AU311" s="151" t="s">
        <v>93</v>
      </c>
      <c r="AV311" s="12" t="s">
        <v>90</v>
      </c>
      <c r="AW311" s="12" t="s">
        <v>42</v>
      </c>
      <c r="AX311" s="12" t="s">
        <v>82</v>
      </c>
      <c r="AY311" s="151" t="s">
        <v>192</v>
      </c>
    </row>
    <row r="312" spans="2:65" s="12" customFormat="1" ht="22.5">
      <c r="B312" s="149"/>
      <c r="D312" s="150" t="s">
        <v>202</v>
      </c>
      <c r="E312" s="151" t="s">
        <v>44</v>
      </c>
      <c r="F312" s="152" t="s">
        <v>3874</v>
      </c>
      <c r="H312" s="151" t="s">
        <v>44</v>
      </c>
      <c r="I312" s="153"/>
      <c r="L312" s="149"/>
      <c r="M312" s="154"/>
      <c r="T312" s="155"/>
      <c r="AT312" s="151" t="s">
        <v>202</v>
      </c>
      <c r="AU312" s="151" t="s">
        <v>93</v>
      </c>
      <c r="AV312" s="12" t="s">
        <v>90</v>
      </c>
      <c r="AW312" s="12" t="s">
        <v>42</v>
      </c>
      <c r="AX312" s="12" t="s">
        <v>82</v>
      </c>
      <c r="AY312" s="151" t="s">
        <v>192</v>
      </c>
    </row>
    <row r="313" spans="2:65" s="13" customFormat="1" ht="11.25">
      <c r="B313" s="156"/>
      <c r="D313" s="150" t="s">
        <v>202</v>
      </c>
      <c r="E313" s="157" t="s">
        <v>44</v>
      </c>
      <c r="F313" s="158" t="s">
        <v>3875</v>
      </c>
      <c r="H313" s="159">
        <v>17</v>
      </c>
      <c r="I313" s="160"/>
      <c r="L313" s="156"/>
      <c r="M313" s="161"/>
      <c r="T313" s="162"/>
      <c r="AT313" s="157" t="s">
        <v>202</v>
      </c>
      <c r="AU313" s="157" t="s">
        <v>93</v>
      </c>
      <c r="AV313" s="13" t="s">
        <v>93</v>
      </c>
      <c r="AW313" s="13" t="s">
        <v>42</v>
      </c>
      <c r="AX313" s="13" t="s">
        <v>82</v>
      </c>
      <c r="AY313" s="157" t="s">
        <v>192</v>
      </c>
    </row>
    <row r="314" spans="2:65" s="12" customFormat="1" ht="22.5">
      <c r="B314" s="149"/>
      <c r="D314" s="150" t="s">
        <v>202</v>
      </c>
      <c r="E314" s="151" t="s">
        <v>44</v>
      </c>
      <c r="F314" s="152" t="s">
        <v>3876</v>
      </c>
      <c r="H314" s="151" t="s">
        <v>44</v>
      </c>
      <c r="I314" s="153"/>
      <c r="L314" s="149"/>
      <c r="M314" s="154"/>
      <c r="T314" s="155"/>
      <c r="AT314" s="151" t="s">
        <v>202</v>
      </c>
      <c r="AU314" s="151" t="s">
        <v>93</v>
      </c>
      <c r="AV314" s="12" t="s">
        <v>90</v>
      </c>
      <c r="AW314" s="12" t="s">
        <v>42</v>
      </c>
      <c r="AX314" s="12" t="s">
        <v>82</v>
      </c>
      <c r="AY314" s="151" t="s">
        <v>192</v>
      </c>
    </row>
    <row r="315" spans="2:65" s="13" customFormat="1" ht="11.25">
      <c r="B315" s="156"/>
      <c r="D315" s="150" t="s">
        <v>202</v>
      </c>
      <c r="E315" s="157" t="s">
        <v>44</v>
      </c>
      <c r="F315" s="158" t="s">
        <v>3875</v>
      </c>
      <c r="H315" s="159">
        <v>17</v>
      </c>
      <c r="I315" s="160"/>
      <c r="L315" s="156"/>
      <c r="M315" s="161"/>
      <c r="T315" s="162"/>
      <c r="AT315" s="157" t="s">
        <v>202</v>
      </c>
      <c r="AU315" s="157" t="s">
        <v>93</v>
      </c>
      <c r="AV315" s="13" t="s">
        <v>93</v>
      </c>
      <c r="AW315" s="13" t="s">
        <v>42</v>
      </c>
      <c r="AX315" s="13" t="s">
        <v>82</v>
      </c>
      <c r="AY315" s="157" t="s">
        <v>192</v>
      </c>
    </row>
    <row r="316" spans="2:65" s="14" customFormat="1" ht="11.25">
      <c r="B316" s="163"/>
      <c r="D316" s="150" t="s">
        <v>202</v>
      </c>
      <c r="E316" s="164" t="s">
        <v>44</v>
      </c>
      <c r="F316" s="165" t="s">
        <v>205</v>
      </c>
      <c r="H316" s="166">
        <v>34</v>
      </c>
      <c r="I316" s="167"/>
      <c r="L316" s="163"/>
      <c r="M316" s="168"/>
      <c r="T316" s="169"/>
      <c r="AT316" s="164" t="s">
        <v>202</v>
      </c>
      <c r="AU316" s="164" t="s">
        <v>93</v>
      </c>
      <c r="AV316" s="14" t="s">
        <v>199</v>
      </c>
      <c r="AW316" s="14" t="s">
        <v>42</v>
      </c>
      <c r="AX316" s="14" t="s">
        <v>90</v>
      </c>
      <c r="AY316" s="164" t="s">
        <v>192</v>
      </c>
    </row>
    <row r="317" spans="2:65" s="1" customFormat="1" ht="16.5" customHeight="1">
      <c r="B317" s="33"/>
      <c r="C317" s="170" t="s">
        <v>402</v>
      </c>
      <c r="D317" s="170" t="s">
        <v>245</v>
      </c>
      <c r="E317" s="171" t="s">
        <v>3877</v>
      </c>
      <c r="F317" s="172" t="s">
        <v>3878</v>
      </c>
      <c r="G317" s="173" t="s">
        <v>747</v>
      </c>
      <c r="H317" s="174">
        <v>34</v>
      </c>
      <c r="I317" s="175"/>
      <c r="J317" s="176">
        <f>ROUND(I317*H317,2)</f>
        <v>0</v>
      </c>
      <c r="K317" s="172" t="s">
        <v>2111</v>
      </c>
      <c r="L317" s="177"/>
      <c r="M317" s="178" t="s">
        <v>44</v>
      </c>
      <c r="N317" s="179" t="s">
        <v>53</v>
      </c>
      <c r="P317" s="141">
        <f>O317*H317</f>
        <v>0</v>
      </c>
      <c r="Q317" s="141">
        <v>1E-4</v>
      </c>
      <c r="R317" s="141">
        <f>Q317*H317</f>
        <v>3.4000000000000002E-3</v>
      </c>
      <c r="S317" s="141">
        <v>0</v>
      </c>
      <c r="T317" s="142">
        <f>S317*H317</f>
        <v>0</v>
      </c>
      <c r="AR317" s="143" t="s">
        <v>93</v>
      </c>
      <c r="AT317" s="143" t="s">
        <v>245</v>
      </c>
      <c r="AU317" s="143" t="s">
        <v>93</v>
      </c>
      <c r="AY317" s="17" t="s">
        <v>192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90</v>
      </c>
      <c r="BK317" s="144">
        <f>ROUND(I317*H317,2)</f>
        <v>0</v>
      </c>
      <c r="BL317" s="17" t="s">
        <v>90</v>
      </c>
      <c r="BM317" s="143" t="s">
        <v>3879</v>
      </c>
    </row>
    <row r="318" spans="2:65" s="12" customFormat="1" ht="11.25">
      <c r="B318" s="149"/>
      <c r="D318" s="150" t="s">
        <v>202</v>
      </c>
      <c r="E318" s="151" t="s">
        <v>44</v>
      </c>
      <c r="F318" s="152" t="s">
        <v>3873</v>
      </c>
      <c r="H318" s="151" t="s">
        <v>44</v>
      </c>
      <c r="I318" s="153"/>
      <c r="L318" s="149"/>
      <c r="M318" s="154"/>
      <c r="T318" s="155"/>
      <c r="AT318" s="151" t="s">
        <v>202</v>
      </c>
      <c r="AU318" s="151" t="s">
        <v>93</v>
      </c>
      <c r="AV318" s="12" t="s">
        <v>90</v>
      </c>
      <c r="AW318" s="12" t="s">
        <v>42</v>
      </c>
      <c r="AX318" s="12" t="s">
        <v>82</v>
      </c>
      <c r="AY318" s="151" t="s">
        <v>192</v>
      </c>
    </row>
    <row r="319" spans="2:65" s="12" customFormat="1" ht="11.25">
      <c r="B319" s="149"/>
      <c r="D319" s="150" t="s">
        <v>202</v>
      </c>
      <c r="E319" s="151" t="s">
        <v>44</v>
      </c>
      <c r="F319" s="152" t="s">
        <v>3499</v>
      </c>
      <c r="H319" s="151" t="s">
        <v>44</v>
      </c>
      <c r="I319" s="153"/>
      <c r="L319" s="149"/>
      <c r="M319" s="154"/>
      <c r="T319" s="155"/>
      <c r="AT319" s="151" t="s">
        <v>202</v>
      </c>
      <c r="AU319" s="151" t="s">
        <v>93</v>
      </c>
      <c r="AV319" s="12" t="s">
        <v>90</v>
      </c>
      <c r="AW319" s="12" t="s">
        <v>42</v>
      </c>
      <c r="AX319" s="12" t="s">
        <v>82</v>
      </c>
      <c r="AY319" s="151" t="s">
        <v>192</v>
      </c>
    </row>
    <row r="320" spans="2:65" s="12" customFormat="1" ht="22.5">
      <c r="B320" s="149"/>
      <c r="D320" s="150" t="s">
        <v>202</v>
      </c>
      <c r="E320" s="151" t="s">
        <v>44</v>
      </c>
      <c r="F320" s="152" t="s">
        <v>3880</v>
      </c>
      <c r="H320" s="151" t="s">
        <v>44</v>
      </c>
      <c r="I320" s="153"/>
      <c r="L320" s="149"/>
      <c r="M320" s="154"/>
      <c r="T320" s="155"/>
      <c r="AT320" s="151" t="s">
        <v>202</v>
      </c>
      <c r="AU320" s="151" t="s">
        <v>93</v>
      </c>
      <c r="AV320" s="12" t="s">
        <v>90</v>
      </c>
      <c r="AW320" s="12" t="s">
        <v>42</v>
      </c>
      <c r="AX320" s="12" t="s">
        <v>82</v>
      </c>
      <c r="AY320" s="151" t="s">
        <v>192</v>
      </c>
    </row>
    <row r="321" spans="2:51" s="13" customFormat="1" ht="11.25">
      <c r="B321" s="156"/>
      <c r="D321" s="150" t="s">
        <v>202</v>
      </c>
      <c r="E321" s="157" t="s">
        <v>44</v>
      </c>
      <c r="F321" s="158" t="s">
        <v>3875</v>
      </c>
      <c r="H321" s="159">
        <v>17</v>
      </c>
      <c r="I321" s="160"/>
      <c r="L321" s="156"/>
      <c r="M321" s="161"/>
      <c r="T321" s="162"/>
      <c r="AT321" s="157" t="s">
        <v>202</v>
      </c>
      <c r="AU321" s="157" t="s">
        <v>93</v>
      </c>
      <c r="AV321" s="13" t="s">
        <v>93</v>
      </c>
      <c r="AW321" s="13" t="s">
        <v>42</v>
      </c>
      <c r="AX321" s="13" t="s">
        <v>82</v>
      </c>
      <c r="AY321" s="157" t="s">
        <v>192</v>
      </c>
    </row>
    <row r="322" spans="2:51" s="12" customFormat="1" ht="22.5">
      <c r="B322" s="149"/>
      <c r="D322" s="150" t="s">
        <v>202</v>
      </c>
      <c r="E322" s="151" t="s">
        <v>44</v>
      </c>
      <c r="F322" s="152" t="s">
        <v>3881</v>
      </c>
      <c r="H322" s="151" t="s">
        <v>44</v>
      </c>
      <c r="I322" s="153"/>
      <c r="L322" s="149"/>
      <c r="M322" s="154"/>
      <c r="T322" s="155"/>
      <c r="AT322" s="151" t="s">
        <v>202</v>
      </c>
      <c r="AU322" s="151" t="s">
        <v>93</v>
      </c>
      <c r="AV322" s="12" t="s">
        <v>90</v>
      </c>
      <c r="AW322" s="12" t="s">
        <v>42</v>
      </c>
      <c r="AX322" s="12" t="s">
        <v>82</v>
      </c>
      <c r="AY322" s="151" t="s">
        <v>192</v>
      </c>
    </row>
    <row r="323" spans="2:51" s="13" customFormat="1" ht="11.25">
      <c r="B323" s="156"/>
      <c r="D323" s="150" t="s">
        <v>202</v>
      </c>
      <c r="E323" s="157" t="s">
        <v>44</v>
      </c>
      <c r="F323" s="158" t="s">
        <v>3875</v>
      </c>
      <c r="H323" s="159">
        <v>17</v>
      </c>
      <c r="I323" s="160"/>
      <c r="L323" s="156"/>
      <c r="M323" s="161"/>
      <c r="T323" s="162"/>
      <c r="AT323" s="157" t="s">
        <v>202</v>
      </c>
      <c r="AU323" s="157" t="s">
        <v>93</v>
      </c>
      <c r="AV323" s="13" t="s">
        <v>93</v>
      </c>
      <c r="AW323" s="13" t="s">
        <v>42</v>
      </c>
      <c r="AX323" s="13" t="s">
        <v>82</v>
      </c>
      <c r="AY323" s="157" t="s">
        <v>192</v>
      </c>
    </row>
    <row r="324" spans="2:51" s="14" customFormat="1" ht="11.25">
      <c r="B324" s="163"/>
      <c r="D324" s="150" t="s">
        <v>202</v>
      </c>
      <c r="E324" s="164" t="s">
        <v>44</v>
      </c>
      <c r="F324" s="165" t="s">
        <v>205</v>
      </c>
      <c r="H324" s="166">
        <v>34</v>
      </c>
      <c r="I324" s="167"/>
      <c r="L324" s="163"/>
      <c r="M324" s="187"/>
      <c r="N324" s="188"/>
      <c r="O324" s="188"/>
      <c r="P324" s="188"/>
      <c r="Q324" s="188"/>
      <c r="R324" s="188"/>
      <c r="S324" s="188"/>
      <c r="T324" s="189"/>
      <c r="AT324" s="164" t="s">
        <v>202</v>
      </c>
      <c r="AU324" s="164" t="s">
        <v>93</v>
      </c>
      <c r="AV324" s="14" t="s">
        <v>199</v>
      </c>
      <c r="AW324" s="14" t="s">
        <v>42</v>
      </c>
      <c r="AX324" s="14" t="s">
        <v>90</v>
      </c>
      <c r="AY324" s="164" t="s">
        <v>192</v>
      </c>
    </row>
    <row r="325" spans="2:51" s="1" customFormat="1" ht="6.95" customHeight="1">
      <c r="B325" s="42"/>
      <c r="C325" s="43"/>
      <c r="D325" s="43"/>
      <c r="E325" s="43"/>
      <c r="F325" s="43"/>
      <c r="G325" s="43"/>
      <c r="H325" s="43"/>
      <c r="I325" s="43"/>
      <c r="J325" s="43"/>
      <c r="K325" s="43"/>
      <c r="L325" s="33"/>
    </row>
  </sheetData>
  <sheetProtection algorithmName="SHA-512" hashValue="CjzD56IWyIGSQGCTg6hF0rc0T01cdL9a+PgYbm/ezoLWk7t9d9TW3sTJkQ3dD04yNhqgWL+JfzogH75smCaPGQ==" saltValue="aI1RbJwoxu+9VOU8HWf9ORuGXoAZWamuw6tDJSJzbZZS1lADL8upP4TXe/0zFidI1/5IdRbj36LIWQiXzQwwqA==" spinCount="100000" sheet="1" objects="1" scenarios="1" formatColumns="0" formatRows="0" autoFilter="0"/>
  <autoFilter ref="C88:K324" xr:uid="{00000000-0009-0000-0000-00000F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F00-000000000000}"/>
    <hyperlink ref="F110" r:id="rId2" xr:uid="{00000000-0004-0000-0F00-000001000000}"/>
    <hyperlink ref="F129" r:id="rId3" xr:uid="{00000000-0004-0000-0F00-000002000000}"/>
    <hyperlink ref="F140" r:id="rId4" xr:uid="{00000000-0004-0000-0F00-000003000000}"/>
    <hyperlink ref="F151" r:id="rId5" xr:uid="{00000000-0004-0000-0F00-000004000000}"/>
    <hyperlink ref="F184" r:id="rId6" xr:uid="{00000000-0004-0000-0F00-000005000000}"/>
    <hyperlink ref="F189" r:id="rId7" xr:uid="{00000000-0004-0000-0F00-000006000000}"/>
    <hyperlink ref="F195" r:id="rId8" xr:uid="{00000000-0004-0000-0F00-000007000000}"/>
    <hyperlink ref="F220" r:id="rId9" xr:uid="{00000000-0004-0000-0F00-000008000000}"/>
    <hyperlink ref="F239" r:id="rId10" xr:uid="{00000000-0004-0000-0F00-000009000000}"/>
    <hyperlink ref="F246" r:id="rId11" xr:uid="{00000000-0004-0000-0F00-00000A000000}"/>
    <hyperlink ref="F255" r:id="rId12" xr:uid="{00000000-0004-0000-0F00-00000B000000}"/>
    <hyperlink ref="F261" r:id="rId13" xr:uid="{00000000-0004-0000-0F00-00000C000000}"/>
    <hyperlink ref="F309" r:id="rId14" xr:uid="{00000000-0004-0000-0F00-00000D000000}"/>
  </hyperlinks>
  <pageMargins left="0.39370078740157483" right="0.39370078740157483" top="0.39370078740157483" bottom="0.39370078740157483" header="0" footer="0"/>
  <pageSetup paperSize="9" scale="76" fitToHeight="100" orientation="portrait" r:id="rId15"/>
  <headerFooter>
    <oddFooter>&amp;CStrana &amp;P z &amp;N</oddFooter>
  </headerFooter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s="1" customFormat="1" ht="12" customHeight="1">
      <c r="B8" s="33"/>
      <c r="D8" s="27" t="s">
        <v>158</v>
      </c>
      <c r="L8" s="33"/>
    </row>
    <row r="9" spans="2:46" s="1" customFormat="1" ht="16.5" customHeight="1">
      <c r="B9" s="33"/>
      <c r="E9" s="197" t="s">
        <v>3882</v>
      </c>
      <c r="F9" s="240"/>
      <c r="G9" s="240"/>
      <c r="H9" s="240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21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15. 1. 2025</v>
      </c>
      <c r="L12" s="33"/>
    </row>
    <row r="13" spans="2:46" s="1" customFormat="1" ht="21.75" customHeight="1">
      <c r="B13" s="33"/>
      <c r="I13" s="24" t="s">
        <v>28</v>
      </c>
      <c r="J13" s="29" t="s">
        <v>29</v>
      </c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41" t="str">
        <f>'Rekapitulace stavby'!E14</f>
        <v>Vyplň údaj</v>
      </c>
      <c r="F18" s="222"/>
      <c r="G18" s="222"/>
      <c r="H18" s="222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92"/>
      <c r="E27" s="227" t="s">
        <v>44</v>
      </c>
      <c r="F27" s="227"/>
      <c r="G27" s="227"/>
      <c r="H27" s="227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48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5" customHeight="1">
      <c r="B33" s="33"/>
      <c r="D33" s="53" t="s">
        <v>52</v>
      </c>
      <c r="E33" s="27" t="s">
        <v>53</v>
      </c>
      <c r="F33" s="84">
        <f>ROUND((SUM(BE80:BE90)),  2)</f>
        <v>0</v>
      </c>
      <c r="I33" s="94">
        <v>0.21</v>
      </c>
      <c r="J33" s="84">
        <f>ROUND(((SUM(BE80:BE90))*I33),  2)</f>
        <v>0</v>
      </c>
      <c r="L33" s="33"/>
    </row>
    <row r="34" spans="2:12" s="1" customFormat="1" ht="14.45" customHeight="1">
      <c r="B34" s="33"/>
      <c r="E34" s="27" t="s">
        <v>54</v>
      </c>
      <c r="F34" s="84">
        <f>ROUND((SUM(BF80:BF90)),  2)</f>
        <v>0</v>
      </c>
      <c r="I34" s="94">
        <v>0.12</v>
      </c>
      <c r="J34" s="84">
        <f>ROUND(((SUM(BF80:BF90))*I34),  2)</f>
        <v>0</v>
      </c>
      <c r="L34" s="33"/>
    </row>
    <row r="35" spans="2:12" s="1" customFormat="1" ht="14.45" hidden="1" customHeight="1">
      <c r="B35" s="33"/>
      <c r="E35" s="27" t="s">
        <v>55</v>
      </c>
      <c r="F35" s="84">
        <f>ROUND((SUM(BG80:BG90)),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7" t="s">
        <v>56</v>
      </c>
      <c r="F36" s="84">
        <f>ROUND((SUM(BH80:BH90)),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7" t="s">
        <v>57</v>
      </c>
      <c r="F37" s="84">
        <f>ROUND((SUM(BI80:BI90)),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58</v>
      </c>
      <c r="E39" s="55"/>
      <c r="F39" s="55"/>
      <c r="G39" s="97" t="s">
        <v>59</v>
      </c>
      <c r="H39" s="98" t="s">
        <v>60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163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238" t="str">
        <f>E7</f>
        <v>Nám. Národních hrdinů – Havlíčkova – koordinovaný tah SSZ (2025)</v>
      </c>
      <c r="F48" s="239"/>
      <c r="G48" s="239"/>
      <c r="H48" s="239"/>
      <c r="L48" s="33"/>
    </row>
    <row r="49" spans="2:47" s="1" customFormat="1" ht="12" customHeight="1">
      <c r="B49" s="33"/>
      <c r="C49" s="27" t="s">
        <v>158</v>
      </c>
      <c r="L49" s="33"/>
    </row>
    <row r="50" spans="2:47" s="1" customFormat="1" ht="16.5" customHeight="1">
      <c r="B50" s="33"/>
      <c r="E50" s="197" t="str">
        <f>E9</f>
        <v>PP - Publicita projektu</v>
      </c>
      <c r="F50" s="240"/>
      <c r="G50" s="240"/>
      <c r="H50" s="240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Olomouc, třída Svobody</v>
      </c>
      <c r="I52" s="27" t="s">
        <v>24</v>
      </c>
      <c r="J52" s="50" t="str">
        <f>IF(J12="","",J12)</f>
        <v>15. 1. 2025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7" t="s">
        <v>30</v>
      </c>
      <c r="F54" s="25" t="str">
        <f>E15</f>
        <v>Statutární město Olomouc</v>
      </c>
      <c r="I54" s="27" t="s">
        <v>38</v>
      </c>
      <c r="J54" s="31" t="str">
        <f>E21</f>
        <v>PK SSZ Obrdlík, s.r.o.</v>
      </c>
      <c r="L54" s="33"/>
    </row>
    <row r="55" spans="2:47" s="1" customFormat="1" ht="15.2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Ing. Luděk Obrdlík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164</v>
      </c>
      <c r="D57" s="95"/>
      <c r="E57" s="95"/>
      <c r="F57" s="95"/>
      <c r="G57" s="95"/>
      <c r="H57" s="95"/>
      <c r="I57" s="95"/>
      <c r="J57" s="102" t="s">
        <v>165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80</v>
      </c>
      <c r="J59" s="64">
        <f>J80</f>
        <v>0</v>
      </c>
      <c r="L59" s="33"/>
      <c r="AU59" s="17" t="s">
        <v>166</v>
      </c>
    </row>
    <row r="60" spans="2:47" s="8" customFormat="1" ht="24.95" customHeight="1">
      <c r="B60" s="104"/>
      <c r="D60" s="105" t="s">
        <v>3883</v>
      </c>
      <c r="E60" s="106"/>
      <c r="F60" s="106"/>
      <c r="G60" s="106"/>
      <c r="H60" s="106"/>
      <c r="I60" s="106"/>
      <c r="J60" s="107">
        <f>J81</f>
        <v>0</v>
      </c>
      <c r="L60" s="104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1" t="s">
        <v>177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7" t="s">
        <v>16</v>
      </c>
      <c r="L69" s="33"/>
    </row>
    <row r="70" spans="2:63" s="1" customFormat="1" ht="26.25" customHeight="1">
      <c r="B70" s="33"/>
      <c r="E70" s="238" t="str">
        <f>E7</f>
        <v>Nám. Národních hrdinů – Havlíčkova – koordinovaný tah SSZ (2025)</v>
      </c>
      <c r="F70" s="239"/>
      <c r="G70" s="239"/>
      <c r="H70" s="239"/>
      <c r="L70" s="33"/>
    </row>
    <row r="71" spans="2:63" s="1" customFormat="1" ht="12" customHeight="1">
      <c r="B71" s="33"/>
      <c r="C71" s="27" t="s">
        <v>158</v>
      </c>
      <c r="L71" s="33"/>
    </row>
    <row r="72" spans="2:63" s="1" customFormat="1" ht="16.5" customHeight="1">
      <c r="B72" s="33"/>
      <c r="E72" s="197" t="str">
        <f>E9</f>
        <v>PP - Publicita projektu</v>
      </c>
      <c r="F72" s="240"/>
      <c r="G72" s="240"/>
      <c r="H72" s="240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7" t="s">
        <v>22</v>
      </c>
      <c r="F74" s="25" t="str">
        <f>F12</f>
        <v>Olomouc, třída Svobody</v>
      </c>
      <c r="I74" s="27" t="s">
        <v>24</v>
      </c>
      <c r="J74" s="50" t="str">
        <f>IF(J12="","",J12)</f>
        <v>15. 1. 2025</v>
      </c>
      <c r="L74" s="33"/>
    </row>
    <row r="75" spans="2:63" s="1" customFormat="1" ht="6.95" customHeight="1">
      <c r="B75" s="33"/>
      <c r="L75" s="33"/>
    </row>
    <row r="76" spans="2:63" s="1" customFormat="1" ht="25.7" customHeight="1">
      <c r="B76" s="33"/>
      <c r="C76" s="27" t="s">
        <v>30</v>
      </c>
      <c r="F76" s="25" t="str">
        <f>E15</f>
        <v>Statutární město Olomouc</v>
      </c>
      <c r="I76" s="27" t="s">
        <v>38</v>
      </c>
      <c r="J76" s="31" t="str">
        <f>E21</f>
        <v>PK SSZ Obrdlík, s.r.o.</v>
      </c>
      <c r="L76" s="33"/>
    </row>
    <row r="77" spans="2:63" s="1" customFormat="1" ht="15.2" customHeight="1">
      <c r="B77" s="33"/>
      <c r="C77" s="27" t="s">
        <v>36</v>
      </c>
      <c r="F77" s="25" t="str">
        <f>IF(E18="","",E18)</f>
        <v>Vyplň údaj</v>
      </c>
      <c r="I77" s="27" t="s">
        <v>43</v>
      </c>
      <c r="J77" s="31" t="str">
        <f>E24</f>
        <v>Ing. Luděk Obrdlík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12"/>
      <c r="C79" s="113" t="s">
        <v>178</v>
      </c>
      <c r="D79" s="114" t="s">
        <v>67</v>
      </c>
      <c r="E79" s="114" t="s">
        <v>63</v>
      </c>
      <c r="F79" s="114" t="s">
        <v>64</v>
      </c>
      <c r="G79" s="114" t="s">
        <v>179</v>
      </c>
      <c r="H79" s="114" t="s">
        <v>180</v>
      </c>
      <c r="I79" s="114" t="s">
        <v>181</v>
      </c>
      <c r="J79" s="114" t="s">
        <v>165</v>
      </c>
      <c r="K79" s="115" t="s">
        <v>182</v>
      </c>
      <c r="L79" s="112"/>
      <c r="M79" s="57" t="s">
        <v>44</v>
      </c>
      <c r="N79" s="58" t="s">
        <v>52</v>
      </c>
      <c r="O79" s="58" t="s">
        <v>183</v>
      </c>
      <c r="P79" s="58" t="s">
        <v>184</v>
      </c>
      <c r="Q79" s="58" t="s">
        <v>185</v>
      </c>
      <c r="R79" s="58" t="s">
        <v>186</v>
      </c>
      <c r="S79" s="58" t="s">
        <v>187</v>
      </c>
      <c r="T79" s="59" t="s">
        <v>188</v>
      </c>
    </row>
    <row r="80" spans="2:63" s="1" customFormat="1" ht="22.9" customHeight="1">
      <c r="B80" s="33"/>
      <c r="C80" s="62" t="s">
        <v>189</v>
      </c>
      <c r="J80" s="116">
        <f>BK80</f>
        <v>0</v>
      </c>
      <c r="L80" s="33"/>
      <c r="M80" s="60"/>
      <c r="N80" s="51"/>
      <c r="O80" s="51"/>
      <c r="P80" s="117">
        <f>P81</f>
        <v>0</v>
      </c>
      <c r="Q80" s="51"/>
      <c r="R80" s="117">
        <f>R81</f>
        <v>0</v>
      </c>
      <c r="S80" s="51"/>
      <c r="T80" s="118">
        <f>T81</f>
        <v>0</v>
      </c>
      <c r="AT80" s="17" t="s">
        <v>81</v>
      </c>
      <c r="AU80" s="17" t="s">
        <v>166</v>
      </c>
      <c r="BK80" s="119">
        <f>BK81</f>
        <v>0</v>
      </c>
    </row>
    <row r="81" spans="2:65" s="11" customFormat="1" ht="25.9" customHeight="1">
      <c r="B81" s="120"/>
      <c r="D81" s="121" t="s">
        <v>81</v>
      </c>
      <c r="E81" s="122" t="s">
        <v>3884</v>
      </c>
      <c r="F81" s="122" t="s">
        <v>152</v>
      </c>
      <c r="I81" s="123"/>
      <c r="J81" s="124">
        <f>BK81</f>
        <v>0</v>
      </c>
      <c r="L81" s="120"/>
      <c r="M81" s="125"/>
      <c r="P81" s="126">
        <f>SUM(P82:P90)</f>
        <v>0</v>
      </c>
      <c r="R81" s="126">
        <f>SUM(R82:R90)</f>
        <v>0</v>
      </c>
      <c r="T81" s="127">
        <f>SUM(T82:T90)</f>
        <v>0</v>
      </c>
      <c r="AR81" s="121" t="s">
        <v>199</v>
      </c>
      <c r="AT81" s="128" t="s">
        <v>81</v>
      </c>
      <c r="AU81" s="128" t="s">
        <v>82</v>
      </c>
      <c r="AY81" s="121" t="s">
        <v>192</v>
      </c>
      <c r="BK81" s="129">
        <f>SUM(BK82:BK90)</f>
        <v>0</v>
      </c>
    </row>
    <row r="82" spans="2:65" s="1" customFormat="1" ht="21.75" customHeight="1">
      <c r="B82" s="33"/>
      <c r="C82" s="132" t="s">
        <v>90</v>
      </c>
      <c r="D82" s="132" t="s">
        <v>194</v>
      </c>
      <c r="E82" s="133" t="s">
        <v>3885</v>
      </c>
      <c r="F82" s="134" t="s">
        <v>3886</v>
      </c>
      <c r="G82" s="135" t="s">
        <v>747</v>
      </c>
      <c r="H82" s="136">
        <v>2</v>
      </c>
      <c r="I82" s="137"/>
      <c r="J82" s="138">
        <f>ROUND(I82*H82,2)</f>
        <v>0</v>
      </c>
      <c r="K82" s="134" t="s">
        <v>259</v>
      </c>
      <c r="L82" s="33"/>
      <c r="M82" s="139" t="s">
        <v>44</v>
      </c>
      <c r="N82" s="140" t="s">
        <v>53</v>
      </c>
      <c r="P82" s="141">
        <f>O82*H82</f>
        <v>0</v>
      </c>
      <c r="Q82" s="141">
        <v>0</v>
      </c>
      <c r="R82" s="141">
        <f>Q82*H82</f>
        <v>0</v>
      </c>
      <c r="S82" s="141">
        <v>0</v>
      </c>
      <c r="T82" s="142">
        <f>S82*H82</f>
        <v>0</v>
      </c>
      <c r="AR82" s="143" t="s">
        <v>90</v>
      </c>
      <c r="AT82" s="143" t="s">
        <v>194</v>
      </c>
      <c r="AU82" s="143" t="s">
        <v>90</v>
      </c>
      <c r="AY82" s="17" t="s">
        <v>192</v>
      </c>
      <c r="BE82" s="144">
        <f>IF(N82="základní",J82,0)</f>
        <v>0</v>
      </c>
      <c r="BF82" s="144">
        <f>IF(N82="snížená",J82,0)</f>
        <v>0</v>
      </c>
      <c r="BG82" s="144">
        <f>IF(N82="zákl. přenesená",J82,0)</f>
        <v>0</v>
      </c>
      <c r="BH82" s="144">
        <f>IF(N82="sníž. přenesená",J82,0)</f>
        <v>0</v>
      </c>
      <c r="BI82" s="144">
        <f>IF(N82="nulová",J82,0)</f>
        <v>0</v>
      </c>
      <c r="BJ82" s="17" t="s">
        <v>90</v>
      </c>
      <c r="BK82" s="144">
        <f>ROUND(I82*H82,2)</f>
        <v>0</v>
      </c>
      <c r="BL82" s="17" t="s">
        <v>90</v>
      </c>
      <c r="BM82" s="143" t="s">
        <v>3887</v>
      </c>
    </row>
    <row r="83" spans="2:65" s="1" customFormat="1" ht="68.25">
      <c r="B83" s="33"/>
      <c r="D83" s="150" t="s">
        <v>552</v>
      </c>
      <c r="F83" s="183" t="s">
        <v>3888</v>
      </c>
      <c r="I83" s="147"/>
      <c r="L83" s="33"/>
      <c r="M83" s="148"/>
      <c r="T83" s="54"/>
      <c r="AT83" s="17" t="s">
        <v>552</v>
      </c>
      <c r="AU83" s="17" t="s">
        <v>90</v>
      </c>
    </row>
    <row r="84" spans="2:65" s="13" customFormat="1" ht="11.25">
      <c r="B84" s="156"/>
      <c r="D84" s="150" t="s">
        <v>202</v>
      </c>
      <c r="E84" s="157" t="s">
        <v>44</v>
      </c>
      <c r="F84" s="158" t="s">
        <v>93</v>
      </c>
      <c r="H84" s="159">
        <v>2</v>
      </c>
      <c r="I84" s="160"/>
      <c r="L84" s="156"/>
      <c r="M84" s="161"/>
      <c r="T84" s="162"/>
      <c r="AT84" s="157" t="s">
        <v>202</v>
      </c>
      <c r="AU84" s="157" t="s">
        <v>90</v>
      </c>
      <c r="AV84" s="13" t="s">
        <v>93</v>
      </c>
      <c r="AW84" s="13" t="s">
        <v>42</v>
      </c>
      <c r="AX84" s="13" t="s">
        <v>90</v>
      </c>
      <c r="AY84" s="157" t="s">
        <v>192</v>
      </c>
    </row>
    <row r="85" spans="2:65" s="1" customFormat="1" ht="62.65" customHeight="1">
      <c r="B85" s="33"/>
      <c r="C85" s="132" t="s">
        <v>93</v>
      </c>
      <c r="D85" s="132" t="s">
        <v>194</v>
      </c>
      <c r="E85" s="133" t="s">
        <v>3889</v>
      </c>
      <c r="F85" s="134" t="s">
        <v>3890</v>
      </c>
      <c r="G85" s="135" t="s">
        <v>747</v>
      </c>
      <c r="H85" s="136">
        <v>1</v>
      </c>
      <c r="I85" s="137"/>
      <c r="J85" s="138">
        <f>ROUND(I85*H85,2)</f>
        <v>0</v>
      </c>
      <c r="K85" s="134" t="s">
        <v>259</v>
      </c>
      <c r="L85" s="33"/>
      <c r="M85" s="139" t="s">
        <v>44</v>
      </c>
      <c r="N85" s="140" t="s">
        <v>53</v>
      </c>
      <c r="P85" s="141">
        <f>O85*H85</f>
        <v>0</v>
      </c>
      <c r="Q85" s="141">
        <v>0</v>
      </c>
      <c r="R85" s="141">
        <f>Q85*H85</f>
        <v>0</v>
      </c>
      <c r="S85" s="141">
        <v>0</v>
      </c>
      <c r="T85" s="142">
        <f>S85*H85</f>
        <v>0</v>
      </c>
      <c r="AR85" s="143" t="s">
        <v>90</v>
      </c>
      <c r="AT85" s="143" t="s">
        <v>194</v>
      </c>
      <c r="AU85" s="143" t="s">
        <v>90</v>
      </c>
      <c r="AY85" s="17" t="s">
        <v>192</v>
      </c>
      <c r="BE85" s="144">
        <f>IF(N85="základní",J85,0)</f>
        <v>0</v>
      </c>
      <c r="BF85" s="144">
        <f>IF(N85="snížená",J85,0)</f>
        <v>0</v>
      </c>
      <c r="BG85" s="144">
        <f>IF(N85="zákl. přenesená",J85,0)</f>
        <v>0</v>
      </c>
      <c r="BH85" s="144">
        <f>IF(N85="sníž. přenesená",J85,0)</f>
        <v>0</v>
      </c>
      <c r="BI85" s="144">
        <f>IF(N85="nulová",J85,0)</f>
        <v>0</v>
      </c>
      <c r="BJ85" s="17" t="s">
        <v>90</v>
      </c>
      <c r="BK85" s="144">
        <f>ROUND(I85*H85,2)</f>
        <v>0</v>
      </c>
      <c r="BL85" s="17" t="s">
        <v>90</v>
      </c>
      <c r="BM85" s="143" t="s">
        <v>3891</v>
      </c>
    </row>
    <row r="86" spans="2:65" s="1" customFormat="1" ht="39">
      <c r="B86" s="33"/>
      <c r="D86" s="150" t="s">
        <v>552</v>
      </c>
      <c r="F86" s="183" t="s">
        <v>3892</v>
      </c>
      <c r="I86" s="147"/>
      <c r="L86" s="33"/>
      <c r="M86" s="148"/>
      <c r="T86" s="54"/>
      <c r="AT86" s="17" t="s">
        <v>552</v>
      </c>
      <c r="AU86" s="17" t="s">
        <v>90</v>
      </c>
    </row>
    <row r="87" spans="2:65" s="13" customFormat="1" ht="11.25">
      <c r="B87" s="156"/>
      <c r="D87" s="150" t="s">
        <v>202</v>
      </c>
      <c r="E87" s="157" t="s">
        <v>44</v>
      </c>
      <c r="F87" s="158" t="s">
        <v>90</v>
      </c>
      <c r="H87" s="159">
        <v>1</v>
      </c>
      <c r="I87" s="160"/>
      <c r="L87" s="156"/>
      <c r="M87" s="161"/>
      <c r="T87" s="162"/>
      <c r="AT87" s="157" t="s">
        <v>202</v>
      </c>
      <c r="AU87" s="157" t="s">
        <v>90</v>
      </c>
      <c r="AV87" s="13" t="s">
        <v>93</v>
      </c>
      <c r="AW87" s="13" t="s">
        <v>42</v>
      </c>
      <c r="AX87" s="13" t="s">
        <v>90</v>
      </c>
      <c r="AY87" s="157" t="s">
        <v>192</v>
      </c>
    </row>
    <row r="88" spans="2:65" s="1" customFormat="1" ht="37.9" customHeight="1">
      <c r="B88" s="33"/>
      <c r="C88" s="132" t="s">
        <v>209</v>
      </c>
      <c r="D88" s="132" t="s">
        <v>194</v>
      </c>
      <c r="E88" s="133" t="s">
        <v>3893</v>
      </c>
      <c r="F88" s="134" t="s">
        <v>3894</v>
      </c>
      <c r="G88" s="135" t="s">
        <v>747</v>
      </c>
      <c r="H88" s="136">
        <v>1</v>
      </c>
      <c r="I88" s="137"/>
      <c r="J88" s="138">
        <f>ROUND(I88*H88,2)</f>
        <v>0</v>
      </c>
      <c r="K88" s="134" t="s">
        <v>259</v>
      </c>
      <c r="L88" s="33"/>
      <c r="M88" s="139" t="s">
        <v>44</v>
      </c>
      <c r="N88" s="140" t="s">
        <v>53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90</v>
      </c>
      <c r="AT88" s="143" t="s">
        <v>194</v>
      </c>
      <c r="AU88" s="143" t="s">
        <v>90</v>
      </c>
      <c r="AY88" s="17" t="s">
        <v>192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90</v>
      </c>
      <c r="BK88" s="144">
        <f>ROUND(I88*H88,2)</f>
        <v>0</v>
      </c>
      <c r="BL88" s="17" t="s">
        <v>90</v>
      </c>
      <c r="BM88" s="143" t="s">
        <v>3895</v>
      </c>
    </row>
    <row r="89" spans="2:65" s="1" customFormat="1" ht="39">
      <c r="B89" s="33"/>
      <c r="D89" s="150" t="s">
        <v>552</v>
      </c>
      <c r="F89" s="183" t="s">
        <v>3896</v>
      </c>
      <c r="I89" s="147"/>
      <c r="L89" s="33"/>
      <c r="M89" s="148"/>
      <c r="T89" s="54"/>
      <c r="AT89" s="17" t="s">
        <v>552</v>
      </c>
      <c r="AU89" s="17" t="s">
        <v>90</v>
      </c>
    </row>
    <row r="90" spans="2:65" s="13" customFormat="1" ht="11.25">
      <c r="B90" s="156"/>
      <c r="D90" s="150" t="s">
        <v>202</v>
      </c>
      <c r="E90" s="157" t="s">
        <v>44</v>
      </c>
      <c r="F90" s="158" t="s">
        <v>90</v>
      </c>
      <c r="H90" s="159">
        <v>1</v>
      </c>
      <c r="I90" s="160"/>
      <c r="L90" s="156"/>
      <c r="M90" s="184"/>
      <c r="N90" s="185"/>
      <c r="O90" s="185"/>
      <c r="P90" s="185"/>
      <c r="Q90" s="185"/>
      <c r="R90" s="185"/>
      <c r="S90" s="185"/>
      <c r="T90" s="186"/>
      <c r="AT90" s="157" t="s">
        <v>202</v>
      </c>
      <c r="AU90" s="157" t="s">
        <v>90</v>
      </c>
      <c r="AV90" s="13" t="s">
        <v>93</v>
      </c>
      <c r="AW90" s="13" t="s">
        <v>42</v>
      </c>
      <c r="AX90" s="13" t="s">
        <v>90</v>
      </c>
      <c r="AY90" s="157" t="s">
        <v>192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sheetProtection algorithmName="SHA-512" hashValue="HLolp7bU4NSIZ9rpOHVeM9PfnMSvwWTM9jpDr3+FEOMsEm0hS43L4DhoD91vWnZ5VAwMRkUG/8IOAlT7km5Hxg==" saltValue="cWBVKtM6NobP8xTfbtHT4fi+dztXrdqHMxpaz4F6Bp/lTV05mF93TJFELB9FojaQCxgdbDITTZBuEy+5THVJcw==" spinCount="100000" sheet="1" objects="1" scenarios="1" formatColumns="0" formatRows="0" autoFilter="0"/>
  <autoFilter ref="C79:K90" xr:uid="{00000000-0009-0000-0000-000010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153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3897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3898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21.75" customHeight="1">
      <c r="B15" s="33"/>
      <c r="I15" s="24" t="s">
        <v>28</v>
      </c>
      <c r="J15" s="29" t="s">
        <v>3899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ROUND((SUM(BE86:BE141)),  2)</f>
        <v>0</v>
      </c>
      <c r="I35" s="94">
        <v>0.21</v>
      </c>
      <c r="J35" s="84">
        <f>ROUND(((SUM(BE86:BE141))*I35),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ROUND((SUM(BF86:BF141)),  2)</f>
        <v>0</v>
      </c>
      <c r="I36" s="94">
        <v>0.12</v>
      </c>
      <c r="J36" s="84">
        <f>ROUND(((SUM(BF86:BF141))*I36),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ROUND((SUM(BG86:BG141)),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ROUND((SUM(BH86:BH141)),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ROUND((SUM(BI86:BI141)),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3897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VON.1 - Ostatní náklady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J86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3883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1" t="s">
        <v>177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7" t="s">
        <v>16</v>
      </c>
      <c r="L73" s="33"/>
    </row>
    <row r="74" spans="2:12" s="1" customFormat="1" ht="26.25" customHeight="1">
      <c r="B74" s="33"/>
      <c r="E74" s="238" t="str">
        <f>E7</f>
        <v>Nám. Národních hrdinů – Havlíčkova – koordinovaný tah SSZ (2025)</v>
      </c>
      <c r="F74" s="239"/>
      <c r="G74" s="239"/>
      <c r="H74" s="239"/>
      <c r="L74" s="33"/>
    </row>
    <row r="75" spans="2:12" ht="12" customHeight="1">
      <c r="B75" s="20"/>
      <c r="C75" s="27" t="s">
        <v>158</v>
      </c>
      <c r="L75" s="20"/>
    </row>
    <row r="76" spans="2:12" s="1" customFormat="1" ht="16.5" customHeight="1">
      <c r="B76" s="33"/>
      <c r="E76" s="238" t="s">
        <v>3897</v>
      </c>
      <c r="F76" s="240"/>
      <c r="G76" s="240"/>
      <c r="H76" s="240"/>
      <c r="L76" s="33"/>
    </row>
    <row r="77" spans="2:12" s="1" customFormat="1" ht="12" customHeight="1">
      <c r="B77" s="33"/>
      <c r="C77" s="27" t="s">
        <v>415</v>
      </c>
      <c r="L77" s="33"/>
    </row>
    <row r="78" spans="2:12" s="1" customFormat="1" ht="16.5" customHeight="1">
      <c r="B78" s="33"/>
      <c r="E78" s="197" t="str">
        <f>E11</f>
        <v>VON.1 - Ostatní náklady</v>
      </c>
      <c r="F78" s="240"/>
      <c r="G78" s="240"/>
      <c r="H78" s="2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22</v>
      </c>
      <c r="F80" s="25" t="str">
        <f>F14</f>
        <v>Olomouc, třída Svobody</v>
      </c>
      <c r="I80" s="27" t="s">
        <v>24</v>
      </c>
      <c r="J80" s="50" t="str">
        <f>IF(J14="","",J14)</f>
        <v>15. 1. 2025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7" t="s">
        <v>30</v>
      </c>
      <c r="F82" s="25" t="str">
        <f>E17</f>
        <v>Statutární město Olomouc</v>
      </c>
      <c r="I82" s="27" t="s">
        <v>38</v>
      </c>
      <c r="J82" s="31" t="str">
        <f>E23</f>
        <v>PK SSZ Obrdlík, s.r.o.</v>
      </c>
      <c r="L82" s="33"/>
    </row>
    <row r="83" spans="2:65" s="1" customFormat="1" ht="15.2" customHeight="1">
      <c r="B83" s="33"/>
      <c r="C83" s="27" t="s">
        <v>36</v>
      </c>
      <c r="F83" s="25" t="str">
        <f>IF(E20="","",E20)</f>
        <v>Vyplň údaj</v>
      </c>
      <c r="I83" s="27" t="s">
        <v>43</v>
      </c>
      <c r="J83" s="31" t="str">
        <f>E26</f>
        <v>Ing. Luděk Obrdlík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178</v>
      </c>
      <c r="D85" s="114" t="s">
        <v>67</v>
      </c>
      <c r="E85" s="114" t="s">
        <v>63</v>
      </c>
      <c r="F85" s="114" t="s">
        <v>64</v>
      </c>
      <c r="G85" s="114" t="s">
        <v>179</v>
      </c>
      <c r="H85" s="114" t="s">
        <v>180</v>
      </c>
      <c r="I85" s="114" t="s">
        <v>181</v>
      </c>
      <c r="J85" s="114" t="s">
        <v>165</v>
      </c>
      <c r="K85" s="115" t="s">
        <v>182</v>
      </c>
      <c r="L85" s="112"/>
      <c r="M85" s="57" t="s">
        <v>44</v>
      </c>
      <c r="N85" s="58" t="s">
        <v>52</v>
      </c>
      <c r="O85" s="58" t="s">
        <v>183</v>
      </c>
      <c r="P85" s="58" t="s">
        <v>184</v>
      </c>
      <c r="Q85" s="58" t="s">
        <v>185</v>
      </c>
      <c r="R85" s="58" t="s">
        <v>186</v>
      </c>
      <c r="S85" s="58" t="s">
        <v>187</v>
      </c>
      <c r="T85" s="59" t="s">
        <v>188</v>
      </c>
    </row>
    <row r="86" spans="2:65" s="1" customFormat="1" ht="22.9" customHeight="1">
      <c r="B86" s="33"/>
      <c r="C86" s="62" t="s">
        <v>189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7" t="s">
        <v>81</v>
      </c>
      <c r="AU86" s="17" t="s">
        <v>166</v>
      </c>
      <c r="BK86" s="119">
        <f>BK87</f>
        <v>0</v>
      </c>
    </row>
    <row r="87" spans="2:65" s="11" customFormat="1" ht="25.9" customHeight="1">
      <c r="B87" s="120"/>
      <c r="D87" s="121" t="s">
        <v>81</v>
      </c>
      <c r="E87" s="122" t="s">
        <v>3884</v>
      </c>
      <c r="F87" s="122" t="s">
        <v>152</v>
      </c>
      <c r="I87" s="123"/>
      <c r="J87" s="124">
        <f>BK87</f>
        <v>0</v>
      </c>
      <c r="L87" s="120"/>
      <c r="M87" s="125"/>
      <c r="P87" s="126">
        <f>SUM(P88:P141)</f>
        <v>0</v>
      </c>
      <c r="R87" s="126">
        <f>SUM(R88:R141)</f>
        <v>0</v>
      </c>
      <c r="T87" s="127">
        <f>SUM(T88:T141)</f>
        <v>0</v>
      </c>
      <c r="AR87" s="121" t="s">
        <v>90</v>
      </c>
      <c r="AT87" s="128" t="s">
        <v>81</v>
      </c>
      <c r="AU87" s="128" t="s">
        <v>82</v>
      </c>
      <c r="AY87" s="121" t="s">
        <v>192</v>
      </c>
      <c r="BK87" s="129">
        <f>SUM(BK88:BK141)</f>
        <v>0</v>
      </c>
    </row>
    <row r="88" spans="2:65" s="1" customFormat="1" ht="24.2" customHeight="1">
      <c r="B88" s="33"/>
      <c r="C88" s="132" t="s">
        <v>90</v>
      </c>
      <c r="D88" s="132" t="s">
        <v>194</v>
      </c>
      <c r="E88" s="133" t="s">
        <v>3900</v>
      </c>
      <c r="F88" s="134" t="s">
        <v>3901</v>
      </c>
      <c r="G88" s="135" t="s">
        <v>3902</v>
      </c>
      <c r="H88" s="136">
        <v>1</v>
      </c>
      <c r="I88" s="137"/>
      <c r="J88" s="138">
        <f>ROUND(I88*H88,2)</f>
        <v>0</v>
      </c>
      <c r="K88" s="134" t="s">
        <v>259</v>
      </c>
      <c r="L88" s="33"/>
      <c r="M88" s="139" t="s">
        <v>44</v>
      </c>
      <c r="N88" s="140" t="s">
        <v>53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3903</v>
      </c>
      <c r="AT88" s="143" t="s">
        <v>194</v>
      </c>
      <c r="AU88" s="143" t="s">
        <v>90</v>
      </c>
      <c r="AY88" s="17" t="s">
        <v>192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90</v>
      </c>
      <c r="BK88" s="144">
        <f>ROUND(I88*H88,2)</f>
        <v>0</v>
      </c>
      <c r="BL88" s="17" t="s">
        <v>3903</v>
      </c>
      <c r="BM88" s="143" t="s">
        <v>3904</v>
      </c>
    </row>
    <row r="89" spans="2:65" s="1" customFormat="1" ht="87.75">
      <c r="B89" s="33"/>
      <c r="D89" s="150" t="s">
        <v>552</v>
      </c>
      <c r="F89" s="183" t="s">
        <v>3905</v>
      </c>
      <c r="I89" s="147"/>
      <c r="L89" s="33"/>
      <c r="M89" s="148"/>
      <c r="T89" s="54"/>
      <c r="AT89" s="17" t="s">
        <v>552</v>
      </c>
      <c r="AU89" s="17" t="s">
        <v>90</v>
      </c>
    </row>
    <row r="90" spans="2:65" s="13" customFormat="1" ht="11.25">
      <c r="B90" s="156"/>
      <c r="D90" s="150" t="s">
        <v>202</v>
      </c>
      <c r="E90" s="157" t="s">
        <v>44</v>
      </c>
      <c r="F90" s="158" t="s">
        <v>90</v>
      </c>
      <c r="H90" s="159">
        <v>1</v>
      </c>
      <c r="I90" s="160"/>
      <c r="L90" s="156"/>
      <c r="M90" s="161"/>
      <c r="T90" s="162"/>
      <c r="AT90" s="157" t="s">
        <v>202</v>
      </c>
      <c r="AU90" s="157" t="s">
        <v>90</v>
      </c>
      <c r="AV90" s="13" t="s">
        <v>93</v>
      </c>
      <c r="AW90" s="13" t="s">
        <v>42</v>
      </c>
      <c r="AX90" s="13" t="s">
        <v>90</v>
      </c>
      <c r="AY90" s="157" t="s">
        <v>192</v>
      </c>
    </row>
    <row r="91" spans="2:65" s="1" customFormat="1" ht="24.2" customHeight="1">
      <c r="B91" s="33"/>
      <c r="C91" s="132" t="s">
        <v>93</v>
      </c>
      <c r="D91" s="132" t="s">
        <v>194</v>
      </c>
      <c r="E91" s="133" t="s">
        <v>3906</v>
      </c>
      <c r="F91" s="134" t="s">
        <v>3907</v>
      </c>
      <c r="G91" s="135" t="s">
        <v>3902</v>
      </c>
      <c r="H91" s="136">
        <v>1</v>
      </c>
      <c r="I91" s="137"/>
      <c r="J91" s="138">
        <f>ROUND(I91*H91,2)</f>
        <v>0</v>
      </c>
      <c r="K91" s="134" t="s">
        <v>259</v>
      </c>
      <c r="L91" s="33"/>
      <c r="M91" s="139" t="s">
        <v>44</v>
      </c>
      <c r="N91" s="140" t="s">
        <v>53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3903</v>
      </c>
      <c r="AT91" s="143" t="s">
        <v>194</v>
      </c>
      <c r="AU91" s="143" t="s">
        <v>90</v>
      </c>
      <c r="AY91" s="17" t="s">
        <v>192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90</v>
      </c>
      <c r="BK91" s="144">
        <f>ROUND(I91*H91,2)</f>
        <v>0</v>
      </c>
      <c r="BL91" s="17" t="s">
        <v>3903</v>
      </c>
      <c r="BM91" s="143" t="s">
        <v>3908</v>
      </c>
    </row>
    <row r="92" spans="2:65" s="1" customFormat="1" ht="117">
      <c r="B92" s="33"/>
      <c r="D92" s="150" t="s">
        <v>552</v>
      </c>
      <c r="F92" s="183" t="s">
        <v>3909</v>
      </c>
      <c r="I92" s="147"/>
      <c r="L92" s="33"/>
      <c r="M92" s="148"/>
      <c r="T92" s="54"/>
      <c r="AT92" s="17" t="s">
        <v>552</v>
      </c>
      <c r="AU92" s="17" t="s">
        <v>90</v>
      </c>
    </row>
    <row r="93" spans="2:65" s="13" customFormat="1" ht="11.25">
      <c r="B93" s="156"/>
      <c r="D93" s="150" t="s">
        <v>202</v>
      </c>
      <c r="E93" s="157" t="s">
        <v>44</v>
      </c>
      <c r="F93" s="158" t="s">
        <v>90</v>
      </c>
      <c r="H93" s="159">
        <v>1</v>
      </c>
      <c r="I93" s="160"/>
      <c r="L93" s="156"/>
      <c r="M93" s="161"/>
      <c r="T93" s="162"/>
      <c r="AT93" s="157" t="s">
        <v>202</v>
      </c>
      <c r="AU93" s="157" t="s">
        <v>90</v>
      </c>
      <c r="AV93" s="13" t="s">
        <v>93</v>
      </c>
      <c r="AW93" s="13" t="s">
        <v>42</v>
      </c>
      <c r="AX93" s="13" t="s">
        <v>90</v>
      </c>
      <c r="AY93" s="157" t="s">
        <v>192</v>
      </c>
    </row>
    <row r="94" spans="2:65" s="1" customFormat="1" ht="24.2" customHeight="1">
      <c r="B94" s="33"/>
      <c r="C94" s="132" t="s">
        <v>209</v>
      </c>
      <c r="D94" s="132" t="s">
        <v>194</v>
      </c>
      <c r="E94" s="133" t="s">
        <v>3910</v>
      </c>
      <c r="F94" s="134" t="s">
        <v>3911</v>
      </c>
      <c r="G94" s="135" t="s">
        <v>3902</v>
      </c>
      <c r="H94" s="136">
        <v>1</v>
      </c>
      <c r="I94" s="137"/>
      <c r="J94" s="138">
        <f>ROUND(I94*H94,2)</f>
        <v>0</v>
      </c>
      <c r="K94" s="134" t="s">
        <v>259</v>
      </c>
      <c r="L94" s="33"/>
      <c r="M94" s="139" t="s">
        <v>44</v>
      </c>
      <c r="N94" s="140" t="s">
        <v>53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3903</v>
      </c>
      <c r="AT94" s="143" t="s">
        <v>194</v>
      </c>
      <c r="AU94" s="143" t="s">
        <v>90</v>
      </c>
      <c r="AY94" s="17" t="s">
        <v>192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90</v>
      </c>
      <c r="BK94" s="144">
        <f>ROUND(I94*H94,2)</f>
        <v>0</v>
      </c>
      <c r="BL94" s="17" t="s">
        <v>3903</v>
      </c>
      <c r="BM94" s="143" t="s">
        <v>3912</v>
      </c>
    </row>
    <row r="95" spans="2:65" s="1" customFormat="1" ht="68.25">
      <c r="B95" s="33"/>
      <c r="D95" s="150" t="s">
        <v>552</v>
      </c>
      <c r="F95" s="183" t="s">
        <v>3913</v>
      </c>
      <c r="I95" s="147"/>
      <c r="L95" s="33"/>
      <c r="M95" s="148"/>
      <c r="T95" s="54"/>
      <c r="AT95" s="17" t="s">
        <v>552</v>
      </c>
      <c r="AU95" s="17" t="s">
        <v>90</v>
      </c>
    </row>
    <row r="96" spans="2:65" s="13" customFormat="1" ht="11.25">
      <c r="B96" s="156"/>
      <c r="D96" s="150" t="s">
        <v>202</v>
      </c>
      <c r="E96" s="157" t="s">
        <v>44</v>
      </c>
      <c r="F96" s="158" t="s">
        <v>90</v>
      </c>
      <c r="H96" s="159">
        <v>1</v>
      </c>
      <c r="I96" s="160"/>
      <c r="L96" s="156"/>
      <c r="M96" s="161"/>
      <c r="T96" s="162"/>
      <c r="AT96" s="157" t="s">
        <v>202</v>
      </c>
      <c r="AU96" s="157" t="s">
        <v>90</v>
      </c>
      <c r="AV96" s="13" t="s">
        <v>93</v>
      </c>
      <c r="AW96" s="13" t="s">
        <v>42</v>
      </c>
      <c r="AX96" s="13" t="s">
        <v>90</v>
      </c>
      <c r="AY96" s="157" t="s">
        <v>192</v>
      </c>
    </row>
    <row r="97" spans="2:65" s="1" customFormat="1" ht="37.9" customHeight="1">
      <c r="B97" s="33"/>
      <c r="C97" s="132" t="s">
        <v>199</v>
      </c>
      <c r="D97" s="132" t="s">
        <v>194</v>
      </c>
      <c r="E97" s="133" t="s">
        <v>3914</v>
      </c>
      <c r="F97" s="134" t="s">
        <v>3915</v>
      </c>
      <c r="G97" s="135" t="s">
        <v>3902</v>
      </c>
      <c r="H97" s="136">
        <v>1</v>
      </c>
      <c r="I97" s="137"/>
      <c r="J97" s="138">
        <f>ROUND(I97*H97,2)</f>
        <v>0</v>
      </c>
      <c r="K97" s="134" t="s">
        <v>259</v>
      </c>
      <c r="L97" s="33"/>
      <c r="M97" s="139" t="s">
        <v>44</v>
      </c>
      <c r="N97" s="140" t="s">
        <v>53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3903</v>
      </c>
      <c r="AT97" s="143" t="s">
        <v>194</v>
      </c>
      <c r="AU97" s="143" t="s">
        <v>90</v>
      </c>
      <c r="AY97" s="17" t="s">
        <v>192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90</v>
      </c>
      <c r="BK97" s="144">
        <f>ROUND(I97*H97,2)</f>
        <v>0</v>
      </c>
      <c r="BL97" s="17" t="s">
        <v>3903</v>
      </c>
      <c r="BM97" s="143" t="s">
        <v>3916</v>
      </c>
    </row>
    <row r="98" spans="2:65" s="1" customFormat="1" ht="39">
      <c r="B98" s="33"/>
      <c r="D98" s="150" t="s">
        <v>552</v>
      </c>
      <c r="F98" s="183" t="s">
        <v>3917</v>
      </c>
      <c r="I98" s="147"/>
      <c r="L98" s="33"/>
      <c r="M98" s="148"/>
      <c r="T98" s="54"/>
      <c r="AT98" s="17" t="s">
        <v>552</v>
      </c>
      <c r="AU98" s="17" t="s">
        <v>90</v>
      </c>
    </row>
    <row r="99" spans="2:65" s="13" customFormat="1" ht="11.25">
      <c r="B99" s="156"/>
      <c r="D99" s="150" t="s">
        <v>202</v>
      </c>
      <c r="E99" s="157" t="s">
        <v>44</v>
      </c>
      <c r="F99" s="158" t="s">
        <v>90</v>
      </c>
      <c r="H99" s="159">
        <v>1</v>
      </c>
      <c r="I99" s="160"/>
      <c r="L99" s="156"/>
      <c r="M99" s="161"/>
      <c r="T99" s="162"/>
      <c r="AT99" s="157" t="s">
        <v>202</v>
      </c>
      <c r="AU99" s="157" t="s">
        <v>90</v>
      </c>
      <c r="AV99" s="13" t="s">
        <v>93</v>
      </c>
      <c r="AW99" s="13" t="s">
        <v>42</v>
      </c>
      <c r="AX99" s="13" t="s">
        <v>90</v>
      </c>
      <c r="AY99" s="157" t="s">
        <v>192</v>
      </c>
    </row>
    <row r="100" spans="2:65" s="1" customFormat="1" ht="16.5" customHeight="1">
      <c r="B100" s="33"/>
      <c r="C100" s="132" t="s">
        <v>222</v>
      </c>
      <c r="D100" s="132" t="s">
        <v>194</v>
      </c>
      <c r="E100" s="133" t="s">
        <v>3918</v>
      </c>
      <c r="F100" s="134" t="s">
        <v>3919</v>
      </c>
      <c r="G100" s="135" t="s">
        <v>3902</v>
      </c>
      <c r="H100" s="136">
        <v>1</v>
      </c>
      <c r="I100" s="137"/>
      <c r="J100" s="138">
        <f>ROUND(I100*H100,2)</f>
        <v>0</v>
      </c>
      <c r="K100" s="134" t="s">
        <v>259</v>
      </c>
      <c r="L100" s="33"/>
      <c r="M100" s="139" t="s">
        <v>44</v>
      </c>
      <c r="N100" s="140" t="s">
        <v>53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3903</v>
      </c>
      <c r="AT100" s="143" t="s">
        <v>194</v>
      </c>
      <c r="AU100" s="143" t="s">
        <v>90</v>
      </c>
      <c r="AY100" s="17" t="s">
        <v>192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90</v>
      </c>
      <c r="BK100" s="144">
        <f>ROUND(I100*H100,2)</f>
        <v>0</v>
      </c>
      <c r="BL100" s="17" t="s">
        <v>3903</v>
      </c>
      <c r="BM100" s="143" t="s">
        <v>3920</v>
      </c>
    </row>
    <row r="101" spans="2:65" s="1" customFormat="1" ht="78">
      <c r="B101" s="33"/>
      <c r="D101" s="150" t="s">
        <v>552</v>
      </c>
      <c r="F101" s="183" t="s">
        <v>3921</v>
      </c>
      <c r="I101" s="147"/>
      <c r="L101" s="33"/>
      <c r="M101" s="148"/>
      <c r="T101" s="54"/>
      <c r="AT101" s="17" t="s">
        <v>552</v>
      </c>
      <c r="AU101" s="17" t="s">
        <v>90</v>
      </c>
    </row>
    <row r="102" spans="2:65" s="13" customFormat="1" ht="11.25">
      <c r="B102" s="156"/>
      <c r="D102" s="150" t="s">
        <v>202</v>
      </c>
      <c r="E102" s="157" t="s">
        <v>44</v>
      </c>
      <c r="F102" s="158" t="s">
        <v>90</v>
      </c>
      <c r="H102" s="159">
        <v>1</v>
      </c>
      <c r="I102" s="160"/>
      <c r="L102" s="156"/>
      <c r="M102" s="161"/>
      <c r="T102" s="162"/>
      <c r="AT102" s="157" t="s">
        <v>202</v>
      </c>
      <c r="AU102" s="157" t="s">
        <v>90</v>
      </c>
      <c r="AV102" s="13" t="s">
        <v>93</v>
      </c>
      <c r="AW102" s="13" t="s">
        <v>42</v>
      </c>
      <c r="AX102" s="13" t="s">
        <v>90</v>
      </c>
      <c r="AY102" s="157" t="s">
        <v>192</v>
      </c>
    </row>
    <row r="103" spans="2:65" s="1" customFormat="1" ht="24.2" customHeight="1">
      <c r="B103" s="33"/>
      <c r="C103" s="132" t="s">
        <v>212</v>
      </c>
      <c r="D103" s="132" t="s">
        <v>194</v>
      </c>
      <c r="E103" s="133" t="s">
        <v>3922</v>
      </c>
      <c r="F103" s="134" t="s">
        <v>3923</v>
      </c>
      <c r="G103" s="135" t="s">
        <v>3902</v>
      </c>
      <c r="H103" s="136">
        <v>1</v>
      </c>
      <c r="I103" s="137"/>
      <c r="J103" s="138">
        <f>ROUND(I103*H103,2)</f>
        <v>0</v>
      </c>
      <c r="K103" s="134" t="s">
        <v>259</v>
      </c>
      <c r="L103" s="33"/>
      <c r="M103" s="139" t="s">
        <v>44</v>
      </c>
      <c r="N103" s="140" t="s">
        <v>53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3903</v>
      </c>
      <c r="AT103" s="143" t="s">
        <v>194</v>
      </c>
      <c r="AU103" s="143" t="s">
        <v>90</v>
      </c>
      <c r="AY103" s="17" t="s">
        <v>192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90</v>
      </c>
      <c r="BK103" s="144">
        <f>ROUND(I103*H103,2)</f>
        <v>0</v>
      </c>
      <c r="BL103" s="17" t="s">
        <v>3903</v>
      </c>
      <c r="BM103" s="143" t="s">
        <v>3924</v>
      </c>
    </row>
    <row r="104" spans="2:65" s="1" customFormat="1" ht="29.25">
      <c r="B104" s="33"/>
      <c r="D104" s="150" t="s">
        <v>552</v>
      </c>
      <c r="F104" s="183" t="s">
        <v>3925</v>
      </c>
      <c r="I104" s="147"/>
      <c r="L104" s="33"/>
      <c r="M104" s="148"/>
      <c r="T104" s="54"/>
      <c r="AT104" s="17" t="s">
        <v>552</v>
      </c>
      <c r="AU104" s="17" t="s">
        <v>90</v>
      </c>
    </row>
    <row r="105" spans="2:65" s="13" customFormat="1" ht="11.25">
      <c r="B105" s="156"/>
      <c r="D105" s="150" t="s">
        <v>202</v>
      </c>
      <c r="E105" s="157" t="s">
        <v>44</v>
      </c>
      <c r="F105" s="158" t="s">
        <v>90</v>
      </c>
      <c r="H105" s="159">
        <v>1</v>
      </c>
      <c r="I105" s="160"/>
      <c r="L105" s="156"/>
      <c r="M105" s="161"/>
      <c r="T105" s="162"/>
      <c r="AT105" s="157" t="s">
        <v>202</v>
      </c>
      <c r="AU105" s="157" t="s">
        <v>90</v>
      </c>
      <c r="AV105" s="13" t="s">
        <v>93</v>
      </c>
      <c r="AW105" s="13" t="s">
        <v>42</v>
      </c>
      <c r="AX105" s="13" t="s">
        <v>90</v>
      </c>
      <c r="AY105" s="157" t="s">
        <v>192</v>
      </c>
    </row>
    <row r="106" spans="2:65" s="1" customFormat="1" ht="24.2" customHeight="1">
      <c r="B106" s="33"/>
      <c r="C106" s="132" t="s">
        <v>238</v>
      </c>
      <c r="D106" s="132" t="s">
        <v>194</v>
      </c>
      <c r="E106" s="133" t="s">
        <v>3926</v>
      </c>
      <c r="F106" s="134" t="s">
        <v>3927</v>
      </c>
      <c r="G106" s="135" t="s">
        <v>3902</v>
      </c>
      <c r="H106" s="136">
        <v>1</v>
      </c>
      <c r="I106" s="137"/>
      <c r="J106" s="138">
        <f>ROUND(I106*H106,2)</f>
        <v>0</v>
      </c>
      <c r="K106" s="134" t="s">
        <v>259</v>
      </c>
      <c r="L106" s="33"/>
      <c r="M106" s="139" t="s">
        <v>44</v>
      </c>
      <c r="N106" s="140" t="s">
        <v>53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3903</v>
      </c>
      <c r="AT106" s="143" t="s">
        <v>194</v>
      </c>
      <c r="AU106" s="143" t="s">
        <v>90</v>
      </c>
      <c r="AY106" s="17" t="s">
        <v>192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90</v>
      </c>
      <c r="BK106" s="144">
        <f>ROUND(I106*H106,2)</f>
        <v>0</v>
      </c>
      <c r="BL106" s="17" t="s">
        <v>3903</v>
      </c>
      <c r="BM106" s="143" t="s">
        <v>3928</v>
      </c>
    </row>
    <row r="107" spans="2:65" s="1" customFormat="1" ht="48.75">
      <c r="B107" s="33"/>
      <c r="D107" s="150" t="s">
        <v>552</v>
      </c>
      <c r="F107" s="183" t="s">
        <v>3929</v>
      </c>
      <c r="I107" s="147"/>
      <c r="L107" s="33"/>
      <c r="M107" s="148"/>
      <c r="T107" s="54"/>
      <c r="AT107" s="17" t="s">
        <v>552</v>
      </c>
      <c r="AU107" s="17" t="s">
        <v>90</v>
      </c>
    </row>
    <row r="108" spans="2:65" s="13" customFormat="1" ht="11.25">
      <c r="B108" s="156"/>
      <c r="D108" s="150" t="s">
        <v>202</v>
      </c>
      <c r="E108" s="157" t="s">
        <v>44</v>
      </c>
      <c r="F108" s="158" t="s">
        <v>90</v>
      </c>
      <c r="H108" s="159">
        <v>1</v>
      </c>
      <c r="I108" s="160"/>
      <c r="L108" s="156"/>
      <c r="M108" s="161"/>
      <c r="T108" s="162"/>
      <c r="AT108" s="157" t="s">
        <v>202</v>
      </c>
      <c r="AU108" s="157" t="s">
        <v>90</v>
      </c>
      <c r="AV108" s="13" t="s">
        <v>93</v>
      </c>
      <c r="AW108" s="13" t="s">
        <v>42</v>
      </c>
      <c r="AX108" s="13" t="s">
        <v>90</v>
      </c>
      <c r="AY108" s="157" t="s">
        <v>192</v>
      </c>
    </row>
    <row r="109" spans="2:65" s="1" customFormat="1" ht="49.15" customHeight="1">
      <c r="B109" s="33"/>
      <c r="C109" s="132" t="s">
        <v>219</v>
      </c>
      <c r="D109" s="132" t="s">
        <v>194</v>
      </c>
      <c r="E109" s="133" t="s">
        <v>3930</v>
      </c>
      <c r="F109" s="134" t="s">
        <v>3931</v>
      </c>
      <c r="G109" s="135" t="s">
        <v>3902</v>
      </c>
      <c r="H109" s="136">
        <v>1</v>
      </c>
      <c r="I109" s="137"/>
      <c r="J109" s="138">
        <f>ROUND(I109*H109,2)</f>
        <v>0</v>
      </c>
      <c r="K109" s="134" t="s">
        <v>259</v>
      </c>
      <c r="L109" s="33"/>
      <c r="M109" s="139" t="s">
        <v>44</v>
      </c>
      <c r="N109" s="140" t="s">
        <v>53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3903</v>
      </c>
      <c r="AT109" s="143" t="s">
        <v>194</v>
      </c>
      <c r="AU109" s="143" t="s">
        <v>90</v>
      </c>
      <c r="AY109" s="17" t="s">
        <v>192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90</v>
      </c>
      <c r="BK109" s="144">
        <f>ROUND(I109*H109,2)</f>
        <v>0</v>
      </c>
      <c r="BL109" s="17" t="s">
        <v>3903</v>
      </c>
      <c r="BM109" s="143" t="s">
        <v>3932</v>
      </c>
    </row>
    <row r="110" spans="2:65" s="1" customFormat="1" ht="29.25">
      <c r="B110" s="33"/>
      <c r="D110" s="150" t="s">
        <v>552</v>
      </c>
      <c r="F110" s="183" t="s">
        <v>3933</v>
      </c>
      <c r="I110" s="147"/>
      <c r="L110" s="33"/>
      <c r="M110" s="148"/>
      <c r="T110" s="54"/>
      <c r="AT110" s="17" t="s">
        <v>552</v>
      </c>
      <c r="AU110" s="17" t="s">
        <v>90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90</v>
      </c>
      <c r="H111" s="159">
        <v>1</v>
      </c>
      <c r="I111" s="160"/>
      <c r="L111" s="156"/>
      <c r="M111" s="161"/>
      <c r="T111" s="162"/>
      <c r="AT111" s="157" t="s">
        <v>202</v>
      </c>
      <c r="AU111" s="157" t="s">
        <v>90</v>
      </c>
      <c r="AV111" s="13" t="s">
        <v>93</v>
      </c>
      <c r="AW111" s="13" t="s">
        <v>42</v>
      </c>
      <c r="AX111" s="13" t="s">
        <v>90</v>
      </c>
      <c r="AY111" s="157" t="s">
        <v>192</v>
      </c>
    </row>
    <row r="112" spans="2:65" s="1" customFormat="1" ht="44.25" customHeight="1">
      <c r="B112" s="33"/>
      <c r="C112" s="132" t="s">
        <v>250</v>
      </c>
      <c r="D112" s="132" t="s">
        <v>194</v>
      </c>
      <c r="E112" s="133" t="s">
        <v>3934</v>
      </c>
      <c r="F112" s="134" t="s">
        <v>3935</v>
      </c>
      <c r="G112" s="135" t="s">
        <v>3902</v>
      </c>
      <c r="H112" s="136">
        <v>1</v>
      </c>
      <c r="I112" s="137"/>
      <c r="J112" s="138">
        <f>ROUND(I112*H112,2)</f>
        <v>0</v>
      </c>
      <c r="K112" s="134" t="s">
        <v>259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3903</v>
      </c>
      <c r="AT112" s="143" t="s">
        <v>194</v>
      </c>
      <c r="AU112" s="143" t="s">
        <v>90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3903</v>
      </c>
      <c r="BM112" s="143" t="s">
        <v>3936</v>
      </c>
    </row>
    <row r="113" spans="2:65" s="13" customFormat="1" ht="11.25">
      <c r="B113" s="156"/>
      <c r="D113" s="150" t="s">
        <v>202</v>
      </c>
      <c r="E113" s="157" t="s">
        <v>44</v>
      </c>
      <c r="F113" s="158" t="s">
        <v>90</v>
      </c>
      <c r="H113" s="159">
        <v>1</v>
      </c>
      <c r="I113" s="160"/>
      <c r="L113" s="156"/>
      <c r="M113" s="161"/>
      <c r="T113" s="162"/>
      <c r="AT113" s="157" t="s">
        <v>202</v>
      </c>
      <c r="AU113" s="157" t="s">
        <v>90</v>
      </c>
      <c r="AV113" s="13" t="s">
        <v>93</v>
      </c>
      <c r="AW113" s="13" t="s">
        <v>42</v>
      </c>
      <c r="AX113" s="13" t="s">
        <v>90</v>
      </c>
      <c r="AY113" s="157" t="s">
        <v>192</v>
      </c>
    </row>
    <row r="114" spans="2:65" s="1" customFormat="1" ht="16.5" customHeight="1">
      <c r="B114" s="33"/>
      <c r="C114" s="132" t="s">
        <v>226</v>
      </c>
      <c r="D114" s="132" t="s">
        <v>194</v>
      </c>
      <c r="E114" s="133" t="s">
        <v>3937</v>
      </c>
      <c r="F114" s="134" t="s">
        <v>3938</v>
      </c>
      <c r="G114" s="135" t="s">
        <v>3902</v>
      </c>
      <c r="H114" s="136">
        <v>1</v>
      </c>
      <c r="I114" s="137"/>
      <c r="J114" s="138">
        <f>ROUND(I114*H114,2)</f>
        <v>0</v>
      </c>
      <c r="K114" s="134" t="s">
        <v>259</v>
      </c>
      <c r="L114" s="33"/>
      <c r="M114" s="139" t="s">
        <v>44</v>
      </c>
      <c r="N114" s="140" t="s">
        <v>53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3903</v>
      </c>
      <c r="AT114" s="143" t="s">
        <v>194</v>
      </c>
      <c r="AU114" s="143" t="s">
        <v>90</v>
      </c>
      <c r="AY114" s="17" t="s">
        <v>192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90</v>
      </c>
      <c r="BK114" s="144">
        <f>ROUND(I114*H114,2)</f>
        <v>0</v>
      </c>
      <c r="BL114" s="17" t="s">
        <v>3903</v>
      </c>
      <c r="BM114" s="143" t="s">
        <v>3939</v>
      </c>
    </row>
    <row r="115" spans="2:65" s="1" customFormat="1" ht="68.25">
      <c r="B115" s="33"/>
      <c r="D115" s="150" t="s">
        <v>552</v>
      </c>
      <c r="F115" s="183" t="s">
        <v>3940</v>
      </c>
      <c r="I115" s="147"/>
      <c r="L115" s="33"/>
      <c r="M115" s="148"/>
      <c r="T115" s="54"/>
      <c r="AT115" s="17" t="s">
        <v>552</v>
      </c>
      <c r="AU115" s="17" t="s">
        <v>90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90</v>
      </c>
      <c r="H116" s="159">
        <v>1</v>
      </c>
      <c r="I116" s="160"/>
      <c r="L116" s="156"/>
      <c r="M116" s="161"/>
      <c r="T116" s="162"/>
      <c r="AT116" s="157" t="s">
        <v>202</v>
      </c>
      <c r="AU116" s="157" t="s">
        <v>90</v>
      </c>
      <c r="AV116" s="13" t="s">
        <v>93</v>
      </c>
      <c r="AW116" s="13" t="s">
        <v>42</v>
      </c>
      <c r="AX116" s="13" t="s">
        <v>90</v>
      </c>
      <c r="AY116" s="157" t="s">
        <v>192</v>
      </c>
    </row>
    <row r="117" spans="2:65" s="1" customFormat="1" ht="44.25" customHeight="1">
      <c r="B117" s="33"/>
      <c r="C117" s="132" t="s">
        <v>263</v>
      </c>
      <c r="D117" s="132" t="s">
        <v>194</v>
      </c>
      <c r="E117" s="133" t="s">
        <v>3941</v>
      </c>
      <c r="F117" s="134" t="s">
        <v>3942</v>
      </c>
      <c r="G117" s="135" t="s">
        <v>3943</v>
      </c>
      <c r="H117" s="136">
        <v>2</v>
      </c>
      <c r="I117" s="137"/>
      <c r="J117" s="138">
        <f>ROUND(I117*H117,2)</f>
        <v>0</v>
      </c>
      <c r="K117" s="134" t="s">
        <v>259</v>
      </c>
      <c r="L117" s="33"/>
      <c r="M117" s="139" t="s">
        <v>44</v>
      </c>
      <c r="N117" s="140" t="s">
        <v>53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3903</v>
      </c>
      <c r="AT117" s="143" t="s">
        <v>194</v>
      </c>
      <c r="AU117" s="143" t="s">
        <v>90</v>
      </c>
      <c r="AY117" s="17" t="s">
        <v>192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90</v>
      </c>
      <c r="BK117" s="144">
        <f>ROUND(I117*H117,2)</f>
        <v>0</v>
      </c>
      <c r="BL117" s="17" t="s">
        <v>3903</v>
      </c>
      <c r="BM117" s="143" t="s">
        <v>3944</v>
      </c>
    </row>
    <row r="118" spans="2:65" s="1" customFormat="1" ht="29.25">
      <c r="B118" s="33"/>
      <c r="D118" s="150" t="s">
        <v>552</v>
      </c>
      <c r="F118" s="183" t="s">
        <v>3945</v>
      </c>
      <c r="I118" s="147"/>
      <c r="L118" s="33"/>
      <c r="M118" s="148"/>
      <c r="T118" s="54"/>
      <c r="AT118" s="17" t="s">
        <v>552</v>
      </c>
      <c r="AU118" s="17" t="s">
        <v>90</v>
      </c>
    </row>
    <row r="119" spans="2:65" s="13" customFormat="1" ht="11.25">
      <c r="B119" s="156"/>
      <c r="D119" s="150" t="s">
        <v>202</v>
      </c>
      <c r="E119" s="157" t="s">
        <v>44</v>
      </c>
      <c r="F119" s="158" t="s">
        <v>93</v>
      </c>
      <c r="H119" s="159">
        <v>2</v>
      </c>
      <c r="I119" s="160"/>
      <c r="L119" s="156"/>
      <c r="M119" s="161"/>
      <c r="T119" s="162"/>
      <c r="AT119" s="157" t="s">
        <v>202</v>
      </c>
      <c r="AU119" s="157" t="s">
        <v>90</v>
      </c>
      <c r="AV119" s="13" t="s">
        <v>93</v>
      </c>
      <c r="AW119" s="13" t="s">
        <v>42</v>
      </c>
      <c r="AX119" s="13" t="s">
        <v>90</v>
      </c>
      <c r="AY119" s="157" t="s">
        <v>192</v>
      </c>
    </row>
    <row r="120" spans="2:65" s="1" customFormat="1" ht="16.5" customHeight="1">
      <c r="B120" s="33"/>
      <c r="C120" s="132" t="s">
        <v>8</v>
      </c>
      <c r="D120" s="132" t="s">
        <v>194</v>
      </c>
      <c r="E120" s="133" t="s">
        <v>3946</v>
      </c>
      <c r="F120" s="134" t="s">
        <v>3947</v>
      </c>
      <c r="G120" s="135" t="s">
        <v>3690</v>
      </c>
      <c r="H120" s="136">
        <v>1</v>
      </c>
      <c r="I120" s="137"/>
      <c r="J120" s="138">
        <f>ROUND(I120*H120,2)</f>
        <v>0</v>
      </c>
      <c r="K120" s="134" t="s">
        <v>259</v>
      </c>
      <c r="L120" s="33"/>
      <c r="M120" s="139" t="s">
        <v>44</v>
      </c>
      <c r="N120" s="140" t="s">
        <v>53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3903</v>
      </c>
      <c r="AT120" s="143" t="s">
        <v>194</v>
      </c>
      <c r="AU120" s="143" t="s">
        <v>90</v>
      </c>
      <c r="AY120" s="17" t="s">
        <v>192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90</v>
      </c>
      <c r="BK120" s="144">
        <f>ROUND(I120*H120,2)</f>
        <v>0</v>
      </c>
      <c r="BL120" s="17" t="s">
        <v>3903</v>
      </c>
      <c r="BM120" s="143" t="s">
        <v>3948</v>
      </c>
    </row>
    <row r="121" spans="2:65" s="1" customFormat="1" ht="68.25">
      <c r="B121" s="33"/>
      <c r="D121" s="150" t="s">
        <v>552</v>
      </c>
      <c r="F121" s="183" t="s">
        <v>3949</v>
      </c>
      <c r="I121" s="147"/>
      <c r="L121" s="33"/>
      <c r="M121" s="148"/>
      <c r="T121" s="54"/>
      <c r="AT121" s="17" t="s">
        <v>552</v>
      </c>
      <c r="AU121" s="17" t="s">
        <v>90</v>
      </c>
    </row>
    <row r="122" spans="2:65" s="12" customFormat="1" ht="11.25">
      <c r="B122" s="149"/>
      <c r="D122" s="150" t="s">
        <v>202</v>
      </c>
      <c r="E122" s="151" t="s">
        <v>44</v>
      </c>
      <c r="F122" s="152" t="s">
        <v>3950</v>
      </c>
      <c r="H122" s="151" t="s">
        <v>44</v>
      </c>
      <c r="I122" s="153"/>
      <c r="L122" s="149"/>
      <c r="M122" s="154"/>
      <c r="T122" s="155"/>
      <c r="AT122" s="151" t="s">
        <v>202</v>
      </c>
      <c r="AU122" s="151" t="s">
        <v>90</v>
      </c>
      <c r="AV122" s="12" t="s">
        <v>90</v>
      </c>
      <c r="AW122" s="12" t="s">
        <v>42</v>
      </c>
      <c r="AX122" s="12" t="s">
        <v>82</v>
      </c>
      <c r="AY122" s="151" t="s">
        <v>192</v>
      </c>
    </row>
    <row r="123" spans="2:65" s="13" customFormat="1" ht="11.25">
      <c r="B123" s="156"/>
      <c r="D123" s="150" t="s">
        <v>202</v>
      </c>
      <c r="E123" s="157" t="s">
        <v>44</v>
      </c>
      <c r="F123" s="158" t="s">
        <v>90</v>
      </c>
      <c r="H123" s="159">
        <v>1</v>
      </c>
      <c r="I123" s="160"/>
      <c r="L123" s="156"/>
      <c r="M123" s="161"/>
      <c r="T123" s="162"/>
      <c r="AT123" s="157" t="s">
        <v>202</v>
      </c>
      <c r="AU123" s="157" t="s">
        <v>90</v>
      </c>
      <c r="AV123" s="13" t="s">
        <v>93</v>
      </c>
      <c r="AW123" s="13" t="s">
        <v>42</v>
      </c>
      <c r="AX123" s="13" t="s">
        <v>90</v>
      </c>
      <c r="AY123" s="157" t="s">
        <v>192</v>
      </c>
    </row>
    <row r="124" spans="2:65" s="1" customFormat="1" ht="24.2" customHeight="1">
      <c r="B124" s="33"/>
      <c r="C124" s="132" t="s">
        <v>273</v>
      </c>
      <c r="D124" s="132" t="s">
        <v>194</v>
      </c>
      <c r="E124" s="133" t="s">
        <v>3951</v>
      </c>
      <c r="F124" s="134" t="s">
        <v>3952</v>
      </c>
      <c r="G124" s="135" t="s">
        <v>3902</v>
      </c>
      <c r="H124" s="136">
        <v>1</v>
      </c>
      <c r="I124" s="137"/>
      <c r="J124" s="138">
        <f>ROUND(I124*H124,2)</f>
        <v>0</v>
      </c>
      <c r="K124" s="134" t="s">
        <v>259</v>
      </c>
      <c r="L124" s="33"/>
      <c r="M124" s="139" t="s">
        <v>44</v>
      </c>
      <c r="N124" s="140" t="s">
        <v>53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3903</v>
      </c>
      <c r="AT124" s="143" t="s">
        <v>194</v>
      </c>
      <c r="AU124" s="143" t="s">
        <v>90</v>
      </c>
      <c r="AY124" s="17" t="s">
        <v>192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90</v>
      </c>
      <c r="BK124" s="144">
        <f>ROUND(I124*H124,2)</f>
        <v>0</v>
      </c>
      <c r="BL124" s="17" t="s">
        <v>3903</v>
      </c>
      <c r="BM124" s="143" t="s">
        <v>3953</v>
      </c>
    </row>
    <row r="125" spans="2:65" s="1" customFormat="1" ht="48.75">
      <c r="B125" s="33"/>
      <c r="D125" s="150" t="s">
        <v>552</v>
      </c>
      <c r="F125" s="183" t="s">
        <v>3954</v>
      </c>
      <c r="I125" s="147"/>
      <c r="L125" s="33"/>
      <c r="M125" s="148"/>
      <c r="T125" s="54"/>
      <c r="AT125" s="17" t="s">
        <v>552</v>
      </c>
      <c r="AU125" s="17" t="s">
        <v>90</v>
      </c>
    </row>
    <row r="126" spans="2:65" s="12" customFormat="1" ht="22.5">
      <c r="B126" s="149"/>
      <c r="D126" s="150" t="s">
        <v>202</v>
      </c>
      <c r="E126" s="151" t="s">
        <v>44</v>
      </c>
      <c r="F126" s="152" t="s">
        <v>3955</v>
      </c>
      <c r="H126" s="151" t="s">
        <v>44</v>
      </c>
      <c r="I126" s="153"/>
      <c r="L126" s="149"/>
      <c r="M126" s="154"/>
      <c r="T126" s="155"/>
      <c r="AT126" s="151" t="s">
        <v>202</v>
      </c>
      <c r="AU126" s="151" t="s">
        <v>90</v>
      </c>
      <c r="AV126" s="12" t="s">
        <v>90</v>
      </c>
      <c r="AW126" s="12" t="s">
        <v>42</v>
      </c>
      <c r="AX126" s="12" t="s">
        <v>82</v>
      </c>
      <c r="AY126" s="151" t="s">
        <v>192</v>
      </c>
    </row>
    <row r="127" spans="2:65" s="12" customFormat="1" ht="22.5">
      <c r="B127" s="149"/>
      <c r="D127" s="150" t="s">
        <v>202</v>
      </c>
      <c r="E127" s="151" t="s">
        <v>44</v>
      </c>
      <c r="F127" s="152" t="s">
        <v>3956</v>
      </c>
      <c r="H127" s="151" t="s">
        <v>44</v>
      </c>
      <c r="I127" s="153"/>
      <c r="L127" s="149"/>
      <c r="M127" s="154"/>
      <c r="T127" s="155"/>
      <c r="AT127" s="151" t="s">
        <v>202</v>
      </c>
      <c r="AU127" s="151" t="s">
        <v>90</v>
      </c>
      <c r="AV127" s="12" t="s">
        <v>90</v>
      </c>
      <c r="AW127" s="12" t="s">
        <v>42</v>
      </c>
      <c r="AX127" s="12" t="s">
        <v>82</v>
      </c>
      <c r="AY127" s="151" t="s">
        <v>192</v>
      </c>
    </row>
    <row r="128" spans="2:65" s="12" customFormat="1" ht="22.5">
      <c r="B128" s="149"/>
      <c r="D128" s="150" t="s">
        <v>202</v>
      </c>
      <c r="E128" s="151" t="s">
        <v>44</v>
      </c>
      <c r="F128" s="152" t="s">
        <v>3957</v>
      </c>
      <c r="H128" s="151" t="s">
        <v>44</v>
      </c>
      <c r="I128" s="153"/>
      <c r="L128" s="149"/>
      <c r="M128" s="154"/>
      <c r="T128" s="155"/>
      <c r="AT128" s="151" t="s">
        <v>202</v>
      </c>
      <c r="AU128" s="151" t="s">
        <v>90</v>
      </c>
      <c r="AV128" s="12" t="s">
        <v>90</v>
      </c>
      <c r="AW128" s="12" t="s">
        <v>42</v>
      </c>
      <c r="AX128" s="12" t="s">
        <v>82</v>
      </c>
      <c r="AY128" s="151" t="s">
        <v>192</v>
      </c>
    </row>
    <row r="129" spans="2:65" s="13" customFormat="1" ht="11.25">
      <c r="B129" s="156"/>
      <c r="D129" s="150" t="s">
        <v>202</v>
      </c>
      <c r="E129" s="157" t="s">
        <v>44</v>
      </c>
      <c r="F129" s="158" t="s">
        <v>90</v>
      </c>
      <c r="H129" s="159">
        <v>1</v>
      </c>
      <c r="I129" s="160"/>
      <c r="L129" s="156"/>
      <c r="M129" s="161"/>
      <c r="T129" s="162"/>
      <c r="AT129" s="157" t="s">
        <v>202</v>
      </c>
      <c r="AU129" s="157" t="s">
        <v>90</v>
      </c>
      <c r="AV129" s="13" t="s">
        <v>93</v>
      </c>
      <c r="AW129" s="13" t="s">
        <v>42</v>
      </c>
      <c r="AX129" s="13" t="s">
        <v>90</v>
      </c>
      <c r="AY129" s="157" t="s">
        <v>192</v>
      </c>
    </row>
    <row r="130" spans="2:65" s="1" customFormat="1" ht="16.5" customHeight="1">
      <c r="B130" s="33"/>
      <c r="C130" s="132" t="s">
        <v>241</v>
      </c>
      <c r="D130" s="132" t="s">
        <v>194</v>
      </c>
      <c r="E130" s="133" t="s">
        <v>3958</v>
      </c>
      <c r="F130" s="134" t="s">
        <v>3959</v>
      </c>
      <c r="G130" s="135" t="s">
        <v>3902</v>
      </c>
      <c r="H130" s="136">
        <v>1</v>
      </c>
      <c r="I130" s="137"/>
      <c r="J130" s="138">
        <f>ROUND(I130*H130,2)</f>
        <v>0</v>
      </c>
      <c r="K130" s="134" t="s">
        <v>259</v>
      </c>
      <c r="L130" s="33"/>
      <c r="M130" s="139" t="s">
        <v>44</v>
      </c>
      <c r="N130" s="140" t="s">
        <v>53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3903</v>
      </c>
      <c r="AT130" s="143" t="s">
        <v>194</v>
      </c>
      <c r="AU130" s="143" t="s">
        <v>90</v>
      </c>
      <c r="AY130" s="17" t="s">
        <v>192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90</v>
      </c>
      <c r="BK130" s="144">
        <f>ROUND(I130*H130,2)</f>
        <v>0</v>
      </c>
      <c r="BL130" s="17" t="s">
        <v>3903</v>
      </c>
      <c r="BM130" s="143" t="s">
        <v>3960</v>
      </c>
    </row>
    <row r="131" spans="2:65" s="1" customFormat="1" ht="29.25">
      <c r="B131" s="33"/>
      <c r="D131" s="150" t="s">
        <v>552</v>
      </c>
      <c r="F131" s="183" t="s">
        <v>3961</v>
      </c>
      <c r="I131" s="147"/>
      <c r="L131" s="33"/>
      <c r="M131" s="148"/>
      <c r="T131" s="54"/>
      <c r="AT131" s="17" t="s">
        <v>552</v>
      </c>
      <c r="AU131" s="17" t="s">
        <v>90</v>
      </c>
    </row>
    <row r="132" spans="2:65" s="12" customFormat="1" ht="11.25">
      <c r="B132" s="149"/>
      <c r="D132" s="150" t="s">
        <v>202</v>
      </c>
      <c r="E132" s="151" t="s">
        <v>44</v>
      </c>
      <c r="F132" s="152" t="s">
        <v>3962</v>
      </c>
      <c r="H132" s="151" t="s">
        <v>44</v>
      </c>
      <c r="I132" s="153"/>
      <c r="L132" s="149"/>
      <c r="M132" s="154"/>
      <c r="T132" s="155"/>
      <c r="AT132" s="151" t="s">
        <v>202</v>
      </c>
      <c r="AU132" s="151" t="s">
        <v>90</v>
      </c>
      <c r="AV132" s="12" t="s">
        <v>90</v>
      </c>
      <c r="AW132" s="12" t="s">
        <v>42</v>
      </c>
      <c r="AX132" s="12" t="s">
        <v>82</v>
      </c>
      <c r="AY132" s="151" t="s">
        <v>192</v>
      </c>
    </row>
    <row r="133" spans="2:65" s="13" customFormat="1" ht="11.25">
      <c r="B133" s="156"/>
      <c r="D133" s="150" t="s">
        <v>202</v>
      </c>
      <c r="E133" s="157" t="s">
        <v>44</v>
      </c>
      <c r="F133" s="158" t="s">
        <v>90</v>
      </c>
      <c r="H133" s="159">
        <v>1</v>
      </c>
      <c r="I133" s="160"/>
      <c r="L133" s="156"/>
      <c r="M133" s="161"/>
      <c r="T133" s="162"/>
      <c r="AT133" s="157" t="s">
        <v>202</v>
      </c>
      <c r="AU133" s="157" t="s">
        <v>90</v>
      </c>
      <c r="AV133" s="13" t="s">
        <v>93</v>
      </c>
      <c r="AW133" s="13" t="s">
        <v>42</v>
      </c>
      <c r="AX133" s="13" t="s">
        <v>90</v>
      </c>
      <c r="AY133" s="157" t="s">
        <v>192</v>
      </c>
    </row>
    <row r="134" spans="2:65" s="1" customFormat="1" ht="24.2" customHeight="1">
      <c r="B134" s="33"/>
      <c r="C134" s="132" t="s">
        <v>291</v>
      </c>
      <c r="D134" s="132" t="s">
        <v>194</v>
      </c>
      <c r="E134" s="133" t="s">
        <v>3963</v>
      </c>
      <c r="F134" s="134" t="s">
        <v>3964</v>
      </c>
      <c r="G134" s="135" t="s">
        <v>3902</v>
      </c>
      <c r="H134" s="136">
        <v>8</v>
      </c>
      <c r="I134" s="137"/>
      <c r="J134" s="138">
        <f>ROUND(I134*H134,2)</f>
        <v>0</v>
      </c>
      <c r="K134" s="134" t="s">
        <v>259</v>
      </c>
      <c r="L134" s="33"/>
      <c r="M134" s="139" t="s">
        <v>44</v>
      </c>
      <c r="N134" s="140" t="s">
        <v>53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3903</v>
      </c>
      <c r="AT134" s="143" t="s">
        <v>194</v>
      </c>
      <c r="AU134" s="143" t="s">
        <v>90</v>
      </c>
      <c r="AY134" s="17" t="s">
        <v>192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90</v>
      </c>
      <c r="BK134" s="144">
        <f>ROUND(I134*H134,2)</f>
        <v>0</v>
      </c>
      <c r="BL134" s="17" t="s">
        <v>3903</v>
      </c>
      <c r="BM134" s="143" t="s">
        <v>3965</v>
      </c>
    </row>
    <row r="135" spans="2:65" s="1" customFormat="1" ht="48.75">
      <c r="B135" s="33"/>
      <c r="D135" s="150" t="s">
        <v>552</v>
      </c>
      <c r="F135" s="183" t="s">
        <v>3966</v>
      </c>
      <c r="I135" s="147"/>
      <c r="L135" s="33"/>
      <c r="M135" s="148"/>
      <c r="T135" s="54"/>
      <c r="AT135" s="17" t="s">
        <v>552</v>
      </c>
      <c r="AU135" s="17" t="s">
        <v>90</v>
      </c>
    </row>
    <row r="136" spans="2:65" s="12" customFormat="1" ht="22.5">
      <c r="B136" s="149"/>
      <c r="D136" s="150" t="s">
        <v>202</v>
      </c>
      <c r="E136" s="151" t="s">
        <v>44</v>
      </c>
      <c r="F136" s="152" t="s">
        <v>3967</v>
      </c>
      <c r="H136" s="151" t="s">
        <v>44</v>
      </c>
      <c r="I136" s="153"/>
      <c r="L136" s="149"/>
      <c r="M136" s="154"/>
      <c r="T136" s="155"/>
      <c r="AT136" s="151" t="s">
        <v>202</v>
      </c>
      <c r="AU136" s="151" t="s">
        <v>90</v>
      </c>
      <c r="AV136" s="12" t="s">
        <v>90</v>
      </c>
      <c r="AW136" s="12" t="s">
        <v>42</v>
      </c>
      <c r="AX136" s="12" t="s">
        <v>82</v>
      </c>
      <c r="AY136" s="151" t="s">
        <v>192</v>
      </c>
    </row>
    <row r="137" spans="2:65" s="12" customFormat="1" ht="11.25">
      <c r="B137" s="149"/>
      <c r="D137" s="150" t="s">
        <v>202</v>
      </c>
      <c r="E137" s="151" t="s">
        <v>44</v>
      </c>
      <c r="F137" s="152" t="s">
        <v>3968</v>
      </c>
      <c r="H137" s="151" t="s">
        <v>44</v>
      </c>
      <c r="I137" s="153"/>
      <c r="L137" s="149"/>
      <c r="M137" s="154"/>
      <c r="T137" s="155"/>
      <c r="AT137" s="151" t="s">
        <v>202</v>
      </c>
      <c r="AU137" s="151" t="s">
        <v>90</v>
      </c>
      <c r="AV137" s="12" t="s">
        <v>90</v>
      </c>
      <c r="AW137" s="12" t="s">
        <v>42</v>
      </c>
      <c r="AX137" s="12" t="s">
        <v>82</v>
      </c>
      <c r="AY137" s="151" t="s">
        <v>192</v>
      </c>
    </row>
    <row r="138" spans="2:65" s="13" customFormat="1" ht="11.25">
      <c r="B138" s="156"/>
      <c r="D138" s="150" t="s">
        <v>202</v>
      </c>
      <c r="E138" s="157" t="s">
        <v>44</v>
      </c>
      <c r="F138" s="158" t="s">
        <v>199</v>
      </c>
      <c r="H138" s="159">
        <v>4</v>
      </c>
      <c r="I138" s="160"/>
      <c r="L138" s="156"/>
      <c r="M138" s="161"/>
      <c r="T138" s="162"/>
      <c r="AT138" s="157" t="s">
        <v>202</v>
      </c>
      <c r="AU138" s="157" t="s">
        <v>90</v>
      </c>
      <c r="AV138" s="13" t="s">
        <v>93</v>
      </c>
      <c r="AW138" s="13" t="s">
        <v>42</v>
      </c>
      <c r="AX138" s="13" t="s">
        <v>82</v>
      </c>
      <c r="AY138" s="157" t="s">
        <v>192</v>
      </c>
    </row>
    <row r="139" spans="2:65" s="12" customFormat="1" ht="11.25">
      <c r="B139" s="149"/>
      <c r="D139" s="150" t="s">
        <v>202</v>
      </c>
      <c r="E139" s="151" t="s">
        <v>44</v>
      </c>
      <c r="F139" s="152" t="s">
        <v>3969</v>
      </c>
      <c r="H139" s="151" t="s">
        <v>44</v>
      </c>
      <c r="I139" s="153"/>
      <c r="L139" s="149"/>
      <c r="M139" s="154"/>
      <c r="T139" s="155"/>
      <c r="AT139" s="151" t="s">
        <v>202</v>
      </c>
      <c r="AU139" s="151" t="s">
        <v>90</v>
      </c>
      <c r="AV139" s="12" t="s">
        <v>90</v>
      </c>
      <c r="AW139" s="12" t="s">
        <v>42</v>
      </c>
      <c r="AX139" s="12" t="s">
        <v>82</v>
      </c>
      <c r="AY139" s="151" t="s">
        <v>192</v>
      </c>
    </row>
    <row r="140" spans="2:65" s="13" customFormat="1" ht="11.25">
      <c r="B140" s="156"/>
      <c r="D140" s="150" t="s">
        <v>202</v>
      </c>
      <c r="E140" s="157" t="s">
        <v>44</v>
      </c>
      <c r="F140" s="158" t="s">
        <v>199</v>
      </c>
      <c r="H140" s="159">
        <v>4</v>
      </c>
      <c r="I140" s="160"/>
      <c r="L140" s="156"/>
      <c r="M140" s="161"/>
      <c r="T140" s="162"/>
      <c r="AT140" s="157" t="s">
        <v>202</v>
      </c>
      <c r="AU140" s="157" t="s">
        <v>90</v>
      </c>
      <c r="AV140" s="13" t="s">
        <v>93</v>
      </c>
      <c r="AW140" s="13" t="s">
        <v>42</v>
      </c>
      <c r="AX140" s="13" t="s">
        <v>82</v>
      </c>
      <c r="AY140" s="157" t="s">
        <v>192</v>
      </c>
    </row>
    <row r="141" spans="2:65" s="14" customFormat="1" ht="11.25">
      <c r="B141" s="163"/>
      <c r="D141" s="150" t="s">
        <v>202</v>
      </c>
      <c r="E141" s="164" t="s">
        <v>44</v>
      </c>
      <c r="F141" s="165" t="s">
        <v>205</v>
      </c>
      <c r="H141" s="166">
        <v>8</v>
      </c>
      <c r="I141" s="167"/>
      <c r="L141" s="163"/>
      <c r="M141" s="187"/>
      <c r="N141" s="188"/>
      <c r="O141" s="188"/>
      <c r="P141" s="188"/>
      <c r="Q141" s="188"/>
      <c r="R141" s="188"/>
      <c r="S141" s="188"/>
      <c r="T141" s="189"/>
      <c r="AT141" s="164" t="s">
        <v>202</v>
      </c>
      <c r="AU141" s="164" t="s">
        <v>90</v>
      </c>
      <c r="AV141" s="14" t="s">
        <v>199</v>
      </c>
      <c r="AW141" s="14" t="s">
        <v>42</v>
      </c>
      <c r="AX141" s="14" t="s">
        <v>90</v>
      </c>
      <c r="AY141" s="164" t="s">
        <v>192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DUwAZtssxtdPe/YyC0gQpsk14YDdjYe+K37auBOlVrpvzAW8P7myNa2Ee/wKAkIfIz8Zd0g3r8GRZeT68pQFaA==" saltValue="pLyls5RSaJyq8qrxU1+27ld19RPhvekb7yUb/zwyNwVBkB14jUdEqTqzA6nBU+crNNd+ycrgsterBagYe9BzAQ==" spinCount="100000" sheet="1" objects="1" scenarios="1" formatColumns="0" formatRows="0" autoFilter="0"/>
  <autoFilter ref="C85:K14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156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93</v>
      </c>
    </row>
    <row r="4" spans="2:46" ht="24.95" customHeight="1">
      <c r="B4" s="20"/>
      <c r="D4" s="21" t="s">
        <v>157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Nám. Národních hrdinů – Havlíčkova – koordinovaný tah SSZ (2025)</v>
      </c>
      <c r="F7" s="239"/>
      <c r="G7" s="239"/>
      <c r="H7" s="239"/>
      <c r="L7" s="20"/>
    </row>
    <row r="8" spans="2:46" ht="12" customHeight="1">
      <c r="B8" s="20"/>
      <c r="D8" s="27" t="s">
        <v>158</v>
      </c>
      <c r="L8" s="20"/>
    </row>
    <row r="9" spans="2:46" s="1" customFormat="1" ht="16.5" customHeight="1">
      <c r="B9" s="33"/>
      <c r="E9" s="238" t="s">
        <v>3897</v>
      </c>
      <c r="F9" s="240"/>
      <c r="G9" s="240"/>
      <c r="H9" s="240"/>
      <c r="L9" s="33"/>
    </row>
    <row r="10" spans="2:46" s="1" customFormat="1" ht="12" customHeight="1">
      <c r="B10" s="33"/>
      <c r="D10" s="27" t="s">
        <v>415</v>
      </c>
      <c r="L10" s="33"/>
    </row>
    <row r="11" spans="2:46" s="1" customFormat="1" ht="16.5" customHeight="1">
      <c r="B11" s="33"/>
      <c r="E11" s="197" t="s">
        <v>3970</v>
      </c>
      <c r="F11" s="240"/>
      <c r="G11" s="240"/>
      <c r="H11" s="240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44</v>
      </c>
      <c r="I13" s="27" t="s">
        <v>20</v>
      </c>
      <c r="J13" s="25" t="s">
        <v>44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15. 1. 2025</v>
      </c>
      <c r="L14" s="33"/>
    </row>
    <row r="15" spans="2:46" s="1" customFormat="1" ht="21.75" customHeight="1">
      <c r="B15" s="33"/>
      <c r="I15" s="24" t="s">
        <v>28</v>
      </c>
      <c r="J15" s="29" t="s">
        <v>3899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1" t="str">
        <f>'Rekapitulace stavby'!E14</f>
        <v>Vyplň údaj</v>
      </c>
      <c r="F20" s="222"/>
      <c r="G20" s="222"/>
      <c r="H20" s="222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44</v>
      </c>
      <c r="L25" s="33"/>
    </row>
    <row r="26" spans="2:12" s="1" customFormat="1" ht="18" customHeight="1">
      <c r="B26" s="33"/>
      <c r="E26" s="25" t="s">
        <v>45</v>
      </c>
      <c r="I26" s="27" t="s">
        <v>34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46</v>
      </c>
      <c r="L28" s="33"/>
    </row>
    <row r="29" spans="2:12" s="7" customFormat="1" ht="16.5" customHeight="1">
      <c r="B29" s="92"/>
      <c r="E29" s="227" t="s">
        <v>44</v>
      </c>
      <c r="F29" s="227"/>
      <c r="G29" s="227"/>
      <c r="H29" s="227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48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50</v>
      </c>
      <c r="I34" s="36" t="s">
        <v>49</v>
      </c>
      <c r="J34" s="36" t="s">
        <v>51</v>
      </c>
      <c r="L34" s="33"/>
    </row>
    <row r="35" spans="2:12" s="1" customFormat="1" ht="14.45" customHeight="1">
      <c r="B35" s="33"/>
      <c r="D35" s="53" t="s">
        <v>52</v>
      </c>
      <c r="E35" s="27" t="s">
        <v>53</v>
      </c>
      <c r="F35" s="84">
        <f>ROUND((SUM(BE86:BE127)),  2)</f>
        <v>0</v>
      </c>
      <c r="I35" s="94">
        <v>0.21</v>
      </c>
      <c r="J35" s="84">
        <f>ROUND(((SUM(BE86:BE127))*I35),  2)</f>
        <v>0</v>
      </c>
      <c r="L35" s="33"/>
    </row>
    <row r="36" spans="2:12" s="1" customFormat="1" ht="14.45" customHeight="1">
      <c r="B36" s="33"/>
      <c r="E36" s="27" t="s">
        <v>54</v>
      </c>
      <c r="F36" s="84">
        <f>ROUND((SUM(BF86:BF127)),  2)</f>
        <v>0</v>
      </c>
      <c r="I36" s="94">
        <v>0.12</v>
      </c>
      <c r="J36" s="84">
        <f>ROUND(((SUM(BF86:BF127))*I36),  2)</f>
        <v>0</v>
      </c>
      <c r="L36" s="33"/>
    </row>
    <row r="37" spans="2:12" s="1" customFormat="1" ht="14.45" hidden="1" customHeight="1">
      <c r="B37" s="33"/>
      <c r="E37" s="27" t="s">
        <v>55</v>
      </c>
      <c r="F37" s="84">
        <f>ROUND((SUM(BG86:BG127)),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56</v>
      </c>
      <c r="F38" s="84">
        <f>ROUND((SUM(BH86:BH127)),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57</v>
      </c>
      <c r="F39" s="84">
        <f>ROUND((SUM(BI86:BI127)),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58</v>
      </c>
      <c r="E41" s="55"/>
      <c r="F41" s="55"/>
      <c r="G41" s="97" t="s">
        <v>59</v>
      </c>
      <c r="H41" s="98" t="s">
        <v>60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163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26.25" customHeight="1">
      <c r="B50" s="33"/>
      <c r="E50" s="238" t="str">
        <f>E7</f>
        <v>Nám. Národních hrdinů – Havlíčkova – koordinovaný tah SSZ (2025)</v>
      </c>
      <c r="F50" s="239"/>
      <c r="G50" s="239"/>
      <c r="H50" s="239"/>
      <c r="L50" s="33"/>
    </row>
    <row r="51" spans="2:47" ht="12" customHeight="1">
      <c r="B51" s="20"/>
      <c r="C51" s="27" t="s">
        <v>158</v>
      </c>
      <c r="L51" s="20"/>
    </row>
    <row r="52" spans="2:47" s="1" customFormat="1" ht="16.5" customHeight="1">
      <c r="B52" s="33"/>
      <c r="E52" s="238" t="s">
        <v>3897</v>
      </c>
      <c r="F52" s="240"/>
      <c r="G52" s="240"/>
      <c r="H52" s="240"/>
      <c r="L52" s="33"/>
    </row>
    <row r="53" spans="2:47" s="1" customFormat="1" ht="12" customHeight="1">
      <c r="B53" s="33"/>
      <c r="C53" s="27" t="s">
        <v>415</v>
      </c>
      <c r="L53" s="33"/>
    </row>
    <row r="54" spans="2:47" s="1" customFormat="1" ht="16.5" customHeight="1">
      <c r="B54" s="33"/>
      <c r="E54" s="197" t="str">
        <f>E11</f>
        <v>VON.2 - Vedlejší rozpočtové náklady</v>
      </c>
      <c r="F54" s="240"/>
      <c r="G54" s="240"/>
      <c r="H54" s="2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Olomouc, třída Svobody</v>
      </c>
      <c r="I56" s="27" t="s">
        <v>24</v>
      </c>
      <c r="J56" s="50" t="str">
        <f>IF(J14="","",J14)</f>
        <v>15. 1. 2025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7" t="s">
        <v>30</v>
      </c>
      <c r="F58" s="25" t="str">
        <f>E17</f>
        <v>Statutární město Olomouc</v>
      </c>
      <c r="I58" s="27" t="s">
        <v>38</v>
      </c>
      <c r="J58" s="31" t="str">
        <f>E23</f>
        <v>PK SSZ Obrdlík, s.r.o.</v>
      </c>
      <c r="L58" s="33"/>
    </row>
    <row r="59" spans="2:47" s="1" customFormat="1" ht="15.2" customHeight="1">
      <c r="B59" s="33"/>
      <c r="C59" s="27" t="s">
        <v>36</v>
      </c>
      <c r="F59" s="25" t="str">
        <f>IF(E20="","",E20)</f>
        <v>Vyplň údaj</v>
      </c>
      <c r="I59" s="27" t="s">
        <v>43</v>
      </c>
      <c r="J59" s="31" t="str">
        <f>E26</f>
        <v>Ing. Luděk Obrdlík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164</v>
      </c>
      <c r="D61" s="95"/>
      <c r="E61" s="95"/>
      <c r="F61" s="95"/>
      <c r="G61" s="95"/>
      <c r="H61" s="95"/>
      <c r="I61" s="95"/>
      <c r="J61" s="102" t="s">
        <v>165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80</v>
      </c>
      <c r="J63" s="64">
        <f>J86</f>
        <v>0</v>
      </c>
      <c r="L63" s="33"/>
      <c r="AU63" s="17" t="s">
        <v>166</v>
      </c>
    </row>
    <row r="64" spans="2:47" s="8" customFormat="1" ht="24.95" customHeight="1">
      <c r="B64" s="104"/>
      <c r="D64" s="105" t="s">
        <v>3971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1" t="s">
        <v>177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7" t="s">
        <v>16</v>
      </c>
      <c r="L73" s="33"/>
    </row>
    <row r="74" spans="2:12" s="1" customFormat="1" ht="26.25" customHeight="1">
      <c r="B74" s="33"/>
      <c r="E74" s="238" t="str">
        <f>E7</f>
        <v>Nám. Národních hrdinů – Havlíčkova – koordinovaný tah SSZ (2025)</v>
      </c>
      <c r="F74" s="239"/>
      <c r="G74" s="239"/>
      <c r="H74" s="239"/>
      <c r="L74" s="33"/>
    </row>
    <row r="75" spans="2:12" ht="12" customHeight="1">
      <c r="B75" s="20"/>
      <c r="C75" s="27" t="s">
        <v>158</v>
      </c>
      <c r="L75" s="20"/>
    </row>
    <row r="76" spans="2:12" s="1" customFormat="1" ht="16.5" customHeight="1">
      <c r="B76" s="33"/>
      <c r="E76" s="238" t="s">
        <v>3897</v>
      </c>
      <c r="F76" s="240"/>
      <c r="G76" s="240"/>
      <c r="H76" s="240"/>
      <c r="L76" s="33"/>
    </row>
    <row r="77" spans="2:12" s="1" customFormat="1" ht="12" customHeight="1">
      <c r="B77" s="33"/>
      <c r="C77" s="27" t="s">
        <v>415</v>
      </c>
      <c r="L77" s="33"/>
    </row>
    <row r="78" spans="2:12" s="1" customFormat="1" ht="16.5" customHeight="1">
      <c r="B78" s="33"/>
      <c r="E78" s="197" t="str">
        <f>E11</f>
        <v>VON.2 - Vedlejší rozpočtové náklady</v>
      </c>
      <c r="F78" s="240"/>
      <c r="G78" s="240"/>
      <c r="H78" s="2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22</v>
      </c>
      <c r="F80" s="25" t="str">
        <f>F14</f>
        <v>Olomouc, třída Svobody</v>
      </c>
      <c r="I80" s="27" t="s">
        <v>24</v>
      </c>
      <c r="J80" s="50" t="str">
        <f>IF(J14="","",J14)</f>
        <v>15. 1. 2025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7" t="s">
        <v>30</v>
      </c>
      <c r="F82" s="25" t="str">
        <f>E17</f>
        <v>Statutární město Olomouc</v>
      </c>
      <c r="I82" s="27" t="s">
        <v>38</v>
      </c>
      <c r="J82" s="31" t="str">
        <f>E23</f>
        <v>PK SSZ Obrdlík, s.r.o.</v>
      </c>
      <c r="L82" s="33"/>
    </row>
    <row r="83" spans="2:65" s="1" customFormat="1" ht="15.2" customHeight="1">
      <c r="B83" s="33"/>
      <c r="C83" s="27" t="s">
        <v>36</v>
      </c>
      <c r="F83" s="25" t="str">
        <f>IF(E20="","",E20)</f>
        <v>Vyplň údaj</v>
      </c>
      <c r="I83" s="27" t="s">
        <v>43</v>
      </c>
      <c r="J83" s="31" t="str">
        <f>E26</f>
        <v>Ing. Luděk Obrdlík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178</v>
      </c>
      <c r="D85" s="114" t="s">
        <v>67</v>
      </c>
      <c r="E85" s="114" t="s">
        <v>63</v>
      </c>
      <c r="F85" s="114" t="s">
        <v>64</v>
      </c>
      <c r="G85" s="114" t="s">
        <v>179</v>
      </c>
      <c r="H85" s="114" t="s">
        <v>180</v>
      </c>
      <c r="I85" s="114" t="s">
        <v>181</v>
      </c>
      <c r="J85" s="114" t="s">
        <v>165</v>
      </c>
      <c r="K85" s="115" t="s">
        <v>182</v>
      </c>
      <c r="L85" s="112"/>
      <c r="M85" s="57" t="s">
        <v>44</v>
      </c>
      <c r="N85" s="58" t="s">
        <v>52</v>
      </c>
      <c r="O85" s="58" t="s">
        <v>183</v>
      </c>
      <c r="P85" s="58" t="s">
        <v>184</v>
      </c>
      <c r="Q85" s="58" t="s">
        <v>185</v>
      </c>
      <c r="R85" s="58" t="s">
        <v>186</v>
      </c>
      <c r="S85" s="58" t="s">
        <v>187</v>
      </c>
      <c r="T85" s="59" t="s">
        <v>188</v>
      </c>
    </row>
    <row r="86" spans="2:65" s="1" customFormat="1" ht="22.9" customHeight="1">
      <c r="B86" s="33"/>
      <c r="C86" s="62" t="s">
        <v>189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7" t="s">
        <v>81</v>
      </c>
      <c r="AU86" s="17" t="s">
        <v>166</v>
      </c>
      <c r="BK86" s="119">
        <f>BK87</f>
        <v>0</v>
      </c>
    </row>
    <row r="87" spans="2:65" s="11" customFormat="1" ht="25.9" customHeight="1">
      <c r="B87" s="120"/>
      <c r="D87" s="121" t="s">
        <v>81</v>
      </c>
      <c r="E87" s="122" t="s">
        <v>3972</v>
      </c>
      <c r="F87" s="122" t="s">
        <v>155</v>
      </c>
      <c r="I87" s="123"/>
      <c r="J87" s="124">
        <f>BK87</f>
        <v>0</v>
      </c>
      <c r="L87" s="120"/>
      <c r="M87" s="125"/>
      <c r="P87" s="126">
        <f>SUM(P88:P127)</f>
        <v>0</v>
      </c>
      <c r="R87" s="126">
        <f>SUM(R88:R127)</f>
        <v>0</v>
      </c>
      <c r="T87" s="127">
        <f>SUM(T88:T127)</f>
        <v>0</v>
      </c>
      <c r="AR87" s="121" t="s">
        <v>90</v>
      </c>
      <c r="AT87" s="128" t="s">
        <v>81</v>
      </c>
      <c r="AU87" s="128" t="s">
        <v>82</v>
      </c>
      <c r="AY87" s="121" t="s">
        <v>192</v>
      </c>
      <c r="BK87" s="129">
        <f>SUM(BK88:BK127)</f>
        <v>0</v>
      </c>
    </row>
    <row r="88" spans="2:65" s="1" customFormat="1" ht="33" customHeight="1">
      <c r="B88" s="33"/>
      <c r="C88" s="132" t="s">
        <v>90</v>
      </c>
      <c r="D88" s="132" t="s">
        <v>194</v>
      </c>
      <c r="E88" s="133" t="s">
        <v>3973</v>
      </c>
      <c r="F88" s="134" t="s">
        <v>3974</v>
      </c>
      <c r="G88" s="135" t="s">
        <v>3902</v>
      </c>
      <c r="H88" s="136">
        <v>1</v>
      </c>
      <c r="I88" s="137"/>
      <c r="J88" s="138">
        <f>ROUND(I88*H88,2)</f>
        <v>0</v>
      </c>
      <c r="K88" s="134" t="s">
        <v>259</v>
      </c>
      <c r="L88" s="33"/>
      <c r="M88" s="139" t="s">
        <v>44</v>
      </c>
      <c r="N88" s="140" t="s">
        <v>53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3975</v>
      </c>
      <c r="AT88" s="143" t="s">
        <v>194</v>
      </c>
      <c r="AU88" s="143" t="s">
        <v>90</v>
      </c>
      <c r="AY88" s="17" t="s">
        <v>192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90</v>
      </c>
      <c r="BK88" s="144">
        <f>ROUND(I88*H88,2)</f>
        <v>0</v>
      </c>
      <c r="BL88" s="17" t="s">
        <v>3975</v>
      </c>
      <c r="BM88" s="143" t="s">
        <v>3976</v>
      </c>
    </row>
    <row r="89" spans="2:65" s="13" customFormat="1" ht="11.25">
      <c r="B89" s="156"/>
      <c r="D89" s="150" t="s">
        <v>202</v>
      </c>
      <c r="E89" s="157" t="s">
        <v>44</v>
      </c>
      <c r="F89" s="158" t="s">
        <v>90</v>
      </c>
      <c r="H89" s="159">
        <v>1</v>
      </c>
      <c r="I89" s="160"/>
      <c r="L89" s="156"/>
      <c r="M89" s="161"/>
      <c r="T89" s="162"/>
      <c r="AT89" s="157" t="s">
        <v>202</v>
      </c>
      <c r="AU89" s="157" t="s">
        <v>90</v>
      </c>
      <c r="AV89" s="13" t="s">
        <v>93</v>
      </c>
      <c r="AW89" s="13" t="s">
        <v>42</v>
      </c>
      <c r="AX89" s="13" t="s">
        <v>90</v>
      </c>
      <c r="AY89" s="157" t="s">
        <v>192</v>
      </c>
    </row>
    <row r="90" spans="2:65" s="1" customFormat="1" ht="78" customHeight="1">
      <c r="B90" s="33"/>
      <c r="C90" s="132" t="s">
        <v>93</v>
      </c>
      <c r="D90" s="132" t="s">
        <v>194</v>
      </c>
      <c r="E90" s="133" t="s">
        <v>3977</v>
      </c>
      <c r="F90" s="134" t="s">
        <v>3978</v>
      </c>
      <c r="G90" s="135" t="s">
        <v>3902</v>
      </c>
      <c r="H90" s="136">
        <v>1</v>
      </c>
      <c r="I90" s="137"/>
      <c r="J90" s="138">
        <f>ROUND(I90*H90,2)</f>
        <v>0</v>
      </c>
      <c r="K90" s="134" t="s">
        <v>259</v>
      </c>
      <c r="L90" s="33"/>
      <c r="M90" s="139" t="s">
        <v>44</v>
      </c>
      <c r="N90" s="140" t="s">
        <v>53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3975</v>
      </c>
      <c r="AT90" s="143" t="s">
        <v>194</v>
      </c>
      <c r="AU90" s="143" t="s">
        <v>90</v>
      </c>
      <c r="AY90" s="17" t="s">
        <v>192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7" t="s">
        <v>90</v>
      </c>
      <c r="BK90" s="144">
        <f>ROUND(I90*H90,2)</f>
        <v>0</v>
      </c>
      <c r="BL90" s="17" t="s">
        <v>3975</v>
      </c>
      <c r="BM90" s="143" t="s">
        <v>3979</v>
      </c>
    </row>
    <row r="91" spans="2:65" s="13" customFormat="1" ht="11.25">
      <c r="B91" s="156"/>
      <c r="D91" s="150" t="s">
        <v>202</v>
      </c>
      <c r="E91" s="157" t="s">
        <v>44</v>
      </c>
      <c r="F91" s="158" t="s">
        <v>90</v>
      </c>
      <c r="H91" s="159">
        <v>1</v>
      </c>
      <c r="I91" s="160"/>
      <c r="L91" s="156"/>
      <c r="M91" s="161"/>
      <c r="T91" s="162"/>
      <c r="AT91" s="157" t="s">
        <v>202</v>
      </c>
      <c r="AU91" s="157" t="s">
        <v>90</v>
      </c>
      <c r="AV91" s="13" t="s">
        <v>93</v>
      </c>
      <c r="AW91" s="13" t="s">
        <v>42</v>
      </c>
      <c r="AX91" s="13" t="s">
        <v>90</v>
      </c>
      <c r="AY91" s="157" t="s">
        <v>192</v>
      </c>
    </row>
    <row r="92" spans="2:65" s="1" customFormat="1" ht="49.15" customHeight="1">
      <c r="B92" s="33"/>
      <c r="C92" s="132" t="s">
        <v>209</v>
      </c>
      <c r="D92" s="132" t="s">
        <v>194</v>
      </c>
      <c r="E92" s="133" t="s">
        <v>3980</v>
      </c>
      <c r="F92" s="134" t="s">
        <v>3981</v>
      </c>
      <c r="G92" s="135" t="s">
        <v>3902</v>
      </c>
      <c r="H92" s="136">
        <v>1</v>
      </c>
      <c r="I92" s="137"/>
      <c r="J92" s="138">
        <f>ROUND(I92*H92,2)</f>
        <v>0</v>
      </c>
      <c r="K92" s="134" t="s">
        <v>259</v>
      </c>
      <c r="L92" s="33"/>
      <c r="M92" s="139" t="s">
        <v>44</v>
      </c>
      <c r="N92" s="140" t="s">
        <v>53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3975</v>
      </c>
      <c r="AT92" s="143" t="s">
        <v>194</v>
      </c>
      <c r="AU92" s="143" t="s">
        <v>90</v>
      </c>
      <c r="AY92" s="17" t="s">
        <v>192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90</v>
      </c>
      <c r="BK92" s="144">
        <f>ROUND(I92*H92,2)</f>
        <v>0</v>
      </c>
      <c r="BL92" s="17" t="s">
        <v>3975</v>
      </c>
      <c r="BM92" s="143" t="s">
        <v>3982</v>
      </c>
    </row>
    <row r="93" spans="2:65" s="13" customFormat="1" ht="11.25">
      <c r="B93" s="156"/>
      <c r="D93" s="150" t="s">
        <v>202</v>
      </c>
      <c r="E93" s="157" t="s">
        <v>44</v>
      </c>
      <c r="F93" s="158" t="s">
        <v>90</v>
      </c>
      <c r="H93" s="159">
        <v>1</v>
      </c>
      <c r="I93" s="160"/>
      <c r="L93" s="156"/>
      <c r="M93" s="161"/>
      <c r="T93" s="162"/>
      <c r="AT93" s="157" t="s">
        <v>202</v>
      </c>
      <c r="AU93" s="157" t="s">
        <v>90</v>
      </c>
      <c r="AV93" s="13" t="s">
        <v>93</v>
      </c>
      <c r="AW93" s="13" t="s">
        <v>42</v>
      </c>
      <c r="AX93" s="13" t="s">
        <v>82</v>
      </c>
      <c r="AY93" s="157" t="s">
        <v>192</v>
      </c>
    </row>
    <row r="94" spans="2:65" s="14" customFormat="1" ht="11.25">
      <c r="B94" s="163"/>
      <c r="D94" s="150" t="s">
        <v>202</v>
      </c>
      <c r="E94" s="164" t="s">
        <v>44</v>
      </c>
      <c r="F94" s="165" t="s">
        <v>205</v>
      </c>
      <c r="H94" s="166">
        <v>1</v>
      </c>
      <c r="I94" s="167"/>
      <c r="L94" s="163"/>
      <c r="M94" s="168"/>
      <c r="T94" s="169"/>
      <c r="AT94" s="164" t="s">
        <v>202</v>
      </c>
      <c r="AU94" s="164" t="s">
        <v>90</v>
      </c>
      <c r="AV94" s="14" t="s">
        <v>199</v>
      </c>
      <c r="AW94" s="14" t="s">
        <v>42</v>
      </c>
      <c r="AX94" s="14" t="s">
        <v>90</v>
      </c>
      <c r="AY94" s="164" t="s">
        <v>192</v>
      </c>
    </row>
    <row r="95" spans="2:65" s="1" customFormat="1" ht="44.25" customHeight="1">
      <c r="B95" s="33"/>
      <c r="C95" s="132" t="s">
        <v>199</v>
      </c>
      <c r="D95" s="132" t="s">
        <v>194</v>
      </c>
      <c r="E95" s="133" t="s">
        <v>3983</v>
      </c>
      <c r="F95" s="134" t="s">
        <v>3984</v>
      </c>
      <c r="G95" s="135" t="s">
        <v>3902</v>
      </c>
      <c r="H95" s="136">
        <v>1</v>
      </c>
      <c r="I95" s="137"/>
      <c r="J95" s="138">
        <f>ROUND(I95*H95,2)</f>
        <v>0</v>
      </c>
      <c r="K95" s="134" t="s">
        <v>259</v>
      </c>
      <c r="L95" s="33"/>
      <c r="M95" s="139" t="s">
        <v>44</v>
      </c>
      <c r="N95" s="140" t="s">
        <v>53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3975</v>
      </c>
      <c r="AT95" s="143" t="s">
        <v>194</v>
      </c>
      <c r="AU95" s="143" t="s">
        <v>90</v>
      </c>
      <c r="AY95" s="17" t="s">
        <v>192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90</v>
      </c>
      <c r="BK95" s="144">
        <f>ROUND(I95*H95,2)</f>
        <v>0</v>
      </c>
      <c r="BL95" s="17" t="s">
        <v>3975</v>
      </c>
      <c r="BM95" s="143" t="s">
        <v>3985</v>
      </c>
    </row>
    <row r="96" spans="2:65" s="12" customFormat="1" ht="11.25">
      <c r="B96" s="149"/>
      <c r="D96" s="150" t="s">
        <v>202</v>
      </c>
      <c r="E96" s="151" t="s">
        <v>44</v>
      </c>
      <c r="F96" s="152" t="s">
        <v>3986</v>
      </c>
      <c r="H96" s="151" t="s">
        <v>44</v>
      </c>
      <c r="I96" s="153"/>
      <c r="L96" s="149"/>
      <c r="M96" s="154"/>
      <c r="T96" s="155"/>
      <c r="AT96" s="151" t="s">
        <v>202</v>
      </c>
      <c r="AU96" s="151" t="s">
        <v>90</v>
      </c>
      <c r="AV96" s="12" t="s">
        <v>90</v>
      </c>
      <c r="AW96" s="12" t="s">
        <v>42</v>
      </c>
      <c r="AX96" s="12" t="s">
        <v>82</v>
      </c>
      <c r="AY96" s="151" t="s">
        <v>192</v>
      </c>
    </row>
    <row r="97" spans="2:65" s="12" customFormat="1" ht="22.5">
      <c r="B97" s="149"/>
      <c r="D97" s="150" t="s">
        <v>202</v>
      </c>
      <c r="E97" s="151" t="s">
        <v>44</v>
      </c>
      <c r="F97" s="152" t="s">
        <v>3987</v>
      </c>
      <c r="H97" s="151" t="s">
        <v>44</v>
      </c>
      <c r="I97" s="153"/>
      <c r="L97" s="149"/>
      <c r="M97" s="154"/>
      <c r="T97" s="155"/>
      <c r="AT97" s="151" t="s">
        <v>202</v>
      </c>
      <c r="AU97" s="151" t="s">
        <v>90</v>
      </c>
      <c r="AV97" s="12" t="s">
        <v>90</v>
      </c>
      <c r="AW97" s="12" t="s">
        <v>42</v>
      </c>
      <c r="AX97" s="12" t="s">
        <v>82</v>
      </c>
      <c r="AY97" s="151" t="s">
        <v>192</v>
      </c>
    </row>
    <row r="98" spans="2:65" s="12" customFormat="1" ht="11.25">
      <c r="B98" s="149"/>
      <c r="D98" s="150" t="s">
        <v>202</v>
      </c>
      <c r="E98" s="151" t="s">
        <v>44</v>
      </c>
      <c r="F98" s="152" t="s">
        <v>3988</v>
      </c>
      <c r="H98" s="151" t="s">
        <v>44</v>
      </c>
      <c r="I98" s="153"/>
      <c r="L98" s="149"/>
      <c r="M98" s="154"/>
      <c r="T98" s="155"/>
      <c r="AT98" s="151" t="s">
        <v>202</v>
      </c>
      <c r="AU98" s="151" t="s">
        <v>90</v>
      </c>
      <c r="AV98" s="12" t="s">
        <v>90</v>
      </c>
      <c r="AW98" s="12" t="s">
        <v>42</v>
      </c>
      <c r="AX98" s="12" t="s">
        <v>82</v>
      </c>
      <c r="AY98" s="151" t="s">
        <v>192</v>
      </c>
    </row>
    <row r="99" spans="2:65" s="12" customFormat="1" ht="11.25">
      <c r="B99" s="149"/>
      <c r="D99" s="150" t="s">
        <v>202</v>
      </c>
      <c r="E99" s="151" t="s">
        <v>44</v>
      </c>
      <c r="F99" s="152" t="s">
        <v>3989</v>
      </c>
      <c r="H99" s="151" t="s">
        <v>44</v>
      </c>
      <c r="I99" s="153"/>
      <c r="L99" s="149"/>
      <c r="M99" s="154"/>
      <c r="T99" s="155"/>
      <c r="AT99" s="151" t="s">
        <v>202</v>
      </c>
      <c r="AU99" s="151" t="s">
        <v>90</v>
      </c>
      <c r="AV99" s="12" t="s">
        <v>90</v>
      </c>
      <c r="AW99" s="12" t="s">
        <v>42</v>
      </c>
      <c r="AX99" s="12" t="s">
        <v>82</v>
      </c>
      <c r="AY99" s="151" t="s">
        <v>192</v>
      </c>
    </row>
    <row r="100" spans="2:65" s="12" customFormat="1" ht="11.25">
      <c r="B100" s="149"/>
      <c r="D100" s="150" t="s">
        <v>202</v>
      </c>
      <c r="E100" s="151" t="s">
        <v>44</v>
      </c>
      <c r="F100" s="152" t="s">
        <v>3990</v>
      </c>
      <c r="H100" s="151" t="s">
        <v>44</v>
      </c>
      <c r="I100" s="153"/>
      <c r="L100" s="149"/>
      <c r="M100" s="154"/>
      <c r="T100" s="155"/>
      <c r="AT100" s="151" t="s">
        <v>202</v>
      </c>
      <c r="AU100" s="151" t="s">
        <v>90</v>
      </c>
      <c r="AV100" s="12" t="s">
        <v>90</v>
      </c>
      <c r="AW100" s="12" t="s">
        <v>42</v>
      </c>
      <c r="AX100" s="12" t="s">
        <v>82</v>
      </c>
      <c r="AY100" s="151" t="s">
        <v>192</v>
      </c>
    </row>
    <row r="101" spans="2:65" s="12" customFormat="1" ht="11.25">
      <c r="B101" s="149"/>
      <c r="D101" s="150" t="s">
        <v>202</v>
      </c>
      <c r="E101" s="151" t="s">
        <v>44</v>
      </c>
      <c r="F101" s="152" t="s">
        <v>3991</v>
      </c>
      <c r="H101" s="151" t="s">
        <v>44</v>
      </c>
      <c r="I101" s="153"/>
      <c r="L101" s="149"/>
      <c r="M101" s="154"/>
      <c r="T101" s="155"/>
      <c r="AT101" s="151" t="s">
        <v>202</v>
      </c>
      <c r="AU101" s="151" t="s">
        <v>90</v>
      </c>
      <c r="AV101" s="12" t="s">
        <v>90</v>
      </c>
      <c r="AW101" s="12" t="s">
        <v>42</v>
      </c>
      <c r="AX101" s="12" t="s">
        <v>82</v>
      </c>
      <c r="AY101" s="151" t="s">
        <v>192</v>
      </c>
    </row>
    <row r="102" spans="2:65" s="12" customFormat="1" ht="11.25">
      <c r="B102" s="149"/>
      <c r="D102" s="150" t="s">
        <v>202</v>
      </c>
      <c r="E102" s="151" t="s">
        <v>44</v>
      </c>
      <c r="F102" s="152" t="s">
        <v>3992</v>
      </c>
      <c r="H102" s="151" t="s">
        <v>44</v>
      </c>
      <c r="I102" s="153"/>
      <c r="L102" s="149"/>
      <c r="M102" s="154"/>
      <c r="T102" s="155"/>
      <c r="AT102" s="151" t="s">
        <v>202</v>
      </c>
      <c r="AU102" s="151" t="s">
        <v>90</v>
      </c>
      <c r="AV102" s="12" t="s">
        <v>90</v>
      </c>
      <c r="AW102" s="12" t="s">
        <v>42</v>
      </c>
      <c r="AX102" s="12" t="s">
        <v>82</v>
      </c>
      <c r="AY102" s="151" t="s">
        <v>192</v>
      </c>
    </row>
    <row r="103" spans="2:65" s="12" customFormat="1" ht="11.25">
      <c r="B103" s="149"/>
      <c r="D103" s="150" t="s">
        <v>202</v>
      </c>
      <c r="E103" s="151" t="s">
        <v>44</v>
      </c>
      <c r="F103" s="152" t="s">
        <v>3989</v>
      </c>
      <c r="H103" s="151" t="s">
        <v>44</v>
      </c>
      <c r="I103" s="153"/>
      <c r="L103" s="149"/>
      <c r="M103" s="154"/>
      <c r="T103" s="155"/>
      <c r="AT103" s="151" t="s">
        <v>202</v>
      </c>
      <c r="AU103" s="151" t="s">
        <v>90</v>
      </c>
      <c r="AV103" s="12" t="s">
        <v>90</v>
      </c>
      <c r="AW103" s="12" t="s">
        <v>42</v>
      </c>
      <c r="AX103" s="12" t="s">
        <v>82</v>
      </c>
      <c r="AY103" s="151" t="s">
        <v>192</v>
      </c>
    </row>
    <row r="104" spans="2:65" s="12" customFormat="1" ht="11.25">
      <c r="B104" s="149"/>
      <c r="D104" s="150" t="s">
        <v>202</v>
      </c>
      <c r="E104" s="151" t="s">
        <v>44</v>
      </c>
      <c r="F104" s="152" t="s">
        <v>3993</v>
      </c>
      <c r="H104" s="151" t="s">
        <v>44</v>
      </c>
      <c r="I104" s="153"/>
      <c r="L104" s="149"/>
      <c r="M104" s="154"/>
      <c r="T104" s="155"/>
      <c r="AT104" s="151" t="s">
        <v>202</v>
      </c>
      <c r="AU104" s="151" t="s">
        <v>90</v>
      </c>
      <c r="AV104" s="12" t="s">
        <v>90</v>
      </c>
      <c r="AW104" s="12" t="s">
        <v>42</v>
      </c>
      <c r="AX104" s="12" t="s">
        <v>82</v>
      </c>
      <c r="AY104" s="151" t="s">
        <v>192</v>
      </c>
    </row>
    <row r="105" spans="2:65" s="12" customFormat="1" ht="22.5">
      <c r="B105" s="149"/>
      <c r="D105" s="150" t="s">
        <v>202</v>
      </c>
      <c r="E105" s="151" t="s">
        <v>44</v>
      </c>
      <c r="F105" s="152" t="s">
        <v>3994</v>
      </c>
      <c r="H105" s="151" t="s">
        <v>44</v>
      </c>
      <c r="I105" s="153"/>
      <c r="L105" s="149"/>
      <c r="M105" s="154"/>
      <c r="T105" s="155"/>
      <c r="AT105" s="151" t="s">
        <v>202</v>
      </c>
      <c r="AU105" s="151" t="s">
        <v>90</v>
      </c>
      <c r="AV105" s="12" t="s">
        <v>90</v>
      </c>
      <c r="AW105" s="12" t="s">
        <v>42</v>
      </c>
      <c r="AX105" s="12" t="s">
        <v>82</v>
      </c>
      <c r="AY105" s="151" t="s">
        <v>192</v>
      </c>
    </row>
    <row r="106" spans="2:65" s="13" customFormat="1" ht="11.25">
      <c r="B106" s="156"/>
      <c r="D106" s="150" t="s">
        <v>202</v>
      </c>
      <c r="E106" s="157" t="s">
        <v>44</v>
      </c>
      <c r="F106" s="158" t="s">
        <v>90</v>
      </c>
      <c r="H106" s="159">
        <v>1</v>
      </c>
      <c r="I106" s="160"/>
      <c r="L106" s="156"/>
      <c r="M106" s="161"/>
      <c r="T106" s="162"/>
      <c r="AT106" s="157" t="s">
        <v>202</v>
      </c>
      <c r="AU106" s="157" t="s">
        <v>90</v>
      </c>
      <c r="AV106" s="13" t="s">
        <v>93</v>
      </c>
      <c r="AW106" s="13" t="s">
        <v>42</v>
      </c>
      <c r="AX106" s="13" t="s">
        <v>90</v>
      </c>
      <c r="AY106" s="157" t="s">
        <v>192</v>
      </c>
    </row>
    <row r="107" spans="2:65" s="1" customFormat="1" ht="56.25" customHeight="1">
      <c r="B107" s="33"/>
      <c r="C107" s="132" t="s">
        <v>222</v>
      </c>
      <c r="D107" s="132" t="s">
        <v>194</v>
      </c>
      <c r="E107" s="133" t="s">
        <v>3995</v>
      </c>
      <c r="F107" s="134" t="s">
        <v>3996</v>
      </c>
      <c r="G107" s="135" t="s">
        <v>3902</v>
      </c>
      <c r="H107" s="136">
        <v>1</v>
      </c>
      <c r="I107" s="137"/>
      <c r="J107" s="138">
        <f>ROUND(I107*H107,2)</f>
        <v>0</v>
      </c>
      <c r="K107" s="134" t="s">
        <v>259</v>
      </c>
      <c r="L107" s="33"/>
      <c r="M107" s="139" t="s">
        <v>44</v>
      </c>
      <c r="N107" s="140" t="s">
        <v>53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3975</v>
      </c>
      <c r="AT107" s="143" t="s">
        <v>194</v>
      </c>
      <c r="AU107" s="143" t="s">
        <v>90</v>
      </c>
      <c r="AY107" s="17" t="s">
        <v>192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90</v>
      </c>
      <c r="BK107" s="144">
        <f>ROUND(I107*H107,2)</f>
        <v>0</v>
      </c>
      <c r="BL107" s="17" t="s">
        <v>3975</v>
      </c>
      <c r="BM107" s="143" t="s">
        <v>3997</v>
      </c>
    </row>
    <row r="108" spans="2:65" s="13" customFormat="1" ht="11.25">
      <c r="B108" s="156"/>
      <c r="D108" s="150" t="s">
        <v>202</v>
      </c>
      <c r="E108" s="157" t="s">
        <v>44</v>
      </c>
      <c r="F108" s="158" t="s">
        <v>90</v>
      </c>
      <c r="H108" s="159">
        <v>1</v>
      </c>
      <c r="I108" s="160"/>
      <c r="L108" s="156"/>
      <c r="M108" s="161"/>
      <c r="T108" s="162"/>
      <c r="AT108" s="157" t="s">
        <v>202</v>
      </c>
      <c r="AU108" s="157" t="s">
        <v>90</v>
      </c>
      <c r="AV108" s="13" t="s">
        <v>93</v>
      </c>
      <c r="AW108" s="13" t="s">
        <v>42</v>
      </c>
      <c r="AX108" s="13" t="s">
        <v>90</v>
      </c>
      <c r="AY108" s="157" t="s">
        <v>192</v>
      </c>
    </row>
    <row r="109" spans="2:65" s="1" customFormat="1" ht="33" customHeight="1">
      <c r="B109" s="33"/>
      <c r="C109" s="132" t="s">
        <v>212</v>
      </c>
      <c r="D109" s="132" t="s">
        <v>194</v>
      </c>
      <c r="E109" s="133" t="s">
        <v>3998</v>
      </c>
      <c r="F109" s="134" t="s">
        <v>3999</v>
      </c>
      <c r="G109" s="135" t="s">
        <v>3902</v>
      </c>
      <c r="H109" s="136">
        <v>1</v>
      </c>
      <c r="I109" s="137"/>
      <c r="J109" s="138">
        <f>ROUND(I109*H109,2)</f>
        <v>0</v>
      </c>
      <c r="K109" s="134" t="s">
        <v>259</v>
      </c>
      <c r="L109" s="33"/>
      <c r="M109" s="139" t="s">
        <v>44</v>
      </c>
      <c r="N109" s="140" t="s">
        <v>53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3975</v>
      </c>
      <c r="AT109" s="143" t="s">
        <v>194</v>
      </c>
      <c r="AU109" s="143" t="s">
        <v>90</v>
      </c>
      <c r="AY109" s="17" t="s">
        <v>192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90</v>
      </c>
      <c r="BK109" s="144">
        <f>ROUND(I109*H109,2)</f>
        <v>0</v>
      </c>
      <c r="BL109" s="17" t="s">
        <v>3975</v>
      </c>
      <c r="BM109" s="143" t="s">
        <v>4000</v>
      </c>
    </row>
    <row r="110" spans="2:65" s="1" customFormat="1" ht="58.5">
      <c r="B110" s="33"/>
      <c r="D110" s="150" t="s">
        <v>552</v>
      </c>
      <c r="F110" s="183" t="s">
        <v>4001</v>
      </c>
      <c r="I110" s="147"/>
      <c r="L110" s="33"/>
      <c r="M110" s="148"/>
      <c r="T110" s="54"/>
      <c r="AT110" s="17" t="s">
        <v>552</v>
      </c>
      <c r="AU110" s="17" t="s">
        <v>90</v>
      </c>
    </row>
    <row r="111" spans="2:65" s="13" customFormat="1" ht="11.25">
      <c r="B111" s="156"/>
      <c r="D111" s="150" t="s">
        <v>202</v>
      </c>
      <c r="E111" s="157" t="s">
        <v>44</v>
      </c>
      <c r="F111" s="158" t="s">
        <v>90</v>
      </c>
      <c r="H111" s="159">
        <v>1</v>
      </c>
      <c r="I111" s="160"/>
      <c r="L111" s="156"/>
      <c r="M111" s="161"/>
      <c r="T111" s="162"/>
      <c r="AT111" s="157" t="s">
        <v>202</v>
      </c>
      <c r="AU111" s="157" t="s">
        <v>90</v>
      </c>
      <c r="AV111" s="13" t="s">
        <v>93</v>
      </c>
      <c r="AW111" s="13" t="s">
        <v>42</v>
      </c>
      <c r="AX111" s="13" t="s">
        <v>90</v>
      </c>
      <c r="AY111" s="157" t="s">
        <v>192</v>
      </c>
    </row>
    <row r="112" spans="2:65" s="1" customFormat="1" ht="24.2" customHeight="1">
      <c r="B112" s="33"/>
      <c r="C112" s="132" t="s">
        <v>238</v>
      </c>
      <c r="D112" s="132" t="s">
        <v>194</v>
      </c>
      <c r="E112" s="133" t="s">
        <v>4002</v>
      </c>
      <c r="F112" s="134" t="s">
        <v>4003</v>
      </c>
      <c r="G112" s="135" t="s">
        <v>3902</v>
      </c>
      <c r="H112" s="136">
        <v>1</v>
      </c>
      <c r="I112" s="137"/>
      <c r="J112" s="138">
        <f>ROUND(I112*H112,2)</f>
        <v>0</v>
      </c>
      <c r="K112" s="134" t="s">
        <v>259</v>
      </c>
      <c r="L112" s="33"/>
      <c r="M112" s="139" t="s">
        <v>44</v>
      </c>
      <c r="N112" s="140" t="s">
        <v>53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3975</v>
      </c>
      <c r="AT112" s="143" t="s">
        <v>194</v>
      </c>
      <c r="AU112" s="143" t="s">
        <v>90</v>
      </c>
      <c r="AY112" s="17" t="s">
        <v>192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90</v>
      </c>
      <c r="BK112" s="144">
        <f>ROUND(I112*H112,2)</f>
        <v>0</v>
      </c>
      <c r="BL112" s="17" t="s">
        <v>3975</v>
      </c>
      <c r="BM112" s="143" t="s">
        <v>4004</v>
      </c>
    </row>
    <row r="113" spans="2:65" s="13" customFormat="1" ht="11.25">
      <c r="B113" s="156"/>
      <c r="D113" s="150" t="s">
        <v>202</v>
      </c>
      <c r="E113" s="157" t="s">
        <v>44</v>
      </c>
      <c r="F113" s="158" t="s">
        <v>90</v>
      </c>
      <c r="H113" s="159">
        <v>1</v>
      </c>
      <c r="I113" s="160"/>
      <c r="L113" s="156"/>
      <c r="M113" s="161"/>
      <c r="T113" s="162"/>
      <c r="AT113" s="157" t="s">
        <v>202</v>
      </c>
      <c r="AU113" s="157" t="s">
        <v>90</v>
      </c>
      <c r="AV113" s="13" t="s">
        <v>93</v>
      </c>
      <c r="AW113" s="13" t="s">
        <v>42</v>
      </c>
      <c r="AX113" s="13" t="s">
        <v>90</v>
      </c>
      <c r="AY113" s="157" t="s">
        <v>192</v>
      </c>
    </row>
    <row r="114" spans="2:65" s="1" customFormat="1" ht="37.9" customHeight="1">
      <c r="B114" s="33"/>
      <c r="C114" s="132" t="s">
        <v>219</v>
      </c>
      <c r="D114" s="132" t="s">
        <v>194</v>
      </c>
      <c r="E114" s="133" t="s">
        <v>4005</v>
      </c>
      <c r="F114" s="134" t="s">
        <v>4006</v>
      </c>
      <c r="G114" s="135" t="s">
        <v>3902</v>
      </c>
      <c r="H114" s="136">
        <v>1</v>
      </c>
      <c r="I114" s="137"/>
      <c r="J114" s="138">
        <f>ROUND(I114*H114,2)</f>
        <v>0</v>
      </c>
      <c r="K114" s="134" t="s">
        <v>259</v>
      </c>
      <c r="L114" s="33"/>
      <c r="M114" s="139" t="s">
        <v>44</v>
      </c>
      <c r="N114" s="140" t="s">
        <v>53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3975</v>
      </c>
      <c r="AT114" s="143" t="s">
        <v>194</v>
      </c>
      <c r="AU114" s="143" t="s">
        <v>90</v>
      </c>
      <c r="AY114" s="17" t="s">
        <v>192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90</v>
      </c>
      <c r="BK114" s="144">
        <f>ROUND(I114*H114,2)</f>
        <v>0</v>
      </c>
      <c r="BL114" s="17" t="s">
        <v>3975</v>
      </c>
      <c r="BM114" s="143" t="s">
        <v>4007</v>
      </c>
    </row>
    <row r="115" spans="2:65" s="1" customFormat="1" ht="48.75">
      <c r="B115" s="33"/>
      <c r="D115" s="150" t="s">
        <v>552</v>
      </c>
      <c r="F115" s="183" t="s">
        <v>4008</v>
      </c>
      <c r="I115" s="147"/>
      <c r="L115" s="33"/>
      <c r="M115" s="148"/>
      <c r="T115" s="54"/>
      <c r="AT115" s="17" t="s">
        <v>552</v>
      </c>
      <c r="AU115" s="17" t="s">
        <v>90</v>
      </c>
    </row>
    <row r="116" spans="2:65" s="13" customFormat="1" ht="11.25">
      <c r="B116" s="156"/>
      <c r="D116" s="150" t="s">
        <v>202</v>
      </c>
      <c r="E116" s="157" t="s">
        <v>44</v>
      </c>
      <c r="F116" s="158" t="s">
        <v>90</v>
      </c>
      <c r="H116" s="159">
        <v>1</v>
      </c>
      <c r="I116" s="160"/>
      <c r="L116" s="156"/>
      <c r="M116" s="161"/>
      <c r="T116" s="162"/>
      <c r="AT116" s="157" t="s">
        <v>202</v>
      </c>
      <c r="AU116" s="157" t="s">
        <v>90</v>
      </c>
      <c r="AV116" s="13" t="s">
        <v>93</v>
      </c>
      <c r="AW116" s="13" t="s">
        <v>42</v>
      </c>
      <c r="AX116" s="13" t="s">
        <v>90</v>
      </c>
      <c r="AY116" s="157" t="s">
        <v>192</v>
      </c>
    </row>
    <row r="117" spans="2:65" s="1" customFormat="1" ht="33" customHeight="1">
      <c r="B117" s="33"/>
      <c r="C117" s="132" t="s">
        <v>250</v>
      </c>
      <c r="D117" s="132" t="s">
        <v>194</v>
      </c>
      <c r="E117" s="133" t="s">
        <v>4009</v>
      </c>
      <c r="F117" s="134" t="s">
        <v>4010</v>
      </c>
      <c r="G117" s="135" t="s">
        <v>3902</v>
      </c>
      <c r="H117" s="136">
        <v>1</v>
      </c>
      <c r="I117" s="137"/>
      <c r="J117" s="138">
        <f>ROUND(I117*H117,2)</f>
        <v>0</v>
      </c>
      <c r="K117" s="134" t="s">
        <v>259</v>
      </c>
      <c r="L117" s="33"/>
      <c r="M117" s="139" t="s">
        <v>44</v>
      </c>
      <c r="N117" s="140" t="s">
        <v>53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3975</v>
      </c>
      <c r="AT117" s="143" t="s">
        <v>194</v>
      </c>
      <c r="AU117" s="143" t="s">
        <v>90</v>
      </c>
      <c r="AY117" s="17" t="s">
        <v>192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90</v>
      </c>
      <c r="BK117" s="144">
        <f>ROUND(I117*H117,2)</f>
        <v>0</v>
      </c>
      <c r="BL117" s="17" t="s">
        <v>3975</v>
      </c>
      <c r="BM117" s="143" t="s">
        <v>4011</v>
      </c>
    </row>
    <row r="118" spans="2:65" s="1" customFormat="1" ht="48.75">
      <c r="B118" s="33"/>
      <c r="D118" s="150" t="s">
        <v>552</v>
      </c>
      <c r="F118" s="183" t="s">
        <v>4012</v>
      </c>
      <c r="I118" s="147"/>
      <c r="L118" s="33"/>
      <c r="M118" s="148"/>
      <c r="T118" s="54"/>
      <c r="AT118" s="17" t="s">
        <v>552</v>
      </c>
      <c r="AU118" s="17" t="s">
        <v>90</v>
      </c>
    </row>
    <row r="119" spans="2:65" s="13" customFormat="1" ht="11.25">
      <c r="B119" s="156"/>
      <c r="D119" s="150" t="s">
        <v>202</v>
      </c>
      <c r="E119" s="157" t="s">
        <v>44</v>
      </c>
      <c r="F119" s="158" t="s">
        <v>90</v>
      </c>
      <c r="H119" s="159">
        <v>1</v>
      </c>
      <c r="I119" s="160"/>
      <c r="L119" s="156"/>
      <c r="M119" s="161"/>
      <c r="T119" s="162"/>
      <c r="AT119" s="157" t="s">
        <v>202</v>
      </c>
      <c r="AU119" s="157" t="s">
        <v>90</v>
      </c>
      <c r="AV119" s="13" t="s">
        <v>93</v>
      </c>
      <c r="AW119" s="13" t="s">
        <v>42</v>
      </c>
      <c r="AX119" s="13" t="s">
        <v>90</v>
      </c>
      <c r="AY119" s="157" t="s">
        <v>192</v>
      </c>
    </row>
    <row r="120" spans="2:65" s="1" customFormat="1" ht="33" customHeight="1">
      <c r="B120" s="33"/>
      <c r="C120" s="132" t="s">
        <v>226</v>
      </c>
      <c r="D120" s="132" t="s">
        <v>194</v>
      </c>
      <c r="E120" s="133" t="s">
        <v>4013</v>
      </c>
      <c r="F120" s="134" t="s">
        <v>4014</v>
      </c>
      <c r="G120" s="135" t="s">
        <v>3902</v>
      </c>
      <c r="H120" s="136">
        <v>1</v>
      </c>
      <c r="I120" s="137"/>
      <c r="J120" s="138">
        <f>ROUND(I120*H120,2)</f>
        <v>0</v>
      </c>
      <c r="K120" s="134" t="s">
        <v>259</v>
      </c>
      <c r="L120" s="33"/>
      <c r="M120" s="139" t="s">
        <v>44</v>
      </c>
      <c r="N120" s="140" t="s">
        <v>53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3975</v>
      </c>
      <c r="AT120" s="143" t="s">
        <v>194</v>
      </c>
      <c r="AU120" s="143" t="s">
        <v>90</v>
      </c>
      <c r="AY120" s="17" t="s">
        <v>192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90</v>
      </c>
      <c r="BK120" s="144">
        <f>ROUND(I120*H120,2)</f>
        <v>0</v>
      </c>
      <c r="BL120" s="17" t="s">
        <v>3975</v>
      </c>
      <c r="BM120" s="143" t="s">
        <v>4015</v>
      </c>
    </row>
    <row r="121" spans="2:65" s="13" customFormat="1" ht="11.25">
      <c r="B121" s="156"/>
      <c r="D121" s="150" t="s">
        <v>202</v>
      </c>
      <c r="E121" s="157" t="s">
        <v>44</v>
      </c>
      <c r="F121" s="158" t="s">
        <v>90</v>
      </c>
      <c r="H121" s="159">
        <v>1</v>
      </c>
      <c r="I121" s="160"/>
      <c r="L121" s="156"/>
      <c r="M121" s="161"/>
      <c r="T121" s="162"/>
      <c r="AT121" s="157" t="s">
        <v>202</v>
      </c>
      <c r="AU121" s="157" t="s">
        <v>90</v>
      </c>
      <c r="AV121" s="13" t="s">
        <v>93</v>
      </c>
      <c r="AW121" s="13" t="s">
        <v>42</v>
      </c>
      <c r="AX121" s="13" t="s">
        <v>90</v>
      </c>
      <c r="AY121" s="157" t="s">
        <v>192</v>
      </c>
    </row>
    <row r="122" spans="2:65" s="1" customFormat="1" ht="38.65" customHeight="1">
      <c r="B122" s="33"/>
      <c r="C122" s="132" t="s">
        <v>263</v>
      </c>
      <c r="D122" s="132" t="s">
        <v>194</v>
      </c>
      <c r="E122" s="133" t="s">
        <v>4016</v>
      </c>
      <c r="F122" s="134" t="s">
        <v>4017</v>
      </c>
      <c r="G122" s="135" t="s">
        <v>3902</v>
      </c>
      <c r="H122" s="136">
        <v>1</v>
      </c>
      <c r="I122" s="137"/>
      <c r="J122" s="138">
        <f>ROUND(I122*H122,2)</f>
        <v>0</v>
      </c>
      <c r="K122" s="134" t="s">
        <v>259</v>
      </c>
      <c r="L122" s="33"/>
      <c r="M122" s="139" t="s">
        <v>44</v>
      </c>
      <c r="N122" s="140" t="s">
        <v>53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3975</v>
      </c>
      <c r="AT122" s="143" t="s">
        <v>194</v>
      </c>
      <c r="AU122" s="143" t="s">
        <v>90</v>
      </c>
      <c r="AY122" s="17" t="s">
        <v>192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90</v>
      </c>
      <c r="BK122" s="144">
        <f>ROUND(I122*H122,2)</f>
        <v>0</v>
      </c>
      <c r="BL122" s="17" t="s">
        <v>3975</v>
      </c>
      <c r="BM122" s="143" t="s">
        <v>4018</v>
      </c>
    </row>
    <row r="123" spans="2:65" s="13" customFormat="1" ht="11.25">
      <c r="B123" s="156"/>
      <c r="D123" s="150" t="s">
        <v>202</v>
      </c>
      <c r="E123" s="157" t="s">
        <v>44</v>
      </c>
      <c r="F123" s="158" t="s">
        <v>90</v>
      </c>
      <c r="H123" s="159">
        <v>1</v>
      </c>
      <c r="I123" s="160"/>
      <c r="L123" s="156"/>
      <c r="M123" s="161"/>
      <c r="T123" s="162"/>
      <c r="AT123" s="157" t="s">
        <v>202</v>
      </c>
      <c r="AU123" s="157" t="s">
        <v>90</v>
      </c>
      <c r="AV123" s="13" t="s">
        <v>93</v>
      </c>
      <c r="AW123" s="13" t="s">
        <v>42</v>
      </c>
      <c r="AX123" s="13" t="s">
        <v>82</v>
      </c>
      <c r="AY123" s="157" t="s">
        <v>192</v>
      </c>
    </row>
    <row r="124" spans="2:65" s="14" customFormat="1" ht="11.25">
      <c r="B124" s="163"/>
      <c r="D124" s="150" t="s">
        <v>202</v>
      </c>
      <c r="E124" s="164" t="s">
        <v>44</v>
      </c>
      <c r="F124" s="165" t="s">
        <v>205</v>
      </c>
      <c r="H124" s="166">
        <v>1</v>
      </c>
      <c r="I124" s="167"/>
      <c r="L124" s="163"/>
      <c r="M124" s="168"/>
      <c r="T124" s="169"/>
      <c r="AT124" s="164" t="s">
        <v>202</v>
      </c>
      <c r="AU124" s="164" t="s">
        <v>90</v>
      </c>
      <c r="AV124" s="14" t="s">
        <v>199</v>
      </c>
      <c r="AW124" s="14" t="s">
        <v>42</v>
      </c>
      <c r="AX124" s="14" t="s">
        <v>90</v>
      </c>
      <c r="AY124" s="164" t="s">
        <v>192</v>
      </c>
    </row>
    <row r="125" spans="2:65" s="1" customFormat="1" ht="16.5" customHeight="1">
      <c r="B125" s="33"/>
      <c r="C125" s="132" t="s">
        <v>8</v>
      </c>
      <c r="D125" s="132" t="s">
        <v>194</v>
      </c>
      <c r="E125" s="133" t="s">
        <v>4019</v>
      </c>
      <c r="F125" s="134" t="s">
        <v>4020</v>
      </c>
      <c r="G125" s="135" t="s">
        <v>3902</v>
      </c>
      <c r="H125" s="136">
        <v>1</v>
      </c>
      <c r="I125" s="137"/>
      <c r="J125" s="138">
        <f>ROUND(I125*H125,2)</f>
        <v>0</v>
      </c>
      <c r="K125" s="134" t="s">
        <v>259</v>
      </c>
      <c r="L125" s="33"/>
      <c r="M125" s="139" t="s">
        <v>44</v>
      </c>
      <c r="N125" s="140" t="s">
        <v>53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3975</v>
      </c>
      <c r="AT125" s="143" t="s">
        <v>194</v>
      </c>
      <c r="AU125" s="143" t="s">
        <v>90</v>
      </c>
      <c r="AY125" s="17" t="s">
        <v>192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90</v>
      </c>
      <c r="BK125" s="144">
        <f>ROUND(I125*H125,2)</f>
        <v>0</v>
      </c>
      <c r="BL125" s="17" t="s">
        <v>3975</v>
      </c>
      <c r="BM125" s="143" t="s">
        <v>4021</v>
      </c>
    </row>
    <row r="126" spans="2:65" s="1" customFormat="1" ht="39">
      <c r="B126" s="33"/>
      <c r="D126" s="150" t="s">
        <v>552</v>
      </c>
      <c r="F126" s="183" t="s">
        <v>4022</v>
      </c>
      <c r="I126" s="147"/>
      <c r="L126" s="33"/>
      <c r="M126" s="148"/>
      <c r="T126" s="54"/>
      <c r="AT126" s="17" t="s">
        <v>552</v>
      </c>
      <c r="AU126" s="17" t="s">
        <v>90</v>
      </c>
    </row>
    <row r="127" spans="2:65" s="13" customFormat="1" ht="11.25">
      <c r="B127" s="156"/>
      <c r="D127" s="150" t="s">
        <v>202</v>
      </c>
      <c r="E127" s="157" t="s">
        <v>44</v>
      </c>
      <c r="F127" s="158" t="s">
        <v>90</v>
      </c>
      <c r="H127" s="159">
        <v>1</v>
      </c>
      <c r="I127" s="160"/>
      <c r="L127" s="156"/>
      <c r="M127" s="184"/>
      <c r="N127" s="185"/>
      <c r="O127" s="185"/>
      <c r="P127" s="185"/>
      <c r="Q127" s="185"/>
      <c r="R127" s="185"/>
      <c r="S127" s="185"/>
      <c r="T127" s="186"/>
      <c r="AT127" s="157" t="s">
        <v>202</v>
      </c>
      <c r="AU127" s="157" t="s">
        <v>90</v>
      </c>
      <c r="AV127" s="13" t="s">
        <v>93</v>
      </c>
      <c r="AW127" s="13" t="s">
        <v>42</v>
      </c>
      <c r="AX127" s="13" t="s">
        <v>90</v>
      </c>
      <c r="AY127" s="157" t="s">
        <v>192</v>
      </c>
    </row>
    <row r="128" spans="2:65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33"/>
    </row>
  </sheetData>
  <sheetProtection algorithmName="SHA-512" hashValue="/Re2DPwJYgp3IYyRS/z+KdkM34SyOWpfMAyxPNjbUodb2WNWE1JC+kitHJnXvg30GnpIlb8crrodvETxJpY97w==" saltValue="LLUyaICttsGlUL/3Ad4XKf0brKT0UzTZCqTSDK+0E3Uc2aF2KXPhjGx95pDR33RhBik9AwLcVRW7reW2/RTM7w==" spinCount="100000" sheet="1" objects="1" scenarios="1" formatColumns="0" formatRows="0" autoFilter="0"/>
  <autoFilter ref="C85:K127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SO101 - Místní komunikace</vt:lpstr>
      <vt:lpstr>PS451.1 - Soupis stavební...</vt:lpstr>
      <vt:lpstr>PS451.2 - Soupis stavební...</vt:lpstr>
      <vt:lpstr>PS451.3 - Soupis dodávek ...</vt:lpstr>
      <vt:lpstr>PS451.4 - C2X SSZ nám. Ná...</vt:lpstr>
      <vt:lpstr>PS452.1 - Soupis stavební...</vt:lpstr>
      <vt:lpstr>PS452.2 - Soupis stavební...</vt:lpstr>
      <vt:lpstr>PS452.3 - Soupis dodávek ...</vt:lpstr>
      <vt:lpstr>PS452.4 - C2X SSZ třída S...</vt:lpstr>
      <vt:lpstr>PS453.1 - Soupis stavební...</vt:lpstr>
      <vt:lpstr>PS453.2 - Soupis stavební...</vt:lpstr>
      <vt:lpstr>PS453.3 - Soupis dodávek ...</vt:lpstr>
      <vt:lpstr>PS453.4 - Soupis dodávek ...</vt:lpstr>
      <vt:lpstr>PS461.1 - Dohledové kamer...</vt:lpstr>
      <vt:lpstr>PS461.2 - Hlavní trasa op...</vt:lpstr>
      <vt:lpstr>PP - Publicita projektu</vt:lpstr>
      <vt:lpstr>VON.1 - Ostatní náklady</vt:lpstr>
      <vt:lpstr>VON.2 - Vedlejší rozpočto...</vt:lpstr>
      <vt:lpstr>'PP - Publicita projektu'!Názvy_tisku</vt:lpstr>
      <vt:lpstr>'PS451.1 - Soupis stavební...'!Názvy_tisku</vt:lpstr>
      <vt:lpstr>'PS451.2 - Soupis stavební...'!Názvy_tisku</vt:lpstr>
      <vt:lpstr>'PS451.3 - Soupis dodávek ...'!Názvy_tisku</vt:lpstr>
      <vt:lpstr>'PS451.4 - C2X SSZ nám. Ná...'!Názvy_tisku</vt:lpstr>
      <vt:lpstr>'PS452.1 - Soupis stavební...'!Názvy_tisku</vt:lpstr>
      <vt:lpstr>'PS452.2 - Soupis stavební...'!Názvy_tisku</vt:lpstr>
      <vt:lpstr>'PS452.3 - Soupis dodávek ...'!Názvy_tisku</vt:lpstr>
      <vt:lpstr>'PS452.4 - C2X SSZ třída S...'!Názvy_tisku</vt:lpstr>
      <vt:lpstr>'PS453.1 - Soupis stavební...'!Názvy_tisku</vt:lpstr>
      <vt:lpstr>'PS453.2 - Soupis stavební...'!Názvy_tisku</vt:lpstr>
      <vt:lpstr>'PS453.3 - Soupis dodávek ...'!Názvy_tisku</vt:lpstr>
      <vt:lpstr>'PS453.4 - Soupis dodávek ...'!Názvy_tisku</vt:lpstr>
      <vt:lpstr>'PS461.1 - Dohledové kamer...'!Názvy_tisku</vt:lpstr>
      <vt:lpstr>'PS461.2 - Hlavní trasa op...'!Názvy_tisku</vt:lpstr>
      <vt:lpstr>'Rekapitulace stavby'!Názvy_tisku</vt:lpstr>
      <vt:lpstr>'SO101 - Místní komunikace'!Názvy_tisku</vt:lpstr>
      <vt:lpstr>'VON.1 - Ostatní náklady'!Názvy_tisku</vt:lpstr>
      <vt:lpstr>'VON.2 - Vedlejší rozpočto...'!Názvy_tisku</vt:lpstr>
      <vt:lpstr>'PP - Publicita projektu'!Oblast_tisku</vt:lpstr>
      <vt:lpstr>'PS451.1 - Soupis stavební...'!Oblast_tisku</vt:lpstr>
      <vt:lpstr>'PS451.2 - Soupis stavební...'!Oblast_tisku</vt:lpstr>
      <vt:lpstr>'PS451.3 - Soupis dodávek ...'!Oblast_tisku</vt:lpstr>
      <vt:lpstr>'PS451.4 - C2X SSZ nám. Ná...'!Oblast_tisku</vt:lpstr>
      <vt:lpstr>'PS452.1 - Soupis stavební...'!Oblast_tisku</vt:lpstr>
      <vt:lpstr>'PS452.2 - Soupis stavební...'!Oblast_tisku</vt:lpstr>
      <vt:lpstr>'PS452.3 - Soupis dodávek ...'!Oblast_tisku</vt:lpstr>
      <vt:lpstr>'PS452.4 - C2X SSZ třída S...'!Oblast_tisku</vt:lpstr>
      <vt:lpstr>'PS453.1 - Soupis stavební...'!Oblast_tisku</vt:lpstr>
      <vt:lpstr>'PS453.2 - Soupis stavební...'!Oblast_tisku</vt:lpstr>
      <vt:lpstr>'PS453.3 - Soupis dodávek ...'!Oblast_tisku</vt:lpstr>
      <vt:lpstr>'PS453.4 - Soupis dodávek ...'!Oblast_tisku</vt:lpstr>
      <vt:lpstr>'PS461.1 - Dohledové kamer...'!Oblast_tisku</vt:lpstr>
      <vt:lpstr>'PS461.2 - Hlavní trasa op...'!Oblast_tisku</vt:lpstr>
      <vt:lpstr>'Rekapitulace stavby'!Oblast_tisku</vt:lpstr>
      <vt:lpstr>'SO101 - Místní komunikace'!Oblast_tisku</vt:lpstr>
      <vt:lpstr>'VON.1 - Ostatní náklady'!Oblast_tisku</vt:lpstr>
      <vt:lpstr>'VON.2 -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Obrdlík</dc:creator>
  <cp:lastModifiedBy>Luděk Obrdlík</cp:lastModifiedBy>
  <dcterms:created xsi:type="dcterms:W3CDTF">2025-01-31T12:29:48Z</dcterms:created>
  <dcterms:modified xsi:type="dcterms:W3CDTF">2025-01-31T12:31:11Z</dcterms:modified>
</cp:coreProperties>
</file>