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431"/>
  <workbookPr/>
  <mc:AlternateContent xmlns:mc="http://schemas.openxmlformats.org/markup-compatibility/2006">
    <mc:Choice Requires="x15">
      <x15ac:absPath xmlns:x15ac="http://schemas.microsoft.com/office/spreadsheetml/2010/11/ac" url="V:\Vltava\PLÁNOVÁNÍ - VŘ\2018\INVESTICE\Revitalizace Chřástalí potok\"/>
    </mc:Choice>
  </mc:AlternateContent>
  <bookViews>
    <workbookView xWindow="630" yWindow="600" windowWidth="27495" windowHeight="11955" activeTab="1"/>
  </bookViews>
  <sheets>
    <sheet name="Rekapitulace stavby" sheetId="1" r:id="rId1"/>
    <sheet name="01 - SO 1. - Revitalizace..." sheetId="2" r:id="rId2"/>
    <sheet name="03 - SO 3. - Výsadba" sheetId="3" r:id="rId3"/>
    <sheet name="04 - VON" sheetId="4" r:id="rId4"/>
    <sheet name="Pokyny pro vyplnění" sheetId="5" r:id="rId5"/>
  </sheets>
  <definedNames>
    <definedName name="_xlnm._FilterDatabase" localSheetId="1" hidden="1">'01 - SO 1. - Revitalizace...'!$C$82:$K$381</definedName>
    <definedName name="_xlnm._FilterDatabase" localSheetId="2" hidden="1">'03 - SO 3. - Výsadba'!$C$77:$K$162</definedName>
    <definedName name="_xlnm._FilterDatabase" localSheetId="3" hidden="1">'04 - VON'!$C$76:$K$121</definedName>
    <definedName name="_xlnm.Print_Titles" localSheetId="1">'01 - SO 1. - Revitalizace...'!$82:$82</definedName>
    <definedName name="_xlnm.Print_Titles" localSheetId="2">'03 - SO 3. - Výsadba'!$77:$77</definedName>
    <definedName name="_xlnm.Print_Titles" localSheetId="3">'04 - VON'!$76:$76</definedName>
    <definedName name="_xlnm.Print_Titles" localSheetId="0">'Rekapitulace stavby'!$49:$49</definedName>
    <definedName name="_xlnm.Print_Area" localSheetId="1">'01 - SO 1. - Revitalizace...'!$C$4:$J$36,'01 - SO 1. - Revitalizace...'!$C$42:$J$64,'01 - SO 1. - Revitalizace...'!$C$70:$K$381</definedName>
    <definedName name="_xlnm.Print_Area" localSheetId="2">'03 - SO 3. - Výsadba'!$C$4:$J$36,'03 - SO 3. - Výsadba'!$C$42:$J$59,'03 - SO 3. - Výsadba'!$C$65:$K$162</definedName>
    <definedName name="_xlnm.Print_Area" localSheetId="3">'04 - VON'!$C$4:$J$36,'04 - VON'!$C$42:$J$58,'04 - VON'!$C$64:$K$121</definedName>
    <definedName name="_xlnm.Print_Area" localSheetId="4">'Pokyny pro vyplnění'!$B$2:$K$69,'Pokyny pro vyplnění'!$B$72:$K$116,'Pokyny pro vyplnění'!$B$119:$K$188,'Pokyny pro vyplnění'!$B$196:$K$216</definedName>
    <definedName name="_xlnm.Print_Area" localSheetId="0">'Rekapitulace stavby'!$D$4:$AO$33,'Rekapitulace stavby'!$C$39:$AQ$55</definedName>
  </definedNames>
  <calcPr calcId="171027"/>
</workbook>
</file>

<file path=xl/calcChain.xml><?xml version="1.0" encoding="utf-8"?>
<calcChain xmlns="http://schemas.openxmlformats.org/spreadsheetml/2006/main">
  <c r="AY54" i="1" l="1"/>
  <c r="AX54" i="1"/>
  <c r="BI116" i="4"/>
  <c r="BH116" i="4"/>
  <c r="BG116" i="4"/>
  <c r="BF116" i="4"/>
  <c r="T116" i="4"/>
  <c r="T115" i="4"/>
  <c r="R116" i="4"/>
  <c r="R115" i="4" s="1"/>
  <c r="P116" i="4"/>
  <c r="P115" i="4" s="1"/>
  <c r="BK116" i="4"/>
  <c r="BK115" i="4" s="1"/>
  <c r="J115" i="4" s="1"/>
  <c r="J57" i="4" s="1"/>
  <c r="J116" i="4"/>
  <c r="BE116" i="4" s="1"/>
  <c r="BI109" i="4"/>
  <c r="BH109" i="4"/>
  <c r="BG109" i="4"/>
  <c r="BF109" i="4"/>
  <c r="T109" i="4"/>
  <c r="R109" i="4"/>
  <c r="P109" i="4"/>
  <c r="BK109" i="4"/>
  <c r="J109" i="4"/>
  <c r="BE109" i="4"/>
  <c r="BI108" i="4"/>
  <c r="BH108" i="4"/>
  <c r="BG108" i="4"/>
  <c r="BF108" i="4"/>
  <c r="T108" i="4"/>
  <c r="R108" i="4"/>
  <c r="P108" i="4"/>
  <c r="BK108" i="4"/>
  <c r="J108" i="4"/>
  <c r="BE108" i="4"/>
  <c r="BI100" i="4"/>
  <c r="BH100" i="4"/>
  <c r="BG100" i="4"/>
  <c r="BF100" i="4"/>
  <c r="T100" i="4"/>
  <c r="R100" i="4"/>
  <c r="P100" i="4"/>
  <c r="BK100" i="4"/>
  <c r="J100" i="4"/>
  <c r="BE100" i="4" s="1"/>
  <c r="BI95" i="4"/>
  <c r="BH95" i="4"/>
  <c r="BG95" i="4"/>
  <c r="BF95" i="4"/>
  <c r="T95" i="4"/>
  <c r="R95" i="4"/>
  <c r="P95" i="4"/>
  <c r="BK95" i="4"/>
  <c r="J95" i="4"/>
  <c r="BE95" i="4"/>
  <c r="BI94" i="4"/>
  <c r="BH94" i="4"/>
  <c r="BG94" i="4"/>
  <c r="BF94" i="4"/>
  <c r="T94" i="4"/>
  <c r="R94" i="4"/>
  <c r="P94" i="4"/>
  <c r="BK94" i="4"/>
  <c r="J94" i="4"/>
  <c r="BE94" i="4" s="1"/>
  <c r="BI93" i="4"/>
  <c r="BH93" i="4"/>
  <c r="BG93" i="4"/>
  <c r="BF93" i="4"/>
  <c r="T93" i="4"/>
  <c r="R93" i="4"/>
  <c r="P93" i="4"/>
  <c r="BK93" i="4"/>
  <c r="J93" i="4"/>
  <c r="BE93" i="4" s="1"/>
  <c r="BI92" i="4"/>
  <c r="BH92" i="4"/>
  <c r="BG92" i="4"/>
  <c r="BF92" i="4"/>
  <c r="T92" i="4"/>
  <c r="R92" i="4"/>
  <c r="P92" i="4"/>
  <c r="BK92" i="4"/>
  <c r="J92" i="4"/>
  <c r="BE92" i="4"/>
  <c r="BI91" i="4"/>
  <c r="BH91" i="4"/>
  <c r="BG91" i="4"/>
  <c r="BF91" i="4"/>
  <c r="T91" i="4"/>
  <c r="R91" i="4"/>
  <c r="P91" i="4"/>
  <c r="BK91" i="4"/>
  <c r="J91" i="4"/>
  <c r="BE91" i="4" s="1"/>
  <c r="BI85" i="4"/>
  <c r="BH85" i="4"/>
  <c r="BG85" i="4"/>
  <c r="BF85" i="4"/>
  <c r="T85" i="4"/>
  <c r="R85" i="4"/>
  <c r="P85" i="4"/>
  <c r="BK85" i="4"/>
  <c r="J85" i="4"/>
  <c r="BE85" i="4" s="1"/>
  <c r="BI81" i="4"/>
  <c r="BH81" i="4"/>
  <c r="BG81" i="4"/>
  <c r="BF81" i="4"/>
  <c r="T81" i="4"/>
  <c r="R81" i="4"/>
  <c r="P81" i="4"/>
  <c r="BK81" i="4"/>
  <c r="J81" i="4"/>
  <c r="BE81" i="4"/>
  <c r="BI80" i="4"/>
  <c r="BH80" i="4"/>
  <c r="BG80" i="4"/>
  <c r="BF80" i="4"/>
  <c r="T80" i="4"/>
  <c r="R80" i="4"/>
  <c r="P80" i="4"/>
  <c r="BK80" i="4"/>
  <c r="J80" i="4"/>
  <c r="BE80" i="4" s="1"/>
  <c r="BI78" i="4"/>
  <c r="BH78" i="4"/>
  <c r="BG78" i="4"/>
  <c r="F32" i="4" s="1"/>
  <c r="BB54" i="1" s="1"/>
  <c r="BF78" i="4"/>
  <c r="T78" i="4"/>
  <c r="R78" i="4"/>
  <c r="P78" i="4"/>
  <c r="BK78" i="4"/>
  <c r="J78" i="4"/>
  <c r="BE78" i="4" s="1"/>
  <c r="F71" i="4"/>
  <c r="E69" i="4"/>
  <c r="F49" i="4"/>
  <c r="E47" i="4"/>
  <c r="J21" i="4"/>
  <c r="E21" i="4"/>
  <c r="J73" i="4"/>
  <c r="J51" i="4"/>
  <c r="J20" i="4"/>
  <c r="J18" i="4"/>
  <c r="E18" i="4"/>
  <c r="F74" i="4" s="1"/>
  <c r="J17" i="4"/>
  <c r="J15" i="4"/>
  <c r="E15" i="4"/>
  <c r="F51" i="4" s="1"/>
  <c r="F73" i="4"/>
  <c r="J14" i="4"/>
  <c r="J12" i="4"/>
  <c r="J71" i="4" s="1"/>
  <c r="E7" i="4"/>
  <c r="E45" i="4" s="1"/>
  <c r="E67" i="4"/>
  <c r="AY53" i="1"/>
  <c r="AX53" i="1"/>
  <c r="BI162" i="3"/>
  <c r="BH162" i="3"/>
  <c r="BG162" i="3"/>
  <c r="BF162" i="3"/>
  <c r="T162" i="3"/>
  <c r="R162" i="3"/>
  <c r="P162" i="3"/>
  <c r="BK162" i="3"/>
  <c r="J162" i="3"/>
  <c r="BE162" i="3"/>
  <c r="BI161" i="3"/>
  <c r="BH161" i="3"/>
  <c r="BG161" i="3"/>
  <c r="BF161" i="3"/>
  <c r="T161" i="3"/>
  <c r="R161" i="3"/>
  <c r="P161" i="3"/>
  <c r="BK161" i="3"/>
  <c r="J161" i="3"/>
  <c r="BE161" i="3" s="1"/>
  <c r="BI143" i="3"/>
  <c r="BH143" i="3"/>
  <c r="BG143" i="3"/>
  <c r="BF143" i="3"/>
  <c r="T143" i="3"/>
  <c r="R143" i="3"/>
  <c r="P143" i="3"/>
  <c r="BK143" i="3"/>
  <c r="J143" i="3"/>
  <c r="BE143" i="3" s="1"/>
  <c r="BI136" i="3"/>
  <c r="BH136" i="3"/>
  <c r="BG136" i="3"/>
  <c r="BF136" i="3"/>
  <c r="T136" i="3"/>
  <c r="R136" i="3"/>
  <c r="P136" i="3"/>
  <c r="BK136" i="3"/>
  <c r="J136" i="3"/>
  <c r="BE136" i="3" s="1"/>
  <c r="BI131" i="3"/>
  <c r="BH131" i="3"/>
  <c r="BG131" i="3"/>
  <c r="BF131" i="3"/>
  <c r="T131" i="3"/>
  <c r="R131" i="3"/>
  <c r="P131" i="3"/>
  <c r="BK131" i="3"/>
  <c r="J131" i="3"/>
  <c r="BE131" i="3" s="1"/>
  <c r="BI126" i="3"/>
  <c r="BH126" i="3"/>
  <c r="BG126" i="3"/>
  <c r="BF126" i="3"/>
  <c r="T126" i="3"/>
  <c r="R126" i="3"/>
  <c r="P126" i="3"/>
  <c r="BK126" i="3"/>
  <c r="J126" i="3"/>
  <c r="BE126" i="3"/>
  <c r="BI121" i="3"/>
  <c r="BH121" i="3"/>
  <c r="BG121" i="3"/>
  <c r="BF121" i="3"/>
  <c r="T121" i="3"/>
  <c r="R121" i="3"/>
  <c r="P121" i="3"/>
  <c r="BK121" i="3"/>
  <c r="J121" i="3"/>
  <c r="BE121" i="3" s="1"/>
  <c r="BI116" i="3"/>
  <c r="BH116" i="3"/>
  <c r="BG116" i="3"/>
  <c r="BF116" i="3"/>
  <c r="T116" i="3"/>
  <c r="R116" i="3"/>
  <c r="P116" i="3"/>
  <c r="BK116" i="3"/>
  <c r="J116" i="3"/>
  <c r="BE116" i="3" s="1"/>
  <c r="BI111" i="3"/>
  <c r="BH111" i="3"/>
  <c r="BG111" i="3"/>
  <c r="BF111" i="3"/>
  <c r="T111" i="3"/>
  <c r="R111" i="3"/>
  <c r="P111" i="3"/>
  <c r="BK111" i="3"/>
  <c r="J111" i="3"/>
  <c r="BE111" i="3"/>
  <c r="BI106" i="3"/>
  <c r="BH106" i="3"/>
  <c r="BG106" i="3"/>
  <c r="BF106" i="3"/>
  <c r="T106" i="3"/>
  <c r="R106" i="3"/>
  <c r="P106" i="3"/>
  <c r="BK106" i="3"/>
  <c r="J106" i="3"/>
  <c r="BE106" i="3" s="1"/>
  <c r="BI101" i="3"/>
  <c r="BH101" i="3"/>
  <c r="BG101" i="3"/>
  <c r="BF101" i="3"/>
  <c r="T101" i="3"/>
  <c r="R101" i="3"/>
  <c r="P101" i="3"/>
  <c r="BK101" i="3"/>
  <c r="J101" i="3"/>
  <c r="BE101" i="3" s="1"/>
  <c r="BI96" i="3"/>
  <c r="BH96" i="3"/>
  <c r="BG96" i="3"/>
  <c r="BF96" i="3"/>
  <c r="T96" i="3"/>
  <c r="R96" i="3"/>
  <c r="P96" i="3"/>
  <c r="BK96" i="3"/>
  <c r="J96" i="3"/>
  <c r="BE96" i="3" s="1"/>
  <c r="BI91" i="3"/>
  <c r="BH91" i="3"/>
  <c r="BG91" i="3"/>
  <c r="BF91" i="3"/>
  <c r="T91" i="3"/>
  <c r="R91" i="3"/>
  <c r="P91" i="3"/>
  <c r="BK91" i="3"/>
  <c r="J91" i="3"/>
  <c r="BE91" i="3" s="1"/>
  <c r="BI86" i="3"/>
  <c r="BH86" i="3"/>
  <c r="BG86" i="3"/>
  <c r="BF86" i="3"/>
  <c r="T86" i="3"/>
  <c r="R86" i="3"/>
  <c r="P86" i="3"/>
  <c r="BK86" i="3"/>
  <c r="J86" i="3"/>
  <c r="BE86" i="3"/>
  <c r="BI81" i="3"/>
  <c r="F34" i="3" s="1"/>
  <c r="BD53" i="1" s="1"/>
  <c r="BH81" i="3"/>
  <c r="BG81" i="3"/>
  <c r="BF81" i="3"/>
  <c r="T81" i="3"/>
  <c r="R81" i="3"/>
  <c r="P81" i="3"/>
  <c r="BK81" i="3"/>
  <c r="J81" i="3"/>
  <c r="BE81" i="3" s="1"/>
  <c r="F72" i="3"/>
  <c r="E70" i="3"/>
  <c r="F49" i="3"/>
  <c r="E47" i="3"/>
  <c r="J21" i="3"/>
  <c r="E21" i="3"/>
  <c r="J74" i="3" s="1"/>
  <c r="J20" i="3"/>
  <c r="J18" i="3"/>
  <c r="E18" i="3"/>
  <c r="F75" i="3"/>
  <c r="F52" i="3"/>
  <c r="J17" i="3"/>
  <c r="J15" i="3"/>
  <c r="E15" i="3"/>
  <c r="F74" i="3"/>
  <c r="F51" i="3"/>
  <c r="J14" i="3"/>
  <c r="J12" i="3"/>
  <c r="J72" i="3" s="1"/>
  <c r="J49" i="3"/>
  <c r="E7" i="3"/>
  <c r="E68" i="3" s="1"/>
  <c r="J337" i="2"/>
  <c r="J61" i="2" s="1"/>
  <c r="AY52" i="1"/>
  <c r="AX52" i="1"/>
  <c r="BI380" i="2"/>
  <c r="BH380" i="2"/>
  <c r="BG380" i="2"/>
  <c r="BF380" i="2"/>
  <c r="T380" i="2"/>
  <c r="T379" i="2"/>
  <c r="R380" i="2"/>
  <c r="R379" i="2" s="1"/>
  <c r="P380" i="2"/>
  <c r="P379" i="2"/>
  <c r="BK380" i="2"/>
  <c r="BK379" i="2"/>
  <c r="J379" i="2" s="1"/>
  <c r="J63" i="2" s="1"/>
  <c r="J380" i="2"/>
  <c r="BE380" i="2"/>
  <c r="BI373" i="2"/>
  <c r="BH373" i="2"/>
  <c r="BG373" i="2"/>
  <c r="BF373" i="2"/>
  <c r="T373" i="2"/>
  <c r="R373" i="2"/>
  <c r="P373" i="2"/>
  <c r="BK373" i="2"/>
  <c r="J373" i="2"/>
  <c r="BE373" i="2"/>
  <c r="BI368" i="2"/>
  <c r="BH368" i="2"/>
  <c r="BG368" i="2"/>
  <c r="BF368" i="2"/>
  <c r="T368" i="2"/>
  <c r="R368" i="2"/>
  <c r="P368" i="2"/>
  <c r="BK368" i="2"/>
  <c r="J368" i="2"/>
  <c r="BE368" i="2"/>
  <c r="BI362" i="2"/>
  <c r="BH362" i="2"/>
  <c r="BG362" i="2"/>
  <c r="BF362" i="2"/>
  <c r="T362" i="2"/>
  <c r="R362" i="2"/>
  <c r="P362" i="2"/>
  <c r="BK362" i="2"/>
  <c r="J362" i="2"/>
  <c r="BE362" i="2" s="1"/>
  <c r="BI355" i="2"/>
  <c r="BH355" i="2"/>
  <c r="BG355" i="2"/>
  <c r="BF355" i="2"/>
  <c r="T355" i="2"/>
  <c r="R355" i="2"/>
  <c r="P355" i="2"/>
  <c r="BK355" i="2"/>
  <c r="J355" i="2"/>
  <c r="BE355" i="2" s="1"/>
  <c r="BI353" i="2"/>
  <c r="BH353" i="2"/>
  <c r="BG353" i="2"/>
  <c r="BF353" i="2"/>
  <c r="T353" i="2"/>
  <c r="R353" i="2"/>
  <c r="P353" i="2"/>
  <c r="BK353" i="2"/>
  <c r="J353" i="2"/>
  <c r="BE353" i="2" s="1"/>
  <c r="BI345" i="2"/>
  <c r="BH345" i="2"/>
  <c r="BG345" i="2"/>
  <c r="BF345" i="2"/>
  <c r="T345" i="2"/>
  <c r="R345" i="2"/>
  <c r="P345" i="2"/>
  <c r="BK345" i="2"/>
  <c r="J345" i="2"/>
  <c r="BE345" i="2"/>
  <c r="BI339" i="2"/>
  <c r="BH339" i="2"/>
  <c r="BG339" i="2"/>
  <c r="BF339" i="2"/>
  <c r="T339" i="2"/>
  <c r="T338" i="2" s="1"/>
  <c r="R339" i="2"/>
  <c r="P339" i="2"/>
  <c r="BK339" i="2"/>
  <c r="J339" i="2"/>
  <c r="BE339" i="2" s="1"/>
  <c r="BI328" i="2"/>
  <c r="BH328" i="2"/>
  <c r="BG328" i="2"/>
  <c r="BF328" i="2"/>
  <c r="T328" i="2"/>
  <c r="R328" i="2"/>
  <c r="P328" i="2"/>
  <c r="BK328" i="2"/>
  <c r="J328" i="2"/>
  <c r="BE328" i="2"/>
  <c r="BI323" i="2"/>
  <c r="BH323" i="2"/>
  <c r="BG323" i="2"/>
  <c r="BF323" i="2"/>
  <c r="T323" i="2"/>
  <c r="R323" i="2"/>
  <c r="P323" i="2"/>
  <c r="BK323" i="2"/>
  <c r="J323" i="2"/>
  <c r="BE323" i="2" s="1"/>
  <c r="BI311" i="2"/>
  <c r="BH311" i="2"/>
  <c r="BG311" i="2"/>
  <c r="BF311" i="2"/>
  <c r="T311" i="2"/>
  <c r="R311" i="2"/>
  <c r="P311" i="2"/>
  <c r="BK311" i="2"/>
  <c r="J311" i="2"/>
  <c r="BE311" i="2" s="1"/>
  <c r="BI306" i="2"/>
  <c r="BH306" i="2"/>
  <c r="BG306" i="2"/>
  <c r="BF306" i="2"/>
  <c r="T306" i="2"/>
  <c r="R306" i="2"/>
  <c r="P306" i="2"/>
  <c r="BK306" i="2"/>
  <c r="J306" i="2"/>
  <c r="BE306" i="2"/>
  <c r="BI292" i="2"/>
  <c r="BH292" i="2"/>
  <c r="BG292" i="2"/>
  <c r="BF292" i="2"/>
  <c r="T292" i="2"/>
  <c r="R292" i="2"/>
  <c r="P292" i="2"/>
  <c r="BK292" i="2"/>
  <c r="J292" i="2"/>
  <c r="BE292" i="2" s="1"/>
  <c r="BI285" i="2"/>
  <c r="BH285" i="2"/>
  <c r="BG285" i="2"/>
  <c r="BF285" i="2"/>
  <c r="T285" i="2"/>
  <c r="R285" i="2"/>
  <c r="P285" i="2"/>
  <c r="BK285" i="2"/>
  <c r="J285" i="2"/>
  <c r="BE285" i="2"/>
  <c r="BI278" i="2"/>
  <c r="BH278" i="2"/>
  <c r="BG278" i="2"/>
  <c r="BF278" i="2"/>
  <c r="T278" i="2"/>
  <c r="R278" i="2"/>
  <c r="P278" i="2"/>
  <c r="BK278" i="2"/>
  <c r="J278" i="2"/>
  <c r="BE278" i="2" s="1"/>
  <c r="BI271" i="2"/>
  <c r="BH271" i="2"/>
  <c r="BG271" i="2"/>
  <c r="BF271" i="2"/>
  <c r="T271" i="2"/>
  <c r="R271" i="2"/>
  <c r="P271" i="2"/>
  <c r="BK271" i="2"/>
  <c r="BK230" i="2" s="1"/>
  <c r="J230" i="2" s="1"/>
  <c r="J60" i="2" s="1"/>
  <c r="J271" i="2"/>
  <c r="BE271" i="2" s="1"/>
  <c r="BI257" i="2"/>
  <c r="BH257" i="2"/>
  <c r="BG257" i="2"/>
  <c r="BF257" i="2"/>
  <c r="T257" i="2"/>
  <c r="R257" i="2"/>
  <c r="P257" i="2"/>
  <c r="BK257" i="2"/>
  <c r="J257" i="2"/>
  <c r="BE257" i="2"/>
  <c r="BI244" i="2"/>
  <c r="BH244" i="2"/>
  <c r="BG244" i="2"/>
  <c r="BF244" i="2"/>
  <c r="T244" i="2"/>
  <c r="R244" i="2"/>
  <c r="P244" i="2"/>
  <c r="BK244" i="2"/>
  <c r="J244" i="2"/>
  <c r="BE244" i="2" s="1"/>
  <c r="BI238" i="2"/>
  <c r="BH238" i="2"/>
  <c r="BG238" i="2"/>
  <c r="BF238" i="2"/>
  <c r="T238" i="2"/>
  <c r="R238" i="2"/>
  <c r="P238" i="2"/>
  <c r="BK238" i="2"/>
  <c r="J238" i="2"/>
  <c r="BE238" i="2" s="1"/>
  <c r="BI231" i="2"/>
  <c r="BH231" i="2"/>
  <c r="BG231" i="2"/>
  <c r="BF231" i="2"/>
  <c r="T231" i="2"/>
  <c r="R231" i="2"/>
  <c r="R230" i="2" s="1"/>
  <c r="P231" i="2"/>
  <c r="BK231" i="2"/>
  <c r="J231" i="2"/>
  <c r="BE231" i="2" s="1"/>
  <c r="BI225" i="2"/>
  <c r="BH225" i="2"/>
  <c r="BG225" i="2"/>
  <c r="BF225" i="2"/>
  <c r="T225" i="2"/>
  <c r="T224" i="2"/>
  <c r="R225" i="2"/>
  <c r="R224" i="2" s="1"/>
  <c r="P225" i="2"/>
  <c r="P224" i="2"/>
  <c r="BK225" i="2"/>
  <c r="BK224" i="2"/>
  <c r="J224" i="2" s="1"/>
  <c r="J59" i="2" s="1"/>
  <c r="J225" i="2"/>
  <c r="BE225" i="2"/>
  <c r="BI221" i="2"/>
  <c r="BH221" i="2"/>
  <c r="BG221" i="2"/>
  <c r="BF221" i="2"/>
  <c r="T221" i="2"/>
  <c r="R221" i="2"/>
  <c r="P221" i="2"/>
  <c r="BK221" i="2"/>
  <c r="J221" i="2"/>
  <c r="BE221" i="2"/>
  <c r="BI215" i="2"/>
  <c r="BH215" i="2"/>
  <c r="BG215" i="2"/>
  <c r="BF215" i="2"/>
  <c r="T215" i="2"/>
  <c r="R215" i="2"/>
  <c r="P215" i="2"/>
  <c r="BK215" i="2"/>
  <c r="J215" i="2"/>
  <c r="BE215" i="2"/>
  <c r="BI213" i="2"/>
  <c r="BH213" i="2"/>
  <c r="BG213" i="2"/>
  <c r="BF213" i="2"/>
  <c r="T213" i="2"/>
  <c r="R213" i="2"/>
  <c r="P213" i="2"/>
  <c r="BK213" i="2"/>
  <c r="J213" i="2"/>
  <c r="BE213" i="2"/>
  <c r="BI206" i="2"/>
  <c r="BH206" i="2"/>
  <c r="BG206" i="2"/>
  <c r="BF206" i="2"/>
  <c r="T206" i="2"/>
  <c r="R206" i="2"/>
  <c r="P206" i="2"/>
  <c r="BK206" i="2"/>
  <c r="J206" i="2"/>
  <c r="BE206" i="2" s="1"/>
  <c r="BI201" i="2"/>
  <c r="BH201" i="2"/>
  <c r="BG201" i="2"/>
  <c r="BF201" i="2"/>
  <c r="T201" i="2"/>
  <c r="R201" i="2"/>
  <c r="P201" i="2"/>
  <c r="BK201" i="2"/>
  <c r="J201" i="2"/>
  <c r="BE201" i="2" s="1"/>
  <c r="BI197" i="2"/>
  <c r="BH197" i="2"/>
  <c r="BG197" i="2"/>
  <c r="BF197" i="2"/>
  <c r="T197" i="2"/>
  <c r="R197" i="2"/>
  <c r="P197" i="2"/>
  <c r="BK197" i="2"/>
  <c r="J197" i="2"/>
  <c r="BE197" i="2"/>
  <c r="BI195" i="2"/>
  <c r="BH195" i="2"/>
  <c r="BG195" i="2"/>
  <c r="BF195" i="2"/>
  <c r="T195" i="2"/>
  <c r="R195" i="2"/>
  <c r="P195" i="2"/>
  <c r="BK195" i="2"/>
  <c r="J195" i="2"/>
  <c r="BE195" i="2"/>
  <c r="BI106" i="2"/>
  <c r="BH106" i="2"/>
  <c r="BG106" i="2"/>
  <c r="BF106" i="2"/>
  <c r="T106" i="2"/>
  <c r="R106" i="2"/>
  <c r="P106" i="2"/>
  <c r="BK106" i="2"/>
  <c r="J106" i="2"/>
  <c r="BE106" i="2" s="1"/>
  <c r="BI99" i="2"/>
  <c r="BH99" i="2"/>
  <c r="BG99" i="2"/>
  <c r="BF99" i="2"/>
  <c r="T99" i="2"/>
  <c r="R99" i="2"/>
  <c r="P99" i="2"/>
  <c r="BK99" i="2"/>
  <c r="J99" i="2"/>
  <c r="BE99" i="2" s="1"/>
  <c r="BI93" i="2"/>
  <c r="BH93" i="2"/>
  <c r="BG93" i="2"/>
  <c r="F32" i="2" s="1"/>
  <c r="BB52" i="1" s="1"/>
  <c r="BF93" i="2"/>
  <c r="T93" i="2"/>
  <c r="R93" i="2"/>
  <c r="P93" i="2"/>
  <c r="BK93" i="2"/>
  <c r="J93" i="2"/>
  <c r="BE93" i="2"/>
  <c r="BI86" i="2"/>
  <c r="BH86" i="2"/>
  <c r="BG86" i="2"/>
  <c r="BF86" i="2"/>
  <c r="F31" i="2" s="1"/>
  <c r="BA52" i="1" s="1"/>
  <c r="T86" i="2"/>
  <c r="R86" i="2"/>
  <c r="P86" i="2"/>
  <c r="P85" i="2"/>
  <c r="BK86" i="2"/>
  <c r="J86" i="2"/>
  <c r="BE86" i="2"/>
  <c r="F77" i="2"/>
  <c r="E75" i="2"/>
  <c r="F49" i="2"/>
  <c r="E47" i="2"/>
  <c r="J21" i="2"/>
  <c r="E21" i="2"/>
  <c r="J79" i="2"/>
  <c r="J51" i="2"/>
  <c r="J20" i="2"/>
  <c r="J18" i="2"/>
  <c r="E18" i="2"/>
  <c r="F80" i="2" s="1"/>
  <c r="F52" i="2"/>
  <c r="J17" i="2"/>
  <c r="J15" i="2"/>
  <c r="E15" i="2"/>
  <c r="F79" i="2" s="1"/>
  <c r="J14" i="2"/>
  <c r="J12" i="2"/>
  <c r="J77" i="2" s="1"/>
  <c r="E7" i="2"/>
  <c r="E73" i="2"/>
  <c r="E45" i="2"/>
  <c r="AS51" i="1"/>
  <c r="L47" i="1"/>
  <c r="AM46" i="1"/>
  <c r="L46" i="1"/>
  <c r="AM44" i="1"/>
  <c r="L44" i="1"/>
  <c r="L42" i="1"/>
  <c r="L41" i="1"/>
  <c r="T80" i="3" l="1"/>
  <c r="T79" i="3" s="1"/>
  <c r="T78" i="3" s="1"/>
  <c r="F33" i="2"/>
  <c r="BC52" i="1" s="1"/>
  <c r="BC51" i="1" s="1"/>
  <c r="P230" i="2"/>
  <c r="P84" i="2" s="1"/>
  <c r="P83" i="2" s="1"/>
  <c r="AU52" i="1" s="1"/>
  <c r="AU51" i="1" s="1"/>
  <c r="BK338" i="2"/>
  <c r="J338" i="2" s="1"/>
  <c r="J62" i="2" s="1"/>
  <c r="R338" i="2"/>
  <c r="BK80" i="3"/>
  <c r="BK79" i="3" s="1"/>
  <c r="J31" i="3"/>
  <c r="AW53" i="1" s="1"/>
  <c r="T77" i="4"/>
  <c r="F33" i="4"/>
  <c r="BC54" i="1" s="1"/>
  <c r="R85" i="2"/>
  <c r="R84" i="2" s="1"/>
  <c r="R83" i="2" s="1"/>
  <c r="T85" i="2"/>
  <c r="F34" i="2"/>
  <c r="BD52" i="1" s="1"/>
  <c r="BK85" i="2"/>
  <c r="BK84" i="2" s="1"/>
  <c r="T230" i="2"/>
  <c r="E45" i="3"/>
  <c r="P80" i="3"/>
  <c r="P79" i="3" s="1"/>
  <c r="P78" i="3" s="1"/>
  <c r="AU53" i="1" s="1"/>
  <c r="F32" i="3"/>
  <c r="BB53" i="1" s="1"/>
  <c r="J49" i="4"/>
  <c r="BK77" i="4"/>
  <c r="J77" i="4" s="1"/>
  <c r="J31" i="4"/>
  <c r="AW54" i="1" s="1"/>
  <c r="R77" i="4"/>
  <c r="F34" i="4"/>
  <c r="BD54" i="1" s="1"/>
  <c r="BD51" i="1" s="1"/>
  <c r="W30" i="1" s="1"/>
  <c r="J31" i="2"/>
  <c r="AW52" i="1" s="1"/>
  <c r="P338" i="2"/>
  <c r="R80" i="3"/>
  <c r="R79" i="3" s="1"/>
  <c r="R78" i="3" s="1"/>
  <c r="F33" i="3"/>
  <c r="BC53" i="1" s="1"/>
  <c r="P77" i="4"/>
  <c r="AU54" i="1" s="1"/>
  <c r="J30" i="4"/>
  <c r="AV54" i="1" s="1"/>
  <c r="AT54" i="1" s="1"/>
  <c r="F30" i="4"/>
  <c r="AZ54" i="1" s="1"/>
  <c r="J56" i="4"/>
  <c r="J27" i="4"/>
  <c r="J85" i="2"/>
  <c r="J58" i="2" s="1"/>
  <c r="J30" i="2"/>
  <c r="AV52" i="1" s="1"/>
  <c r="AT52" i="1" s="1"/>
  <c r="J30" i="3"/>
  <c r="AV53" i="1" s="1"/>
  <c r="AT53" i="1" s="1"/>
  <c r="F30" i="3"/>
  <c r="AZ53" i="1" s="1"/>
  <c r="BB51" i="1"/>
  <c r="F30" i="2"/>
  <c r="AZ52" i="1" s="1"/>
  <c r="J51" i="3"/>
  <c r="F52" i="4"/>
  <c r="F31" i="4"/>
  <c r="BA54" i="1" s="1"/>
  <c r="J49" i="2"/>
  <c r="F31" i="3"/>
  <c r="BA53" i="1" s="1"/>
  <c r="BA51" i="1" s="1"/>
  <c r="F51" i="2"/>
  <c r="J80" i="3" l="1"/>
  <c r="J58" i="3" s="1"/>
  <c r="AZ51" i="1"/>
  <c r="T84" i="2"/>
  <c r="T83" i="2" s="1"/>
  <c r="W27" i="1"/>
  <c r="AW51" i="1"/>
  <c r="AK27" i="1" s="1"/>
  <c r="W26" i="1"/>
  <c r="AV51" i="1"/>
  <c r="J79" i="3"/>
  <c r="J57" i="3" s="1"/>
  <c r="BK78" i="3"/>
  <c r="J78" i="3" s="1"/>
  <c r="W29" i="1"/>
  <c r="AY51" i="1"/>
  <c r="J84" i="2"/>
  <c r="J57" i="2" s="1"/>
  <c r="BK83" i="2"/>
  <c r="J83" i="2" s="1"/>
  <c r="AX51" i="1"/>
  <c r="W28" i="1"/>
  <c r="J36" i="4"/>
  <c r="AG54" i="1"/>
  <c r="AN54" i="1" s="1"/>
  <c r="J56" i="2" l="1"/>
  <c r="J27" i="2"/>
  <c r="J56" i="3"/>
  <c r="J27" i="3"/>
  <c r="AK26" i="1"/>
  <c r="AT51" i="1"/>
  <c r="J36" i="3" l="1"/>
  <c r="AG53" i="1"/>
  <c r="AN53" i="1" s="1"/>
  <c r="J36" i="2"/>
  <c r="AG52" i="1"/>
  <c r="AG51" i="1" l="1"/>
  <c r="AN52" i="1"/>
  <c r="AN51" i="1" l="1"/>
  <c r="AK23" i="1"/>
  <c r="AK32" i="1" s="1"/>
</calcChain>
</file>

<file path=xl/sharedStrings.xml><?xml version="1.0" encoding="utf-8"?>
<sst xmlns="http://schemas.openxmlformats.org/spreadsheetml/2006/main" count="5095" uniqueCount="742">
  <si>
    <t>Export VZ</t>
  </si>
  <si>
    <t>List obsahuje:</t>
  </si>
  <si>
    <t>1) Rekapitulace stavby</t>
  </si>
  <si>
    <t>2) Rekapitulace objektů stavby a soupisů prací</t>
  </si>
  <si>
    <t>3.0</t>
  </si>
  <si>
    <t>ZAMOK</t>
  </si>
  <si>
    <t>False</t>
  </si>
  <si>
    <t>{14746fc1-b06d-40a4-97c6-1a31cc513722}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</si>
  <si>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</si>
  <si>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</si>
  <si>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</si>
  <si>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</si>
  <si>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</si>
  <si>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</si>
  <si>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</si>
  <si>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</si>
  <si>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3242/02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</si>
  <si>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položek_x000D_
_x000D_
Podrobnosti k vyplnění naleznete na poslední záložce s Pokyny pro vyplnění</t>
  </si>
  <si>
    <t>Stavba:</t>
  </si>
  <si>
    <t>Revitalizace Chřástalí potok_OPŽP</t>
  </si>
  <si>
    <t>0,1</t>
  </si>
  <si>
    <t>KSO:</t>
  </si>
  <si>
    <t/>
  </si>
  <si>
    <t>CC-CZ:</t>
  </si>
  <si>
    <t>1</t>
  </si>
  <si>
    <t>Místo:</t>
  </si>
  <si>
    <t>Meziříčí</t>
  </si>
  <si>
    <t>Datum:</t>
  </si>
  <si>
    <t>20.4.2018</t>
  </si>
  <si>
    <t>10</t>
  </si>
  <si>
    <t>100</t>
  </si>
  <si>
    <t>Zadavatel:</t>
  </si>
  <si>
    <t>IČ:</t>
  </si>
  <si>
    <t>Lesy České republiky, s.p.</t>
  </si>
  <si>
    <t>DIČ:</t>
  </si>
  <si>
    <t>Uchazeč:</t>
  </si>
  <si>
    <t>Vyplň údaj</t>
  </si>
  <si>
    <t>Projektant:</t>
  </si>
  <si>
    <t xml:space="preserve">Ing. Josef Bím 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</si>
  <si>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</si>
  <si>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</si>
  <si>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</si>
  <si>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</si>
  <si>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</si>
  <si>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</si>
  <si>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</si>
  <si>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</si>
  <si>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</si>
  <si>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</si>
  <si>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</si>
  <si>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</si>
  <si>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</si>
  <si>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</si>
  <si>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</si>
  <si>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</si>
  <si>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</si>
  <si>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Objekt, Soupis prací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</si>
  <si>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</si>
  <si>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</si>
  <si>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</si>
  <si>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</si>
  <si>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</si>
  <si>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</si>
  <si>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</si>
  <si>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</si>
  <si>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</si>
  <si>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</si>
  <si>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</si>
  <si>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</si>
  <si>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</si>
  <si>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</si>
  <si>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</si>
  <si>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</si>
  <si>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</si>
  <si>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</si>
  <si>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</si>
  <si>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</si>
  <si>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</si>
  <si>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</si>
  <si>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01</t>
  </si>
  <si>
    <t>SO 1. - Revitalizace toku Chřástalího potoka</t>
  </si>
  <si>
    <t>STA</t>
  </si>
  <si>
    <t>{135cd28c-45aa-4634-bd87-8ac35b2813e0}</t>
  </si>
  <si>
    <t>2</t>
  </si>
  <si>
    <t>03</t>
  </si>
  <si>
    <t>SO 3. - Výsadba</t>
  </si>
  <si>
    <t>{9050a1fc-5d76-48d8-93f8-9adb9ac76124}</t>
  </si>
  <si>
    <t>04</t>
  </si>
  <si>
    <t>VON</t>
  </si>
  <si>
    <t>{9e7eb6d2-0cc6-4e48-84db-5a49e9177fe5}</t>
  </si>
  <si>
    <t>1) Krycí list soupisu</t>
  </si>
  <si>
    <t>2) Rekapitulace</t>
  </si>
  <si>
    <t>3) Soupis prací</t>
  </si>
  <si>
    <t>Zpět na list:</t>
  </si>
  <si>
    <t>Rekapitulace stavby</t>
  </si>
  <si>
    <t>KRYCÍ LIST SOUPISU</t>
  </si>
  <si>
    <t>Objekt:</t>
  </si>
  <si>
    <t>01 - SO 1. - Revitalizace toku Chřástalího potoka</t>
  </si>
  <si>
    <t xml:space="preserve"> </t>
  </si>
  <si>
    <t>REKAPITULACE ČLENĚNÍ SOUPISU PRACÍ</t>
  </si>
  <si>
    <t>Kód dílu - Popis</t>
  </si>
  <si>
    <t>Cena celkem [CZK]</t>
  </si>
  <si>
    <t>Náklady soupisu celkem</t>
  </si>
  <si>
    <t>-1</t>
  </si>
  <si>
    <t>HSV - Práce a dodávky HSV</t>
  </si>
  <si>
    <t xml:space="preserve">    1 - Zemní práce</t>
  </si>
  <si>
    <t xml:space="preserve">    3 - Svislé a kompletní konstrukce</t>
  </si>
  <si>
    <t xml:space="preserve">    4 - Vodorovné konstrukce</t>
  </si>
  <si>
    <t xml:space="preserve">    5 - Komunikace pozemní</t>
  </si>
  <si>
    <t xml:space="preserve">    9 - Ostatní konstrukce a práce, bourání</t>
  </si>
  <si>
    <t xml:space="preserve">    998 - Přesun hmot</t>
  </si>
  <si>
    <t>SOUPIS PRACÍ</t>
  </si>
  <si>
    <t>PČ</t>
  </si>
  <si>
    <t>Popis</t>
  </si>
  <si>
    <t>MJ</t>
  </si>
  <si>
    <t>Množství</t>
  </si>
  <si>
    <t>J.cena [CZK]</t>
  </si>
  <si>
    <t>Cenová soustava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</si>
  <si>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</si>
  <si>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</si>
  <si>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</si>
  <si>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</si>
  <si>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</si>
  <si>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</si>
  <si>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</si>
  <si>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HSV</t>
  </si>
  <si>
    <t>Práce a dodávky HSV</t>
  </si>
  <si>
    <t>ROZPOCET</t>
  </si>
  <si>
    <t>Zemní práce</t>
  </si>
  <si>
    <t>K</t>
  </si>
  <si>
    <t>111101102</t>
  </si>
  <si>
    <t>Odstranění travin a rákosu travin, při celkové ploše přes 0,1 do 1 ha</t>
  </si>
  <si>
    <t>ha</t>
  </si>
  <si>
    <t>CS ÚRS 2018 01</t>
  </si>
  <si>
    <t>4</t>
  </si>
  <si>
    <t>PSC</t>
  </si>
  <si>
    <t xml:space="preserve">Poznámka k souboru cen:_x000D_
Poznámka k souboru cen: 1. Ceny nelze použít pro plochy, pro něž se oceňuje odstranění křovin cenami souboru 111 20-11 Odstranění křovin a stromů s odstraněním kořenů. 2. Travinami se rozumějí také všechny zemědělské plodiny apod. Vinná réva, chmel, maliní apod. se považují za křoviny. 3. V ceně jsou započteny i náklady na případné nutné přemístění a uložení travin a rákosu na hromady na vzdálenost do 50 m. 4. Množství jednotek se určí samostatně za každý objekt v ha půdorysné plochy, z níž má být travina odstraněna najednou. </t>
  </si>
  <si>
    <t>VV</t>
  </si>
  <si>
    <t>"Viz. D.1."</t>
  </si>
  <si>
    <t>True</t>
  </si>
  <si>
    <t>"Vysekání travního porostu před zasypáváním koryta"</t>
  </si>
  <si>
    <t>"délka původního koryta * průměrná délka břehů*0,0001"</t>
  </si>
  <si>
    <t>990,6*3,75*0,0001</t>
  </si>
  <si>
    <t>Součet</t>
  </si>
  <si>
    <t>115001_R</t>
  </si>
  <si>
    <t>Převedení vody pomocí potrubí a čerpání po celou dobu stavby  pro všechny stavební objekty</t>
  </si>
  <si>
    <t>soub.</t>
  </si>
  <si>
    <t>P</t>
  </si>
  <si>
    <t>Poznámka k položce:
Poznámka k položce: Min. světlost potrubí dle PD je u příčného hrázkování toku DN 400 či  DN 200 v závislosti na místě a účelu hrázky. 1. V ceně jsou započteny i náklady na zřízení hrázek z vhodných zemin nebo pytlů plněných pískem. Lze použít kombinaci konstrukce hrázky. 2. V ceně jsou započteny i náklady na materiály zemních nebo pytlovaných hrázek. 3. V ceně jsou započteny i náklady na těsnící vrstvy v případě použití plně pytlované hrázky. 4. V ceně jsou započteny i náklady na likvidaci hrázek a jejich úklid. 5. V ceně jsou započteny i náklady na: a) montáž, přeložení a demontáž potrubí nebo žlabu a těsnění po dobu provozu	b) opotřebení hmot, c) podpůrné konstrukce (např. podpěry). 5. Potrubí (žlaby) bude ve vlastnictví (nájmu) zhotovitele. 6. Čerpání je uvažováno ve dne, v noci, v pracovní dny i ve dnech pracovního klidu. 7. V cenách jsou započteny i náklady na odpadní potrubí v délce do 20 m, na lešení pod čerpadla a pod odpadní potrubí, apod. 8. V cenách jsou započteny i náklady na zřízení a odstranění čerpacích jímek včetně vystrojení jímky a potřebný materiál. 9. Doba, po kterou nejsou čerpadla v činnosti, se neoceňuje. Výjimkou je přerušení čerpání vody na dobu do 15 minut jednotlivě; toto přerušení se od doby čerpání neodečítá. 10. Čerpání je uvažováno na dopravní výšku do 10 m. 11. Dopravní výškou vody se rozumí svislá vzdálenost mezi hladinou vody v jímce sníženou čerpáním a vodorovnou rovinou proloženou osou nejvyššího bodu výtlačného potrubí.  12. V ceně jsou započteny i náklady na přítomnost pohotovostní soupravy. 13. V ceně jsou započteny i náklady na veškeré provozní hmoty a média. 14. Položka je uvažována, včetně všech souvisejících činností (např. přesuny hmot, plnění pytlů, dočerpávání pohonných hmot, manipulace s materiálem apod.).</t>
  </si>
  <si>
    <t>"Viz. D.1</t>
  </si>
  <si>
    <t>"Převádění toku Chřástalího potoka  a Pohořského potoka po dobu stavby v blízkosti koryt a převádění vody  procelou stavbu</t>
  </si>
  <si>
    <t>3</t>
  </si>
  <si>
    <t>114203101</t>
  </si>
  <si>
    <t>Rozebrání dlažeb nebo záhozů s naložením na dopravní prostředek dlažeb z lomového kamene nebo betonových tvárnic na sucho nebo se spárami vyplněnými pískem nebo drnem</t>
  </si>
  <si>
    <t>m3</t>
  </si>
  <si>
    <t>6</t>
  </si>
  <si>
    <t xml:space="preserve">Poznámka k souboru cen:_x000D_
Poznámka k souboru cen: 1. Ceny jsou určeny pro rozebrání: a) dlažeb na suchu, nad vodou i ve vodě, při hloubce vody do 300 mm nad původně upraveným ložem pro dlažbu; b) záhozů, rovnanin a soustřeďovacích staveb z lomového kamene na suchu, nad vodou i ve vodě, při hloubce vody do 3 m nad kótou projektovaného rozebrání; c) schodů z lomového kamene. 2. Ceny nelze použít pro rozebrání: a) dlažeb ve vodě při hloubce vody přes 300 mm nad původně upraveným ložem pro dlažbu; b) záhozů, rovnanin a soustřeďovacích staveb z lomového kamene ve vodě při hloubce vody pře 3 m nad kótou projektovaného rozebrání; tyto práce se oceňují individuálně. 3. V cenách jsou započteny i náklady na: a) naložení kamene nebo tvárnic na dopravní prostředek, nebo uložení do 3 m za břehovou čáru; b) uložení materiálu odlišné velikosti od ostatní dlažby, získaného při bourání schodů, do 3 m za břehovou čáru. 4. V cenách nejsou započteny náklady na: a) očištění lomového kamene nebo tvárnic od hlíny, písku nebo malty; tyto práce se oceňují cenami souboru cen 114 20-32 Očištění lomového kamene nebo betonových tvárnic; b) třídění lomového kamene nebo tvárnic; tyto práce se oceňují cenou 114 20-3301 Třídění lomového kamene nebo betonových tvárnic; c) srovnání lomového kamene nebo tvárnic do měřitelných figur; tyto práce se oceňují cenami souboru cen 114 20-34 Srovnání lomového kamene nebo betonových tvárnic do měřitelných figur. 5. Objem rozebrání se určí v m3: a) dlažeb jako součin plochy a průměrné tloušťky dlažby bez podkladního lože; b) schodů jako součin plochy v šikmé rovině a tloušťky 350 mm; c) záhozů, rovnanin a soustřeďovacích staveb vypočtených z projektovaných rozměrů konstrukce nebo přepočtem hmotnosti vyzískaného materiálu, přičemž se předpokládá, že z 10 t kamene bylo provedeno 6,5 m3 záhozu, rovnaniny nebo soustřeďovacích staveb, příp. po dohodě s odběratelem v m3 figur z kamene na břehu, přičemž se předpokládá, že z 1 m3 objemu figury byl proveden 1 m3 záhozu, rovnaniny nebo soustřeďovací stavby. 6. Množství jednotek se určí v m3 dlažby, záhozu nebo soustřeďovací stavby. </t>
  </si>
  <si>
    <t>"Bourání stávajícího opevnění dna s ponecháním ve stávajícím korytě"</t>
  </si>
  <si>
    <t>"Délka koryta * průřezová plocha opevnění"</t>
  </si>
  <si>
    <t>990,6*0,15</t>
  </si>
  <si>
    <t>122101103</t>
  </si>
  <si>
    <t>Odkopávky a prokopávky nezapažené s přehozením výkopku na vzdálenost do 3 m nebo s naložením na dopravní prostředek v horninách tř. 1 a 2 přes 1 000 do 5 000 m3</t>
  </si>
  <si>
    <t>8</t>
  </si>
  <si>
    <t xml:space="preserve">Poznámka k souboru cen:_x000D_
Poznámka k souboru cen: 1. Odkopávky a prokopávky v roubených prostorech se oceňují podle čl. 3116 Všeobecných podmínek tohoto katalogu. 2. Odkopávky a prokopávky ve stržích při lesnicko-technických melioracích (LTM) se oceňují cenami do 100 m3 pro jakýkoliv skutečný objem výkopu; ostatní odkopávky a prokopávky při LTM se oceňují při jakémkoliv objemu výkopu přes 100 m3 cenami přes 100 do 1 000 m3. 3. Ceny lze použít i pro vykopávky odpadových jam. 4. Ceny lze použít i pro sejmutí podorničí. Přitom se přihlíží k ustanovení čl. 3112 Všeobecných podmínek tohoto katalogu. </t>
  </si>
  <si>
    <t>"Viz. D.1., C.2., C.3., D.2.1. až D.2.20."</t>
  </si>
  <si>
    <t>Objem odkopávek tůní + objem odkopávek podchycení drenáží + objem odkopávky nového koryta + objem odkopávek přípojovacích koryt"</t>
  </si>
  <si>
    <t>"+ objem odkopávek pro brody + objem odkopávek pro opevnění - objem koryt v tůních)</t>
  </si>
  <si>
    <t>"Objem odkopávek tůní"</t>
  </si>
  <si>
    <t>"Tůň 1 - výpočet pomocí transformace na komolý kužel"</t>
  </si>
  <si>
    <t>(Pi*1,26/3*(8,18*8,18+8,18*0,98+0,98*0,98))</t>
  </si>
  <si>
    <t>"Tůň 2 - výpočet pomocí transformace na komolý kužel"</t>
  </si>
  <si>
    <t>(Pi*1,36/3*(9,42*9,42+9,42*0,56+0,56*0,56))</t>
  </si>
  <si>
    <t>"Tůň 3 - výpočet pomocí transformace na komolý kužel"</t>
  </si>
  <si>
    <t>(Pi*1,38/3*(14,57*14,57+14,57*3,57+3,57*3,57))</t>
  </si>
  <si>
    <t>"Objem odkopávek podchycení drenáží"</t>
  </si>
  <si>
    <t>"Podchycení drenáže 1 - výpočet pomocí transformace na komolý kužel"</t>
  </si>
  <si>
    <t>(Pi*1,12/3*(4,22*4,22+4,22*0,5+0,5*0,5))</t>
  </si>
  <si>
    <t>"Podchycení drenáže 2 - výpočet pomocí transformace na komolý kužel"</t>
  </si>
  <si>
    <t>(Pi*1,31/3*(4,15*4,15+4,15*0,5+0,5*0,5))</t>
  </si>
  <si>
    <t>"Podchycení drenáže 3 - výpočet pomocí transformace na komolý kužel"</t>
  </si>
  <si>
    <t>(Pi*1,13/3*(4,89*4,89+4,89*0,5+0,5*0,5))</t>
  </si>
  <si>
    <t>"Podchycení drenáže 4 - výpočet pomocí transformace na komolý kužel"</t>
  </si>
  <si>
    <t>(Pi*1,34/3*(5,25*5,25+5,25*0,5+0,5*0,5))</t>
  </si>
  <si>
    <t>"Podchycení drenáže 5 - výpočet pomocí transformace na komolý kužel"</t>
  </si>
  <si>
    <t>(Pi*1,30/3*(6,05*6,05+6,05*0,5+0,5*0,5))</t>
  </si>
  <si>
    <t>"Podchycení drenáže 6 - výpočet pomocí transformace na komolý kužel"</t>
  </si>
  <si>
    <t>(Pi*0,99/3*(11,34*11,34+11,34*3,48+3,48*3,48))</t>
  </si>
  <si>
    <t>"Podchycení drenáže 7 - výpočet pomocí transformace na komolý kužel"</t>
  </si>
  <si>
    <t>(Pi*1,08/3*(4,48*4,48+4,48*0,5+0,5*0,5))</t>
  </si>
  <si>
    <t>"Podchycení drenáže 8 - výpočet pomocí transformace na komolý kužel"</t>
  </si>
  <si>
    <t>(Pi*2,04/3*(6,1*6,1+6,1*0,56+0,56*0,56))</t>
  </si>
  <si>
    <t>"Podchycení drenáže 9 - výpočet pomocí transformace na komolý kužel"</t>
  </si>
  <si>
    <t>(Pi*1,97/3*(10,94*10,94+10,94*1,38+1,38*1,38))</t>
  </si>
  <si>
    <t>Mezisoučet</t>
  </si>
  <si>
    <t>"Objem odkopávky pro vybudování nového koryta"</t>
  </si>
  <si>
    <t>"(Délka osy nového koryta - délka osy v tůních -délka osy v brodech) * průměrná hloubka koryta * šířka koryta"</t>
  </si>
  <si>
    <t>(1097,3-113,63-4,7-7 )*0,25*0,4</t>
  </si>
  <si>
    <t>"Objem odkopávky připojovacích koryt"</t>
  </si>
  <si>
    <t>"Objem otevřeného koryta v rámci Podchycení drenáže 6 + Objem otevřeného koryta v rámci Podchycení drenáže 9"</t>
  </si>
  <si>
    <t>"Objem otevřeného koryta v rámci Podchycení drenáže 6"</t>
  </si>
  <si>
    <t>"Průřezová podélná plocha * šířka"4,85*1,48</t>
  </si>
  <si>
    <t>"Objem otevřeného koryta v rámci Podchycení drenáže 9"</t>
  </si>
  <si>
    <t>"Průřezová plocha * délka"2,6*9</t>
  </si>
  <si>
    <t>"Objem odkopávek pro brody"</t>
  </si>
  <si>
    <t>"Objem odkopávky pro Brod 1 + objem odkopávky pro Brod 2"</t>
  </si>
  <si>
    <t>"Objem odkopávky pro Brod 1"</t>
  </si>
  <si>
    <t>"půdorysná plocha obvodového opevnění * hloubka výkopu + půdorysný plocha rovnaniny * mocnost výkopu"</t>
  </si>
  <si>
    <t>"Půdorysná plocha obvodového opevnění * hloubka výkopu"18,8 *0,6</t>
  </si>
  <si>
    <t>"Půdorysná plocha rovnaniny * hloubka výkopu"9,3*0,5</t>
  </si>
  <si>
    <t>"Objem odkopávky pro Brod 2"</t>
  </si>
  <si>
    <t>"Půdorysná plocha obvodového opevnění * hloubka výkopu"22,14*0,6</t>
  </si>
  <si>
    <t>"Půdorysná plocha rovnaniny * hloubka výkopu"20,4*0,5</t>
  </si>
  <si>
    <t>"Objem odkopávek pro opevnění soutoku s Pohořským potokem"</t>
  </si>
  <si>
    <t>"Zához do 80 kg"</t>
  </si>
  <si>
    <t>"Půdorysná plocha * mocnost záhozu"54*0,6</t>
  </si>
  <si>
    <t>"Zához nad 200 kg"</t>
  </si>
  <si>
    <t>"Průřezová plocha * šířka záhozů"3,23*2</t>
  </si>
  <si>
    <t>"Stabilizační pás"</t>
  </si>
  <si>
    <t>"Půdorysná plocha * výška kamene"6,75*0,5</t>
  </si>
  <si>
    <t>"Objem záhozu za Brodem 1"</t>
  </si>
  <si>
    <t>"půdorysná plocha * mocnost"</t>
  </si>
  <si>
    <t>4,8*0,6</t>
  </si>
  <si>
    <t>"Objem záhozu za Brodem 2"</t>
  </si>
  <si>
    <t>5,1*0,6</t>
  </si>
  <si>
    <t>"Objem koryt v tůních"</t>
  </si>
  <si>
    <t>"-délka stávajícího koryta v tůních  * průřezová plocha"</t>
  </si>
  <si>
    <t>"Tůň 1" -1,17*22,05</t>
  </si>
  <si>
    <t>"Tůň 2" -2,18*21,34</t>
  </si>
  <si>
    <t>"Tůň 3" -2,08*33,24</t>
  </si>
  <si>
    <t>"Podchycení drenáže 6" -2,26*23,76</t>
  </si>
  <si>
    <t>"objem výmolu v blízkosti Brodu 2"</t>
  </si>
  <si>
    <t>(-Pi*1,3/3*(2,42*2,42+2,42*1,41+1,41*1,41))</t>
  </si>
  <si>
    <t>"Objem odkopávky"</t>
  </si>
  <si>
    <t>5</t>
  </si>
  <si>
    <t>R_2666_SO1_1</t>
  </si>
  <si>
    <t>Odstranění panelů, odstranění podsypového lože, sejmutí geotextilie. Uvedení plochy do původního stavu, dle pasportizace. Odstranění panelů vč. jejich odvozu - panely v majetku zhotovitele</t>
  </si>
  <si>
    <t>kpl</t>
  </si>
  <si>
    <t>512</t>
  </si>
  <si>
    <t>686033542</t>
  </si>
  <si>
    <t>Viz D.1, C.3</t>
  </si>
  <si>
    <t>"Půdorysná plocha zpevnění 215 m2"</t>
  </si>
  <si>
    <t>7</t>
  </si>
  <si>
    <t>R_3242_1</t>
  </si>
  <si>
    <t>Dřevěná hrázka pro stabilizaci zásypu stávajícího koryta</t>
  </si>
  <si>
    <t>ks</t>
  </si>
  <si>
    <t>12</t>
  </si>
  <si>
    <t>"Viz. D.1. D.2.1. až D.2.10."</t>
  </si>
  <si>
    <t>"počet hrázek"</t>
  </si>
  <si>
    <t>33</t>
  </si>
  <si>
    <t>162301101</t>
  </si>
  <si>
    <t>Vodorovné přemístění výkopku nebo sypaniny po suchu na obvyklém dopravním prostředku, bez naložení výkopku, avšak se složením bez rozhrnutí z horniny tř. 1 až 4 na vzdálenost přes 50 do 500 m</t>
  </si>
  <si>
    <t>14</t>
  </si>
  <si>
    <t xml:space="preserve">Poznámka k souboru cen:_x000D_
Poznámka k souboru cen: 1. Ceny nelze použít, předepisuje-li projekt přemístit výkopek na místo nepřístupné obvyklým dopravním prostředkům; toto přemístění se oceňuje individuálně. 2. V cenách jsou započteny i náhrady za jízdu loženého vozidla v terénu ve výkopišti nebo na násypišti. 3. V cenách nejsou započteny náklady na rozhrnutí výkopku na násypišti; toto rozhrnutí se oceňuje cenami souboru cen 171 . 0- . . Uložení sypaniny do násypů a 171 20-1201Uložení sypaniny na skládky. 4. Je-li na dopravní dráze pro vodorovné přemístění nějaká překážka, pro kterou je nutno překládat výkopek z jednoho obvyklého dopravního prostředku na jiný obvyklý dopravní prostředek, oceňuje se toto lomené vodorovné přemístění výkopku v každém úseku samostatně příslušnou cenou tohoto souboru cen a překládání výkopku cenami souboru cen 167 10-3 . Nakládání neulehlého výkopku z hromad s ohledem na ustanovení pozn. číslo 5. 5. Přemísťuje-li se výkopek z dočasných skládek vzdálených do 50 m, neoceňuje se nakládání výkopku, i když se provádí. Toto ustanovení neplatí, vylučuje-li projekt použití dozeru. 6. V cenách vodorovného přemístění sypaniny nejsou započteny náklady na dodávku materiálu, tyto se oceňují ve specifikaci. </t>
  </si>
  <si>
    <t>"Viz. D.1, C.2,C.3."</t>
  </si>
  <si>
    <t>"Přemisťování zeminy k zásypu maximální vzdálenost dovozu v rámci stavěniště 500m"</t>
  </si>
  <si>
    <t>1400,413</t>
  </si>
  <si>
    <t>9</t>
  </si>
  <si>
    <t>174101101</t>
  </si>
  <si>
    <t>Zásyp sypaninou z jakékoliv horniny s uložením výkopku ve vrstvách se zhutněním jam, šachet, rýh nebo kolem objektů v těchto vykopávkách</t>
  </si>
  <si>
    <t>16</t>
  </si>
  <si>
    <t xml:space="preserve">Poznámka k souboru cen:_x000D_
Poznámka k souboru cen: 1. Ceny 174 10- . . jsou určeny pro zhutněné zásypy s mírou zhutnění: a) z hornin soudržných do 100 % PS, b) z hornin nesoudržných do I(d) 0,9, c) z hornin kamenitých pro jakoukoliv míru zhutnění. 2. Je-li projektem předepsáno vyšší zhutnění, podle bodu a) a b) poznámky č 1., ocení se zásyp individuálně. 3. Ceny nelze použít pro zásyp rýh pro drenážní trativody pro lesnicko-technické meliorace a zemědělské. Zásyp těchto rýh se oceňuje cenami souboru cen 174 20-3 . části A 03 Zemní práce pro objekty oborů 831 až 833. Nezhutněný zásyp odvodňovacích kanálů z betonových a železobetonových trub v polních a lučních tratích se oceňuje cenou -1101 Zásyp sypaninou rýh bez ohledu na šířku kanálu; cena obsahuje i náklady na ruční nezhutněný zásyp výšky do 200 mm nad vrchol potrubí. 4. V cenách 10-1101, 10-1103, 20-1101 a 20-1103 je započteno přemístění sypaniny ze vzdálenosti 10 m od kraje výkopu nebo zasypávaného prostoru, měřeno k těžišti skládky. 5. V ceně 10-1102 je započteno přemístění sypaniny ze vzdálenosti 15 m od hrany zasypávaného prostoru, měřeno k těžišti skládky. 6. Objem zásypu je rozdíl objemu výkopu a objemu do něho vestavěných konstrukcí nebo uložených vedení i s jejich obklady a podklady (tento objem se nazývá objemem horniny vytlačené konstrukcí). Objem potrubí do DN 180, příp. i s obalem, se od objemu zásypu neodečítá. Pro stanovení objemu zásypu se od objemu výkopu odečítá i objem obsypu potrubí oceňovaný cenami souboru cen 175 10-11 Obsyp potrubí, přichází-li v úvahu . 7. Odklizení zbylého výkopku po provedení zásypu zářezů se šikmými stěnami pro podzemní vedení nebo zásypu jam a rýh pro podzemní vedení se oceňuje, je-li objem zbylého výkopku: a) do 1 m3 na 1 m vedení a jedná se o výkopek neulehlý - cenami souboru cen 167 10-110 Nakládání výkopku nebo sypaniny a 162 . 0-1 . Vodorovné přemístění výkopku. V případě, že se jedná o výkopek ulehlý - rozpojení a naložení výkopku cenami souboru cen 122 . 0-1 . souboru cen 162 . 0-1 . Vodorovné přemístění výkopku; b) přes 1 m3 na 1 m vedení, jestliže projekt předepíše, že se zbylý výkopek bude odklízet zároveň s prováděním vykopávky, pouze přemístění výkopku cenami souboru cen 162 . 0-1 . Vodorovné přemístění výkopku. Při zmíněném objemu zbylého výkopku se neoceňuje ani naložení ani rozpojení výkopku. Jestliže se zbylý výkopek neodklízí, nýbrž rozprostírá podél výkopu a nad výkopem, platí poznámka č. 8. 8. Rozprostření zbylého výkopku podél výkopu a nad výkopem po provedení zásypů zářezů se šikmými stěnami pro podzemní vedení nebo zásypu jam a rýh pro podzemní vedení se oceňuje: a) cenou 171 20-1101 Uložení sypaniny do nezhutněných násypů, není-li projektem předepsáno zhutnění rozprostřeného zbylého výkopku, b) cenou 171 10-1111 Uložení sypaniny do násypů z hornin sypkých, je-li předepsáno zhutnění rozprostřeného zbylého výkopku, a to v objemu vypočteném podle poznámky č.6, příp. zmenšeném o objem výkopku, který byl již odklizen. 9. Míru zhutnění předepisuje projekt. </t>
  </si>
  <si>
    <t>183405212</t>
  </si>
  <si>
    <t>Výsev trávníku hydroosevem na hlušinu</t>
  </si>
  <si>
    <t>m2</t>
  </si>
  <si>
    <t>18</t>
  </si>
  <si>
    <t xml:space="preserve">Poznámka k souboru cen:_x000D_
Poznámka k souboru cen: 1. V cenách jsou započteny náklady potřebné pro provedení hydroosevu, s výjimkou travního semene. 2. V cenách nejsou započteny náklady na: a) dodání travního semene, toto se oceňuje ve specifikaci, b) zálivku; tato se oceňuje cenami části C02 souboru cen 185 80-43 Zalití rostlin vodou, c) pokosení; toto se oceňuje cenami části C02 souboru cen 111 10-41 Pokosení trávníku. </t>
  </si>
  <si>
    <t>"Viz. D.1., D.2.1. až D.2.10"</t>
  </si>
  <si>
    <t>"Plocha zásypu stávajícího koryta k osetí "</t>
  </si>
  <si>
    <t>2923,8</t>
  </si>
  <si>
    <t>11</t>
  </si>
  <si>
    <t>M</t>
  </si>
  <si>
    <t>005724740</t>
  </si>
  <si>
    <t>osivo směs travní krajinná - svahová</t>
  </si>
  <si>
    <t>kg</t>
  </si>
  <si>
    <t>20</t>
  </si>
  <si>
    <t>2923,8*0,025 "Přepočtené koeficientem množství</t>
  </si>
  <si>
    <t>Svislé a kompletní konstrukce</t>
  </si>
  <si>
    <t>597107120</t>
  </si>
  <si>
    <t>trouba kameninová glazovaná DN500mm L2,50m spojovací systém C Třída 120</t>
  </si>
  <si>
    <t>m</t>
  </si>
  <si>
    <t>22</t>
  </si>
  <si>
    <t>"Viz. D.1., D. 2.17., D.2.26."</t>
  </si>
  <si>
    <t>Trouba pro doplnění poškozeného potrubí po odkopávkách a bourání čela"</t>
  </si>
  <si>
    <t>2,5</t>
  </si>
  <si>
    <t>Vodorovné konstrukce</t>
  </si>
  <si>
    <t>13</t>
  </si>
  <si>
    <t>451561111</t>
  </si>
  <si>
    <t>Lože pod dlažby z kameniva drceného drobného, tl. vrstvy do 100 mm</t>
  </si>
  <si>
    <t>24</t>
  </si>
  <si>
    <t xml:space="preserve">Poznámka k souboru cen:_x000D_
Poznámka k souboru cen: 1. Ceny lze použít i pro zřízení podkladního lože pod patky a konstrukce z prefabrikátů. 2. V cenách jsou započteny i náklady na urovnání líce vrstvy. 3. Plocha se stanoví v m2 dlažby, pod kterou je lože určeno. </t>
  </si>
  <si>
    <t>"Viz. D.1., D.2.3., D.2.4."</t>
  </si>
  <si>
    <t>"Podsyp pod brody"</t>
  </si>
  <si>
    <t>"Půdorysné plocha Brodu 1 + půdorysné plochy Brodu 2"</t>
  </si>
  <si>
    <t>18,8+9,3+22,14+20,4</t>
  </si>
  <si>
    <t>457571111</t>
  </si>
  <si>
    <t>Filtrační vrstvy jakékoliv tloušťky a sklonu ze štěrkopísků bez zhutnění, frakce od 0-8 do 0-32 mm</t>
  </si>
  <si>
    <t>26</t>
  </si>
  <si>
    <t xml:space="preserve">Poznámka k souboru cen:_x000D_
Poznámka k souboru cen: 1. Ceny jsou určeny při jakémkoliv množství filtračních vrstev. 2. Ceny neplatí, je-li předepsáno mísení více frakcí kameniva v jedné vrstvě; tyto práce se oceňují individuálně. 3. V cenách jsou započteny i náklady na: a) průměrné množství kameniva zatlačeného do podloží, b) urovnání líce vrstvy. 4. Objem se stanoví v m3 filtrační vrstvy. 5. Příplatek k cenám je určen pro položky -1111 až -2111. </t>
  </si>
  <si>
    <t>"Viz. D.1., D.2.7., D.2.16."</t>
  </si>
  <si>
    <t>"Objem zásypu poloviny výšky skruže pod dnem Podchycení drenáže 4"</t>
  </si>
  <si>
    <t>(PI*0,5*0,5*0,5)</t>
  </si>
  <si>
    <t>457531113</t>
  </si>
  <si>
    <t>Filtrační vrstvy jakékoliv tloušťky a sklonu z hrubého drceného kameniva bez zhutnění, frakce 63-125 mm</t>
  </si>
  <si>
    <t>28</t>
  </si>
  <si>
    <t>"D.1., C.2., C.3., D.2.1."</t>
  </si>
  <si>
    <t>"Objem záhozu opevnění dna balvanité rampy"</t>
  </si>
  <si>
    <t>17*0,25</t>
  </si>
  <si>
    <t>"Objem záhozu stabilizace výtoku z potrubí v rámci Podchycení drenáže 6"</t>
  </si>
  <si>
    <t>"půdorysná plocha záhozu * mocnost</t>
  </si>
  <si>
    <t>1,9*0,3</t>
  </si>
  <si>
    <t>"Objem záhozu stabilizace výtoku z potrubí v rámci Podchycení drenáže 9"</t>
  </si>
  <si>
    <t>2,3*0,3</t>
  </si>
  <si>
    <t>462511161</t>
  </si>
  <si>
    <t>Zához z lomového kamene neupraveného provedený ze břehu nebo z lešení, do sucha nebo do vody tříděného, hmotnost jednotlivých kamenů do 80 kg bez výplně mezer</t>
  </si>
  <si>
    <t>30</t>
  </si>
  <si>
    <t xml:space="preserve">Poznámka k souboru cen:_x000D_
Poznámka k souboru cen: 1. V příplatcích jsou započteny náklady na urovnání líce záhozu do projektovaného profilu. </t>
  </si>
  <si>
    <t>"D.1., D.2.1."</t>
  </si>
  <si>
    <t>"Objem záhozu opevnění soutoku s Pohořským potokem + objem záhozu na odtoku od brodů"</t>
  </si>
  <si>
    <t>"Opevnění soutoku s Pohořským potokem"</t>
  </si>
  <si>
    <t>54*0,6</t>
  </si>
  <si>
    <t>17</t>
  </si>
  <si>
    <t>462513162</t>
  </si>
  <si>
    <t>Zához z lomového kamene neupraveného provedený ze břehu nebo z lešení, do sucha nebo do vody záhozového, hmotnost jednotlivých kamenů přes 200 kg oživený, s výplní mezer zeminou a výsadbou vrbových řízků</t>
  </si>
  <si>
    <t>32</t>
  </si>
  <si>
    <t>"Zához ukončující Balvanitou rampu"</t>
  </si>
  <si>
    <t>"Průřezová plocha * šířka záhozů"</t>
  </si>
  <si>
    <t>3,23*2</t>
  </si>
  <si>
    <t>462513161</t>
  </si>
  <si>
    <t>Zához z lomového kamene neupraveného provedený ze břehu nebo z lešení, do sucha nebo do vody záhozového, hmotnost jednotlivých kamenů přes 200 kg bez výplně mezer</t>
  </si>
  <si>
    <t>34</t>
  </si>
  <si>
    <t>19</t>
  </si>
  <si>
    <t>462513169</t>
  </si>
  <si>
    <t>Zához z lomového kamene neupraveného provedený ze břehu nebo z lešení, do sucha nebo do vody záhozového, hmotnost jednotlivých kamenů přes 200 kg Příplatek k ceně za urovnání líce záhozu</t>
  </si>
  <si>
    <t>36</t>
  </si>
  <si>
    <t>"střední délka líce * šířka záhozů"</t>
  </si>
  <si>
    <t>3,7*2</t>
  </si>
  <si>
    <t>463211142</t>
  </si>
  <si>
    <t>Rovnanina z lomového kamene neupraveného pro podélné i příčné objekty objemu do 3 m3 z kamene tříděného, s urovnáním líce a vyklínováním spár úlomky kamene hmotnost jednotlivých kamenů přes 80 do 200 kg</t>
  </si>
  <si>
    <t>38</t>
  </si>
  <si>
    <t xml:space="preserve">Poznámka k souboru cen:_x000D_
Poznámka k souboru cen: 1. V cenách -1144, -1145, -1146, -1154, -1155 a -1156 jsou započteny i náklady na uložení klestu a na vykopávku hlíny a její přemístění ze vzdálenosti do 20 m. </t>
  </si>
  <si>
    <t>"D.1., D.2.1., D.2.3., D.2.5."</t>
  </si>
  <si>
    <t>"Zřízení Stabilizačního pasu v Balvanité rampě + obvodového opevnění brodů"</t>
  </si>
  <si>
    <t>"Půdorysná plocha * výška kamene"</t>
  </si>
  <si>
    <t>6,75*0,5</t>
  </si>
  <si>
    <t>"Obvodové opevnění Brodu 1"</t>
  </si>
  <si>
    <t>"Půdorysná plocha * mocnost"</t>
  </si>
  <si>
    <t>18,8*0,5</t>
  </si>
  <si>
    <t>"Obvodové opevnění Brodu 2"</t>
  </si>
  <si>
    <t>22,14</t>
  </si>
  <si>
    <t>R_3242_2</t>
  </si>
  <si>
    <t>Osazení osamoceného kameneo hmotnosti do 80 kg do dna balvanité rampy.Včetně montáže a dodání vhodného kamene.</t>
  </si>
  <si>
    <t>40</t>
  </si>
  <si>
    <t>"Viz. D.1. D.2.1."</t>
  </si>
  <si>
    <t>"Počet osazených kamenů"</t>
  </si>
  <si>
    <t>463211151</t>
  </si>
  <si>
    <t>Rovnanina z lomového kamene neupraveného pro podélné i příčné objekty objemu přes 3 m3, z kamene tříděného, s urovnáním líce a vyklínováním spár úlomky kamene hmotnost jednotlivých kamenů do 80 kg</t>
  </si>
  <si>
    <t>42</t>
  </si>
  <si>
    <t>"Viz. D.1. D.2.3., D.2.5."</t>
  </si>
  <si>
    <t>"objem kamenných brodů"</t>
  </si>
  <si>
    <t>"Brod1 + Brod 2"</t>
  </si>
  <si>
    <t>"Objem Brodu 1"</t>
  </si>
  <si>
    <t>"Půdorysná plocha rovnaniny brodu * mocnost konstrukce"</t>
  </si>
  <si>
    <t>9,3*0,4</t>
  </si>
  <si>
    <t>"Objem Brodu 2"</t>
  </si>
  <si>
    <t>20,4*0,4</t>
  </si>
  <si>
    <t>23</t>
  </si>
  <si>
    <t>584121111</t>
  </si>
  <si>
    <t>Osazení silničních dílců ze železového betonu s podkladem z kameniva těženého do tl. 40 mm jakéhokoliv druhu a velikosti</t>
  </si>
  <si>
    <t>64</t>
  </si>
  <si>
    <t>771749234</t>
  </si>
  <si>
    <t>Viz D 1., C.3.1, C.5.2</t>
  </si>
  <si>
    <t>"Osazení betonových panelů zařízení staveniště"</t>
  </si>
  <si>
    <t>"Půdorysné plochy zpevnění zařízení staveniště a plocha zpevnění na pozemku 1267/69 "100+100+15</t>
  </si>
  <si>
    <t>593812990</t>
  </si>
  <si>
    <t>panel silniční s úkosem 300x100x15 cm</t>
  </si>
  <si>
    <t>kus</t>
  </si>
  <si>
    <t>128</t>
  </si>
  <si>
    <t>-916633947</t>
  </si>
  <si>
    <t>Viz D.1, C.3.1., C.5.2.</t>
  </si>
  <si>
    <t>"Plocha zpevnění: 215 m2"</t>
  </si>
  <si>
    <t>"Plocha panelu"3,0*1,0</t>
  </si>
  <si>
    <t>"Počet panelů"215/3,0</t>
  </si>
  <si>
    <t>"Celkový počet panelů"72</t>
  </si>
  <si>
    <t>"Obratovost panelů 1/3"</t>
  </si>
  <si>
    <t>72/3</t>
  </si>
  <si>
    <t>"Konečný počet panelů" 24</t>
  </si>
  <si>
    <t>Komunikace pozemní</t>
  </si>
  <si>
    <t>Ostatní konstrukce a práce, bourání</t>
  </si>
  <si>
    <t>25</t>
  </si>
  <si>
    <t>966008113</t>
  </si>
  <si>
    <t>Bourání trubního propustku s odklizením a uložením vybouraného materiálu na skládku na vzdálenost do 3 m nebo s naložením na dopravní prostředek z trub DN přes 500 do 800 mm</t>
  </si>
  <si>
    <t>44</t>
  </si>
  <si>
    <t xml:space="preserve">Poznámka k souboru cen:_x000D_
Poznámka k souboru cen: 1. Ceny lze použít i pro bourání hospodářských přejezdů a propustků z trub obetonovaných. 2. V cenách jsou započteny i náklady na případné bourání betonového lože nebo prahů pod troubami propustku. 3. V cenách nejsou započteny náklady na: a) zemní práce nutné při rozebírání propustků, které se oceňují cenami části A 01 katalogu 800-1 Zemní práce, b) bourání čel, které se oceňuje cenami části B 01 katalogu 821-1 Mosty. 4. Množství měrných jednotek se určuje délkou mezi rubovými stěnami čel (v podélné ose propustku). 5. Přemístění vybouraného materiálu na vzdálenost přes 3 m se oceňuje cenami souborů cen 997 22-1 Vodorovné přemístění vybouraných hmot. </t>
  </si>
  <si>
    <t>"Viz. D.1., D.2.3., D.2.5. D.2.7."</t>
  </si>
  <si>
    <t>"délka propustků odstraněných v rámci zásypu koryta"</t>
  </si>
  <si>
    <t>7,5+3,92+8,07</t>
  </si>
  <si>
    <t>962022391</t>
  </si>
  <si>
    <t>Bourání zdiva nadzákladového kamenného nebo smíšeného kamenného, na maltu vápennou nebo vápenocementovou, objemu přes 1 m3</t>
  </si>
  <si>
    <t>46</t>
  </si>
  <si>
    <t xml:space="preserve">Poznámka k souboru cen:_x000D_
Poznámka k souboru cen: 1. Bourání pilířů o průřezu přes 0,36 m2 se oceňuje cenami -2390 a - 2391, popř. -2490 a - 2491 jako bourání zdiva kamenného nadzákladového. </t>
  </si>
  <si>
    <t>"Viz. D.1., D.2.17."</t>
  </si>
  <si>
    <t>"Bourání kamenného čela"</t>
  </si>
  <si>
    <t>"Průřezová plocha * délka"</t>
  </si>
  <si>
    <t>"objem čela"</t>
  </si>
  <si>
    <t>1*3,4</t>
  </si>
  <si>
    <t>27</t>
  </si>
  <si>
    <t>114203202</t>
  </si>
  <si>
    <t>Očištění lomového kamene nebo betonových tvárnic získaných při rozebrání dlažeb, záhozů, rovnanin a soustřeďovacích staveb od malty</t>
  </si>
  <si>
    <t>48</t>
  </si>
  <si>
    <t xml:space="preserve">Poznámka k souboru cen:_x000D_
Poznámka k souboru cen: 1. V cenách jsou započteny i náklady na: a) přehození znečištěného i očištěného kamene nebo tvárnic na vzdálenost do 3 m nebo jeho naložení na dopravní prostředek, b) odklizení a uložení úlomků kamene a uvolněné hlíny či malty na vzdálenost do 10 m. 2. V cenách nejsou započteny náklady na: a) třídění lomového kamene nebo tvárnic; tyto práce se oceňují cenou 114 20-3301 Třídění lomového kamene nebo betonových tvárnic; b) srovnání lomového kamene nebo tvárnic do měřitelných figur; tyto práce se oceňují cenami souboru cen 114 20-34 Srovnání lomového kamene nebo betonových tvárnic do měřitelných figur. 3. Množství jednotek se určí v m3 lomového kamene nebo betonových tvárnic před očištěním. </t>
  </si>
  <si>
    <t>R_3099_1</t>
  </si>
  <si>
    <t>Postupné odebírání odhalených skruží, jejich rozřezání a jejich naložení na dopravní prostředek.</t>
  </si>
  <si>
    <t>50</t>
  </si>
  <si>
    <t>Poznámka k položce:
Poznámka k položce: Vzniklo úpravou z  položky 960 111 221 /2016.1 ÚRS</t>
  </si>
  <si>
    <t>"Viz. D.1, C.2, C.3. D.2.1. až D.2.20"</t>
  </si>
  <si>
    <t>"Postupné odebírání odhalených skruží šachty"</t>
  </si>
  <si>
    <t>Počet šachet k rozebrání</t>
  </si>
  <si>
    <t>29</t>
  </si>
  <si>
    <t>R_3099_2</t>
  </si>
  <si>
    <t>Zhotovení zátky odpovídajícího průměru z OSB 4 desky. Pro spojování použito vrutů M5x60. Viz. D.2.30.</t>
  </si>
  <si>
    <t>52</t>
  </si>
  <si>
    <t>"Zátka z OSB 4 desky"</t>
  </si>
  <si>
    <t>"počet zátek"</t>
  </si>
  <si>
    <t>R_3099_3</t>
  </si>
  <si>
    <t>Zalití osazené zátky odtokového potrubí betonem. Minimální tloušťka vrstvy betonu je 0,3m. Beton dodáván ve vormě suchých směsí.</t>
  </si>
  <si>
    <t>54</t>
  </si>
  <si>
    <t>"Viz D.1."</t>
  </si>
  <si>
    <t>"Počet zalívaných zátek"</t>
  </si>
  <si>
    <t>31</t>
  </si>
  <si>
    <t>997321_R</t>
  </si>
  <si>
    <t>Likvidace vybouraných hmot a sutí dle platné legislativy, včetně předložení dokladu o likvidaci</t>
  </si>
  <si>
    <t>soub</t>
  </si>
  <si>
    <t>56</t>
  </si>
  <si>
    <t>Poznámka k položce:
Poznámka k položce: - např. řízená skládka Větřní (vzd. 38  km)  1. V ceně jsou započteny i náhrady za jízdu loženého vozidla v terénu, ve výkopišti nebo na násypišti. 2. V ceně jsou započteny i náklady na vodorovné přemístění vybouraných hmot a sutí až na místo definitivního uložení na vzdálenost od těžiště nakládky do místa vykládky (řízená skládka odpadů). 3. V ceně jsou započteny i náklady na svislé přemístění vybouraných hmot a sutí, výška svislé dopravy je svislá vzdálenost mezi místem nakládání do zařízení pro svislou dopravu a místem, kde se toto zařízení vyprazdňuje. 4.  V cenách jsou započteny i náklady     a) při vodorovné dopravě po suchu na přepravu za ztížených provozních podmínek,     b) při nakládání nebo překládání na dopravu do 15 m vodorovně a současně do 4 m svisle.     c) na požadovaný způsob uložení vybouraných hmot a sutí na skládce. 5. V ceně je započten i poplatek za uložení vybouraných hmot a sutí na uvažované řízené skládce odpadů dle zákona 185/2001 Sb. 6. Množství jednotek vybouraných hmot a sutí se určí v m3 původní konstrukce před zahájením bouracích prací. 7. Bude-li zhotovitelem zvoleno jiné místo uložení odsouhlasené objednatelem, bude v ceně započtena dopravní vzdálenost až na místo uložení, včetně všech souvisejících činností, poplatků, projednání apod. 8. Zhotovitel předloží objednateli doklad o likvidaci výkopku (vážné lístky, popř. čestné prohlášení). 9. Položka je uvažována, včetně všech souvisejících činností.</t>
  </si>
  <si>
    <t>"Viz. D.1"</t>
  </si>
  <si>
    <t>"Likvidace sutě z odstraňování betonový a železobetonových konstrukcí</t>
  </si>
  <si>
    <t>998</t>
  </si>
  <si>
    <t>Přesun hmot</t>
  </si>
  <si>
    <t>998332011</t>
  </si>
  <si>
    <t>Přesun hmot pro úpravy vodních toků a kanály, hráze rybníků apod. dopravní vzdálenost do 500 m</t>
  </si>
  <si>
    <t>t</t>
  </si>
  <si>
    <t>58</t>
  </si>
  <si>
    <t xml:space="preserve">Poznámka k souboru cen:_x000D_
Poznámka k souboru cen: 1. Ceny jsou určeny pro jakoukoliv konstrukčně-materiálovou charakteristiku. </t>
  </si>
  <si>
    <t>03 - SO 3. - Výsadba</t>
  </si>
  <si>
    <t>183104412</t>
  </si>
  <si>
    <t>Kopání jamek pro výsadbu sazenic velikost jamky průměr 500 mm, hl. 500 mm v půdě nezabuřeněné zemina 2</t>
  </si>
  <si>
    <t>"Viz. D.1. C.5"</t>
  </si>
  <si>
    <t>"Počet sázených dřevin o výšce do 1,5 m"</t>
  </si>
  <si>
    <t>63</t>
  </si>
  <si>
    <t>183104612</t>
  </si>
  <si>
    <t>Kopání jamek pro výsadbu sazenic velikost jamky průměr 600 mm,hl.600 mm v půdě nezabuřeněné zemina 2</t>
  </si>
  <si>
    <t>"Počet sázených dřevin o výšce nad 1,5 m"</t>
  </si>
  <si>
    <t>184004313</t>
  </si>
  <si>
    <t>Výsadba sazenic bez vykopání jamek a bez donesení hlíny stromů (školkovaných) v. přes 600 do 1500 mm, jamky o průměru 500 mm, hl. 500 mm</t>
  </si>
  <si>
    <t xml:space="preserve">Poznámka k souboru cen:_x000D_
Poznámka k souboru cen: 1. V příplatcích k ceně za donesení hlíny ze vzdálenosti do 10 m (ceny 184 00-4911 až 184 00-4917) jsou započteny i náklady na sloupnutí drnu, odstranění nevyhovující zeminy, nakopání, naložení a donesení hlíny ze vzdálenosti do 10 m. </t>
  </si>
  <si>
    <t>"Výsadba stromů do výšky sazenice 150 cm (duby, lísky a střemchy)"</t>
  </si>
  <si>
    <t>17+16+30</t>
  </si>
  <si>
    <t>184004414</t>
  </si>
  <si>
    <t>Výsadba sazenic bez vykopání jamek a bez donesení hlíny stromů (odrostků) v. přes 1500 do 3000 mm, jamky o průměru 600 mm, hl. 600 mm</t>
  </si>
  <si>
    <t>"Výsadba stromů do výšky sazenice 300 cm (jívy a jilmy)"</t>
  </si>
  <si>
    <t>9+7</t>
  </si>
  <si>
    <t>184004722</t>
  </si>
  <si>
    <t>Výsadba sazenic bez vykopání jamek a bez donesení hlíny keřů bez balu, výšky přes 250 do 600 mm, do jamky o průměru 350 mm, hl. 350 mm</t>
  </si>
  <si>
    <t>"Výsadba keřů do výšky 60 cm"</t>
  </si>
  <si>
    <t>026503690</t>
  </si>
  <si>
    <t>Dub zimní (Quercus petraea) 120 - 150 cm, KK</t>
  </si>
  <si>
    <t>"Počet dubů zimních k výsadbě"</t>
  </si>
  <si>
    <t>026504800</t>
  </si>
  <si>
    <t>Vrba jíva (Salix caprea) 200 - 250 cm, ZB</t>
  </si>
  <si>
    <t>"Počet sazenic vrby jívy k výsadbě"</t>
  </si>
  <si>
    <t>026503900</t>
  </si>
  <si>
    <t>Jilm horský (Ulmus glabra) 150 - 180 cm, KK</t>
  </si>
  <si>
    <t>"Počet jilmů horských k výsadbě"</t>
  </si>
  <si>
    <t>M_3242_1</t>
  </si>
  <si>
    <t>Líska obecná  (Corylus avelana) 100 -105 cm</t>
  </si>
  <si>
    <t>"Počet lísek obecných k výsadbě"</t>
  </si>
  <si>
    <t>M_3242_2</t>
  </si>
  <si>
    <t>Střemcha obecná (Padus serotina) 120- 150 cm</t>
  </si>
  <si>
    <t>"Počet střemch obecných k výsadbě"</t>
  </si>
  <si>
    <t>M_3242_6</t>
  </si>
  <si>
    <t>Vrba bílá (Salix alba) 40-60 cm</t>
  </si>
  <si>
    <t>"Počet vrb bílých k výsadbě"</t>
  </si>
  <si>
    <t>R_3242_3</t>
  </si>
  <si>
    <t>Dodání a osazení kůlu k sazenici délky 2 m, průměru od 40 do 60 mm, s upevněním sazenice ke kůlu v souladu s SPPKA 02-001-2013 - VÝSADBA STROMŮ</t>
  </si>
  <si>
    <t>Poznámka k položce:
Poznámka k položce: Odvozeno od.:184807911</t>
  </si>
  <si>
    <t>"Počet dřevin pro stabilizaci: 82"</t>
  </si>
  <si>
    <t>"Počet kůlů k jedné sazenici: 2"</t>
  </si>
  <si>
    <t>82*2</t>
  </si>
  <si>
    <t>R_3242_4</t>
  </si>
  <si>
    <t>Zřízení oplocení kůly z tyčoviny D od 80 do 130 mm, se zaražením nejméně do hloubky 0,6 m délky kůlu od 2,6 do 3,0 m, zaražené v hornině 1 nebo 2</t>
  </si>
  <si>
    <t>Poznámka k položce:
Poznámka k položce: Odvozeno od:469951511</t>
  </si>
  <si>
    <t>"Zřízení ochrany skupinových výsadeb"</t>
  </si>
  <si>
    <t>"Délka oplocení oplocenky / rozchod kůlů"</t>
  </si>
  <si>
    <t>"Skupinová výsadba 1"46/5</t>
  </si>
  <si>
    <t>"Skupinová výsadba 2"32/5</t>
  </si>
  <si>
    <t>"Skupinová výsadba 3"35/5</t>
  </si>
  <si>
    <t>"Skupinová výsadba 4"27/5</t>
  </si>
  <si>
    <t>"Skupinová výsadba 5"27/5</t>
  </si>
  <si>
    <t>"Skupinová výsadba 6"53/5</t>
  </si>
  <si>
    <t>"Skupinová výsadba 7"48/5</t>
  </si>
  <si>
    <t>"Skupinová výsadba 8"21/5</t>
  </si>
  <si>
    <t>"Skupinová výsadba 9"49/5</t>
  </si>
  <si>
    <t>"Skupinová výsadba 10"35/5</t>
  </si>
  <si>
    <t>"Konečný počet sloupků"75</t>
  </si>
  <si>
    <t>4502107060</t>
  </si>
  <si>
    <t>ZAHRADA DRÁTĚNÉ PLOTY PLETIVO Lesnické uzlové pletivo výška 2000 mm vodorovné dráty 17 ks, délka 50 m</t>
  </si>
  <si>
    <t>role</t>
  </si>
  <si>
    <t>4502107100</t>
  </si>
  <si>
    <t>ZAHRADA DRÁTĚNÉ PLOTY PŘÍSLUŠENSTVÍ Skoba k lesnickému uzlovému pletivu z pozinkovaných ocelových drátů, balení 5 kg</t>
  </si>
  <si>
    <t>bal.</t>
  </si>
  <si>
    <t>04 - VON</t>
  </si>
  <si>
    <t>VRN - Vedlejší rozpočtové náklady</t>
  </si>
  <si>
    <t>R_02</t>
  </si>
  <si>
    <t>Vytyčení stavby, hranic pozemků a provedení geodetických prací nutných k posouzení shody realizované stavby se schválenou projektovou dokumentací odborně způsobilou osobou v oboru zeměměřictví.</t>
  </si>
  <si>
    <t>soubor</t>
  </si>
  <si>
    <t>Poznámka k položce:
Poznámka k položce: - geodetické práce při výstavbě</t>
  </si>
  <si>
    <t>R_020</t>
  </si>
  <si>
    <t>Umístění dočasné cedule o stavbě dotační akce</t>
  </si>
  <si>
    <t>R_04</t>
  </si>
  <si>
    <t>Zajištění a zabezpečení staveniště, zřízení a likvidace zařízení staveniště, včetně případných přípojek, přístupů, skládek, deponií, čištění vozidel apod.</t>
  </si>
  <si>
    <t>"Zajištění a zabezpečení staveniště, zřízení a likvidace zařízení staveniště, včetně případných přípojek, přístupů, skládek, deponií, čištění apod.</t>
  </si>
  <si>
    <t>"čištění vozidel apod.."1</t>
  </si>
  <si>
    <t>R_05</t>
  </si>
  <si>
    <t>Vytýčení inženýrských sítí a zařízení, včetně zajištění případné aktualizace vyjádření správců sítí, která pozbudou platnosti v období mezi předáním staveniště a vytyčením sítí.</t>
  </si>
  <si>
    <t>"Vytýčení inženýrských sítí a zařízení"</t>
  </si>
  <si>
    <t>"včetně zajištění případné aktualizace vyjádření správců sítí, která pozbudou platnosti"</t>
  </si>
  <si>
    <t>"v období mezi předáním staveniště a vytyčením sítí."</t>
  </si>
  <si>
    <t>R_06</t>
  </si>
  <si>
    <t>Aktualizace, přizpůsobení a doplnění plánu bezpečnosti a ochrany zdraví při práci.</t>
  </si>
  <si>
    <t>R_07</t>
  </si>
  <si>
    <t>Aktualizace a doplnění povodňového plánu, včetně ověření souladu příslušným povodňovým orgánem obce.</t>
  </si>
  <si>
    <t>R_08</t>
  </si>
  <si>
    <t>Aktualizace a doplnění havarijního plánu, včetně potvrzení vodoprávním úřadem, popř. i správcem povodí.</t>
  </si>
  <si>
    <t>R_12</t>
  </si>
  <si>
    <t>Vyhotovení fotodokumentace a videozáznamu dotčených pozemků, komunikací a staveb na těchto pozemcích ležících. Fotodokumentace a videozáznam budou předány objednateli před zahájením stavebních prací v elektronické podobě (1x CD/DVD).</t>
  </si>
  <si>
    <t>R_14</t>
  </si>
  <si>
    <t>Zajištění umístění štítku o povolení stavby na viditelném místě u vstupu na staveniště</t>
  </si>
  <si>
    <t>"Zajištění umístění štítku o povolení stavby a stejnopisu oznámení o zahájení prací oblastnímu inspektorátu práce na viditelném místě"</t>
  </si>
  <si>
    <t>"u vstupu na staveniště"</t>
  </si>
  <si>
    <t>R_15</t>
  </si>
  <si>
    <t>Provedení opatření vyplývajících z povodňového a havarijního plánu</t>
  </si>
  <si>
    <t>soubr.</t>
  </si>
  <si>
    <t>"Provedení opatření vyplývajících z povodňového a havarijního plánu"</t>
  </si>
  <si>
    <t>"Zřízení měrné latě"</t>
  </si>
  <si>
    <t>"Vedení povodňové knihy"</t>
  </si>
  <si>
    <t>"Pořízení a uchovávání sanačních látek"</t>
  </si>
  <si>
    <t>"odstranění měrné latě"</t>
  </si>
  <si>
    <t>R018</t>
  </si>
  <si>
    <t>Informování vlastníků stavbou dotčených pozemků a komunikací o vstupu na pozemky, včetně protokolárního předání dotčených pozemků a komunikací uvedených do původního stavu, zpět jejich vlastníkům.</t>
  </si>
  <si>
    <t>R019</t>
  </si>
  <si>
    <t>Zpracování a předání dokumentace skutečného provedení stavby (3 paré + 1 v elektronické formě) objednateli a zaměření skutečného provedení stavby – geodetická část dokumentace (3 paré + 1 v elektronické formě) v rozsahu odpovídajícím příslušným právním předpisům. Pořízení fotodokumentace stavby.</t>
  </si>
  <si>
    <t>"Dokumentace skutečného provedení stavby"</t>
  </si>
  <si>
    <t>"Geodetická část dokumentace"</t>
  </si>
  <si>
    <t>"Fotodokumentace stavby"</t>
  </si>
  <si>
    <t>VRN</t>
  </si>
  <si>
    <t>Vedlejší rozpočtové náklady</t>
  </si>
  <si>
    <t>R_22</t>
  </si>
  <si>
    <t>Stálá informační tabule</t>
  </si>
  <si>
    <t>"Deska zhotovena z kamene a osazena po dohodě s investorem</t>
  </si>
  <si>
    <t>"počet tabulí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</si>
  <si>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</si>
  <si>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</si>
  <si>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</si>
  <si>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</si>
  <si>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9"/>
        <rFont val="Trebuchet MS"/>
        <charset val="238"/>
      </rPr>
      <t xml:space="preserve">Rekapitulace stavby </t>
    </r>
    <r>
      <rPr>
        <sz val="9"/>
        <rFont val="Trebuchet MS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</si>
  <si>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9"/>
        <rFont val="Trebuchet MS"/>
        <charset val="238"/>
      </rPr>
      <t>Rekapitulace stavby</t>
    </r>
    <r>
      <rPr>
        <sz val="9"/>
        <rFont val="Trebuchet MS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</si>
  <si>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</si>
  <si>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r>
      <t xml:space="preserve">V sestavě </t>
    </r>
    <r>
      <rPr>
        <b/>
        <sz val="9"/>
        <rFont val="Trebuchet MS"/>
        <charset val="238"/>
      </rPr>
      <t>Rekapitulace objektů stavby a soupisů prací</t>
    </r>
    <r>
      <rPr>
        <sz val="9"/>
        <rFont val="Trebuchet MS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</si>
  <si>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</si>
  <si>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</si>
  <si>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</si>
  <si>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</si>
  <si>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</si>
  <si>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</si>
  <si>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</si>
  <si>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</si>
  <si>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</si>
  <si>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</si>
  <si>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</si>
  <si>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</si>
  <si>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pro jednotlivé objekty obsahuje sestavy Krycí list soupisu, Rekapitulace členění soupisu prací, Soupis prací. Za soupis prací může být považován</t>
    </r>
  </si>
  <si>
    <t>i objekt stavby v případě, že neobsahuje podřízenou zakázku.</t>
  </si>
  <si>
    <r>
      <rPr>
        <b/>
        <sz val="9"/>
        <rFont val="Trebuchet MS"/>
        <charset val="238"/>
      </rPr>
      <t>Krycí list soupisu</t>
    </r>
    <r>
      <rPr>
        <sz val="9"/>
        <rFont val="Trebuchet MS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</si>
  <si>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</si>
  <si>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9"/>
        <rFont val="Trebuchet MS"/>
        <charset val="238"/>
      </rPr>
      <t>Rekapitulace členění soupisu prací</t>
    </r>
    <r>
      <rPr>
        <sz val="9"/>
        <rFont val="Trebuchet MS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</si>
  <si>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</si>
  <si>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</si>
  <si>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</si>
  <si>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</si>
  <si>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</si>
  <si>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</si>
  <si>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</si>
  <si>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</si>
  <si>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</si>
  <si>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</si>
  <si>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</si>
  <si>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</si>
  <si>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</si>
  <si>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</si>
  <si>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</si>
  <si>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</si>
  <si>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</si>
  <si>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</si>
  <si>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</si>
  <si>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</si>
  <si>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</si>
  <si>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</si>
  <si>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</si>
  <si>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</si>
  <si>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</si>
  <si>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</si>
  <si>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</si>
  <si>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</si>
  <si>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</si>
  <si>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</si>
  <si>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musí být všechna tato pole vyplněna nenulovými kladnými číslicemi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</si>
  <si>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</si>
  <si>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</si>
  <si>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</si>
  <si>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</si>
  <si>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je v tomto případě povinen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</si>
  <si>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</si>
  <si>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Není však přípustné, aby obě pole - J.materiál, J.Montáž byly u jedné položky vyplněny nulou.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</si>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</sst>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47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800080"/>
      <name val="Trebuchet MS"/>
    </font>
    <font>
      <sz val="8"/>
      <color rgb="FF505050"/>
      <name val="Trebuchet MS"/>
    </font>
    <font>
      <sz val="8"/>
      <color rgb="FFFF0000"/>
      <name val="Trebuchet MS"/>
    </font>
    <font>
      <sz val="8"/>
      <color rgb="FF0000A8"/>
      <name val="Trebuchet MS"/>
    </font>
    <font>
      <sz val="8"/>
      <color rgb="FFFAE682"/>
      <name val="Trebuchet MS"/>
    </font>
    <font>
      <sz val="10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b/>
      <sz val="16"/>
      <name val="Trebuchet MS"/>
    </font>
    <font>
      <sz val="8"/>
      <color rgb="FF3366FF"/>
      <name val="Trebuchet MS"/>
    </font>
    <font>
      <b/>
      <sz val="12"/>
      <color rgb="FF969696"/>
      <name val="Trebuchet MS"/>
    </font>
    <font>
      <sz val="9"/>
      <color rgb="FF969696"/>
      <name val="Trebuchet MS"/>
    </font>
    <font>
      <b/>
      <sz val="8"/>
      <color rgb="FF969696"/>
      <name val="Trebuchet MS"/>
    </font>
    <font>
      <b/>
      <sz val="10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2"/>
      <name val="Trebuchet MS"/>
    </font>
    <font>
      <sz val="18"/>
      <color theme="10"/>
      <name val="Wingdings 2"/>
    </font>
    <font>
      <b/>
      <sz val="11"/>
      <color rgb="FF003366"/>
      <name val="Trebuchet MS"/>
    </font>
    <font>
      <sz val="11"/>
      <color rgb="FF003366"/>
      <name val="Trebuchet MS"/>
    </font>
    <font>
      <b/>
      <sz val="11"/>
      <name val="Trebuchet MS"/>
    </font>
    <font>
      <sz val="11"/>
      <color rgb="FF969696"/>
      <name val="Trebuchet MS"/>
    </font>
    <font>
      <sz val="10"/>
      <color theme="10"/>
      <name val="Trebuchet MS"/>
    </font>
    <font>
      <b/>
      <sz val="12"/>
      <color rgb="FF800000"/>
      <name val="Trebuchet MS"/>
    </font>
    <font>
      <sz val="8"/>
      <color rgb="FF960000"/>
      <name val="Trebuchet MS"/>
    </font>
    <font>
      <b/>
      <sz val="8"/>
      <name val="Trebuchet MS"/>
    </font>
    <font>
      <sz val="7"/>
      <color rgb="FF969696"/>
      <name val="Trebuchet MS"/>
    </font>
    <font>
      <i/>
      <sz val="7"/>
      <color rgb="FF969696"/>
      <name val="Trebuchet MS"/>
    </font>
    <font>
      <i/>
      <sz val="8"/>
      <color rgb="FF0000FF"/>
      <name val="Trebuchet MS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  <font>
      <i/>
      <sz val="9"/>
      <name val="Trebuchet MS"/>
      <charset val="238"/>
    </font>
  </fonts>
  <fills count="6">
    <fill>
      <patternFill patternType="none"/>
    </fill>
    <fill>
      <patternFill patternType="gray125"/>
    </fill>
    <fill>
      <patternFill patternType="solid">
        <fgColor rgb="FFFAE682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/>
      <right style="thin">
        <color rgb="FF000000"/>
      </right>
      <top style="hair">
        <color rgb="FF969696"/>
      </top>
      <bottom/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5" fillId="0" borderId="0" applyNumberFormat="0" applyFill="0" applyBorder="0" applyAlignment="0" applyProtection="0"/>
  </cellStyleXfs>
  <cellXfs count="402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 applyProtection="1">
      <alignment horizontal="center" vertical="center"/>
      <protection locked="0"/>
    </xf>
    <xf numFmtId="0" fontId="12" fillId="2" borderId="0" xfId="0" applyFont="1" applyFill="1" applyAlignment="1" applyProtection="1">
      <alignment horizontal="left" vertical="center"/>
    </xf>
    <xf numFmtId="0" fontId="13" fillId="2" borderId="0" xfId="0" applyFont="1" applyFill="1" applyAlignment="1" applyProtection="1">
      <alignment vertical="center"/>
    </xf>
    <xf numFmtId="0" fontId="14" fillId="2" borderId="0" xfId="0" applyFont="1" applyFill="1" applyAlignment="1" applyProtection="1">
      <alignment horizontal="left" vertical="center"/>
    </xf>
    <xf numFmtId="0" fontId="15" fillId="2" borderId="0" xfId="1" applyFont="1" applyFill="1" applyAlignment="1" applyProtection="1">
      <alignment vertical="center"/>
    </xf>
    <xf numFmtId="0" fontId="45" fillId="2" borderId="0" xfId="1" applyFill="1"/>
    <xf numFmtId="0" fontId="0" fillId="2" borderId="0" xfId="0" applyFill="1"/>
    <xf numFmtId="0" fontId="12" fillId="2" borderId="0" xfId="0" applyFont="1" applyFill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 applyProtection="1"/>
    <xf numFmtId="0" fontId="0" fillId="0" borderId="5" xfId="0" applyBorder="1" applyProtection="1"/>
    <xf numFmtId="0" fontId="0" fillId="0" borderId="0" xfId="0" applyBorder="1" applyProtection="1"/>
    <xf numFmtId="0" fontId="16" fillId="0" borderId="0" xfId="0" applyFont="1" applyBorder="1" applyAlignment="1" applyProtection="1">
      <alignment horizontal="left" vertical="center"/>
    </xf>
    <xf numFmtId="0" fontId="0" fillId="0" borderId="6" xfId="0" applyBorder="1" applyProtection="1"/>
    <xf numFmtId="0" fontId="17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9" fillId="0" borderId="0" xfId="0" applyFont="1" applyBorder="1" applyAlignment="1" applyProtection="1">
      <alignment horizontal="left" vertical="top"/>
    </xf>
    <xf numFmtId="0" fontId="2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top"/>
    </xf>
    <xf numFmtId="0" fontId="19" fillId="0" borderId="0" xfId="0" applyFont="1" applyBorder="1" applyAlignment="1" applyProtection="1">
      <alignment horizontal="left" vertical="center"/>
    </xf>
    <xf numFmtId="0" fontId="2" fillId="3" borderId="0" xfId="0" applyFont="1" applyFill="1" applyBorder="1" applyAlignment="1" applyProtection="1">
      <alignment horizontal="left" vertical="center"/>
      <protection locked="0"/>
    </xf>
    <xf numFmtId="49" fontId="2" fillId="3" borderId="0" xfId="0" applyNumberFormat="1" applyFont="1" applyFill="1" applyBorder="1" applyAlignment="1" applyProtection="1">
      <alignment horizontal="left" vertical="center"/>
      <protection locked="0"/>
    </xf>
    <xf numFmtId="0" fontId="0" fillId="0" borderId="7" xfId="0" applyBorder="1" applyProtection="1"/>
    <xf numFmtId="0" fontId="0" fillId="0" borderId="5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21" fillId="0" borderId="8" xfId="0" applyFont="1" applyBorder="1" applyAlignment="1" applyProtection="1">
      <alignment horizontal="left" vertical="center"/>
    </xf>
    <xf numFmtId="0" fontId="0" fillId="0" borderId="8" xfId="0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0" fontId="1" fillId="0" borderId="5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left" vertical="center"/>
    </xf>
    <xf numFmtId="0" fontId="1" fillId="0" borderId="6" xfId="0" applyFont="1" applyBorder="1" applyAlignment="1" applyProtection="1">
      <alignment vertical="center"/>
    </xf>
    <xf numFmtId="0" fontId="0" fillId="4" borderId="0" xfId="0" applyFont="1" applyFill="1" applyBorder="1" applyAlignment="1" applyProtection="1">
      <alignment vertical="center"/>
    </xf>
    <xf numFmtId="0" fontId="3" fillId="4" borderId="9" xfId="0" applyFont="1" applyFill="1" applyBorder="1" applyAlignment="1" applyProtection="1">
      <alignment horizontal="left" vertical="center"/>
    </xf>
    <xf numFmtId="0" fontId="0" fillId="4" borderId="10" xfId="0" applyFont="1" applyFill="1" applyBorder="1" applyAlignment="1" applyProtection="1">
      <alignment vertical="center"/>
    </xf>
    <xf numFmtId="0" fontId="3" fillId="4" borderId="10" xfId="0" applyFont="1" applyFill="1" applyBorder="1" applyAlignment="1" applyProtection="1">
      <alignment horizontal="center" vertical="center"/>
    </xf>
    <xf numFmtId="0" fontId="0" fillId="4" borderId="6" xfId="0" applyFont="1" applyFill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5" xfId="0" applyFont="1" applyBorder="1" applyAlignment="1">
      <alignment vertical="center"/>
    </xf>
    <xf numFmtId="0" fontId="16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2" fillId="0" borderId="5" xfId="0" applyFont="1" applyBorder="1" applyAlignment="1" applyProtection="1">
      <alignment vertical="center"/>
    </xf>
    <xf numFmtId="0" fontId="19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" fillId="0" borderId="5" xfId="0" applyFont="1" applyBorder="1" applyAlignment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5" xfId="0" applyFont="1" applyBorder="1" applyAlignment="1">
      <alignment vertical="center"/>
    </xf>
    <xf numFmtId="0" fontId="22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6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0" borderId="19" xfId="0" applyFont="1" applyBorder="1" applyAlignment="1" applyProtection="1">
      <alignment vertical="center"/>
    </xf>
    <xf numFmtId="0" fontId="0" fillId="5" borderId="10" xfId="0" applyFont="1" applyFill="1" applyBorder="1" applyAlignment="1" applyProtection="1">
      <alignment vertical="center"/>
    </xf>
    <xf numFmtId="0" fontId="2" fillId="5" borderId="11" xfId="0" applyFont="1" applyFill="1" applyBorder="1" applyAlignment="1" applyProtection="1">
      <alignment horizontal="center" vertical="center"/>
    </xf>
    <xf numFmtId="0" fontId="19" fillId="0" borderId="20" xfId="0" applyFont="1" applyBorder="1" applyAlignment="1" applyProtection="1">
      <alignment horizontal="center" vertical="center" wrapText="1"/>
    </xf>
    <xf numFmtId="0" fontId="19" fillId="0" borderId="21" xfId="0" applyFont="1" applyBorder="1" applyAlignment="1" applyProtection="1">
      <alignment horizontal="center" vertical="center" wrapText="1"/>
    </xf>
    <xf numFmtId="0" fontId="19" fillId="0" borderId="22" xfId="0" applyFont="1" applyBorder="1" applyAlignment="1" applyProtection="1">
      <alignment horizontal="center" vertical="center" wrapText="1"/>
    </xf>
    <xf numFmtId="0" fontId="0" fillId="0" borderId="15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0" borderId="17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4" fontId="23" fillId="0" borderId="18" xfId="0" applyNumberFormat="1" applyFont="1" applyBorder="1" applyAlignment="1" applyProtection="1">
      <alignment vertical="center"/>
    </xf>
    <xf numFmtId="4" fontId="23" fillId="0" borderId="0" xfId="0" applyNumberFormat="1" applyFont="1" applyBorder="1" applyAlignment="1" applyProtection="1">
      <alignment vertical="center"/>
    </xf>
    <xf numFmtId="166" fontId="23" fillId="0" borderId="0" xfId="0" applyNumberFormat="1" applyFont="1" applyBorder="1" applyAlignment="1" applyProtection="1">
      <alignment vertical="center"/>
    </xf>
    <xf numFmtId="4" fontId="23" fillId="0" borderId="19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4" fillId="0" borderId="5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9" fillId="0" borderId="0" xfId="0" applyFont="1" applyAlignment="1" applyProtection="1">
      <alignment horizontal="center" vertical="center"/>
    </xf>
    <xf numFmtId="0" fontId="4" fillId="0" borderId="5" xfId="0" applyFont="1" applyBorder="1" applyAlignment="1">
      <alignment vertical="center"/>
    </xf>
    <xf numFmtId="4" fontId="30" fillId="0" borderId="18" xfId="0" applyNumberFormat="1" applyFont="1" applyBorder="1" applyAlignment="1" applyProtection="1">
      <alignment vertical="center"/>
    </xf>
    <xf numFmtId="4" fontId="30" fillId="0" borderId="0" xfId="0" applyNumberFormat="1" applyFont="1" applyBorder="1" applyAlignment="1" applyProtection="1">
      <alignment vertical="center"/>
    </xf>
    <xf numFmtId="166" fontId="30" fillId="0" borderId="0" xfId="0" applyNumberFormat="1" applyFont="1" applyBorder="1" applyAlignment="1" applyProtection="1">
      <alignment vertical="center"/>
    </xf>
    <xf numFmtId="4" fontId="30" fillId="0" borderId="19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4" fontId="30" fillId="0" borderId="23" xfId="0" applyNumberFormat="1" applyFont="1" applyBorder="1" applyAlignment="1" applyProtection="1">
      <alignment vertical="center"/>
    </xf>
    <xf numFmtId="4" fontId="30" fillId="0" borderId="24" xfId="0" applyNumberFormat="1" applyFont="1" applyBorder="1" applyAlignment="1" applyProtection="1">
      <alignment vertical="center"/>
    </xf>
    <xf numFmtId="166" fontId="30" fillId="0" borderId="24" xfId="0" applyNumberFormat="1" applyFont="1" applyBorder="1" applyAlignment="1" applyProtection="1">
      <alignment vertical="center"/>
    </xf>
    <xf numFmtId="4" fontId="30" fillId="0" borderId="25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13" fillId="2" borderId="0" xfId="0" applyFont="1" applyFill="1" applyAlignment="1">
      <alignment vertical="center"/>
    </xf>
    <xf numFmtId="0" fontId="14" fillId="2" borderId="0" xfId="0" applyFont="1" applyFill="1" applyAlignment="1">
      <alignment horizontal="left" vertical="center"/>
    </xf>
    <xf numFmtId="0" fontId="31" fillId="2" borderId="0" xfId="1" applyFont="1" applyFill="1" applyAlignment="1">
      <alignment vertical="center"/>
    </xf>
    <xf numFmtId="0" fontId="13" fillId="2" borderId="0" xfId="0" applyFont="1" applyFill="1" applyAlignment="1" applyProtection="1">
      <alignment vertical="center"/>
      <protection locked="0"/>
    </xf>
    <xf numFmtId="0" fontId="0" fillId="0" borderId="3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19" fillId="0" borderId="0" xfId="0" applyFont="1" applyBorder="1" applyAlignment="1" applyProtection="1">
      <alignment horizontal="left" vertical="center"/>
      <protection locked="0"/>
    </xf>
    <xf numFmtId="165" fontId="2" fillId="0" borderId="0" xfId="0" applyNumberFormat="1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  <protection locked="0"/>
    </xf>
    <xf numFmtId="0" fontId="0" fillId="0" borderId="6" xfId="0" applyFont="1" applyBorder="1" applyAlignment="1" applyProtection="1">
      <alignment vertical="center" wrapText="1"/>
    </xf>
    <xf numFmtId="0" fontId="0" fillId="0" borderId="16" xfId="0" applyFont="1" applyBorder="1" applyAlignment="1" applyProtection="1">
      <alignment vertical="center"/>
      <protection locked="0"/>
    </xf>
    <xf numFmtId="0" fontId="0" fillId="0" borderId="26" xfId="0" applyFont="1" applyBorder="1" applyAlignment="1" applyProtection="1">
      <alignment vertical="center"/>
    </xf>
    <xf numFmtId="0" fontId="21" fillId="0" borderId="0" xfId="0" applyFont="1" applyBorder="1" applyAlignment="1" applyProtection="1">
      <alignment horizontal="left" vertical="center"/>
    </xf>
    <xf numFmtId="4" fontId="24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  <protection locked="0"/>
    </xf>
    <xf numFmtId="4" fontId="1" fillId="0" borderId="0" xfId="0" applyNumberFormat="1" applyFont="1" applyBorder="1" applyAlignment="1" applyProtection="1">
      <alignment vertical="center"/>
    </xf>
    <xf numFmtId="164" fontId="1" fillId="0" borderId="0" xfId="0" applyNumberFormat="1" applyFont="1" applyBorder="1" applyAlignment="1" applyProtection="1">
      <alignment horizontal="right" vertical="center"/>
      <protection locked="0"/>
    </xf>
    <xf numFmtId="0" fontId="0" fillId="5" borderId="0" xfId="0" applyFont="1" applyFill="1" applyBorder="1" applyAlignment="1" applyProtection="1">
      <alignment vertical="center"/>
    </xf>
    <xf numFmtId="0" fontId="3" fillId="5" borderId="9" xfId="0" applyFont="1" applyFill="1" applyBorder="1" applyAlignment="1" applyProtection="1">
      <alignment horizontal="left" vertical="center"/>
    </xf>
    <xf numFmtId="0" fontId="3" fillId="5" borderId="10" xfId="0" applyFont="1" applyFill="1" applyBorder="1" applyAlignment="1" applyProtection="1">
      <alignment horizontal="right" vertical="center"/>
    </xf>
    <xf numFmtId="0" fontId="3" fillId="5" borderId="10" xfId="0" applyFont="1" applyFill="1" applyBorder="1" applyAlignment="1" applyProtection="1">
      <alignment horizontal="center" vertical="center"/>
    </xf>
    <xf numFmtId="0" fontId="0" fillId="5" borderId="10" xfId="0" applyFont="1" applyFill="1" applyBorder="1" applyAlignment="1" applyProtection="1">
      <alignment vertical="center"/>
      <protection locked="0"/>
    </xf>
    <xf numFmtId="4" fontId="3" fillId="5" borderId="10" xfId="0" applyNumberFormat="1" applyFont="1" applyFill="1" applyBorder="1" applyAlignment="1" applyProtection="1">
      <alignment vertical="center"/>
    </xf>
    <xf numFmtId="0" fontId="0" fillId="5" borderId="27" xfId="0" applyFont="1" applyFill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  <protection locked="0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vertical="center"/>
      <protection locked="0"/>
    </xf>
    <xf numFmtId="0" fontId="0" fillId="0" borderId="4" xfId="0" applyFont="1" applyBorder="1" applyAlignment="1">
      <alignment vertical="center"/>
    </xf>
    <xf numFmtId="0" fontId="2" fillId="5" borderId="0" xfId="0" applyFont="1" applyFill="1" applyBorder="1" applyAlignment="1" applyProtection="1">
      <alignment horizontal="left" vertical="center"/>
    </xf>
    <xf numFmtId="0" fontId="0" fillId="5" borderId="0" xfId="0" applyFont="1" applyFill="1" applyBorder="1" applyAlignment="1" applyProtection="1">
      <alignment vertical="center"/>
      <protection locked="0"/>
    </xf>
    <xf numFmtId="0" fontId="2" fillId="5" borderId="0" xfId="0" applyFont="1" applyFill="1" applyBorder="1" applyAlignment="1" applyProtection="1">
      <alignment horizontal="right" vertical="center"/>
    </xf>
    <xf numFmtId="0" fontId="0" fillId="5" borderId="6" xfId="0" applyFont="1" applyFill="1" applyBorder="1" applyAlignment="1" applyProtection="1">
      <alignment vertical="center"/>
    </xf>
    <xf numFmtId="0" fontId="32" fillId="0" borderId="0" xfId="0" applyFont="1" applyBorder="1" applyAlignment="1" applyProtection="1">
      <alignment horizontal="left" vertical="center"/>
    </xf>
    <xf numFmtId="0" fontId="5" fillId="0" borderId="5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5" fillId="0" borderId="24" xfId="0" applyFont="1" applyBorder="1" applyAlignment="1" applyProtection="1">
      <alignment horizontal="left" vertical="center"/>
    </xf>
    <xf numFmtId="0" fontId="5" fillId="0" borderId="24" xfId="0" applyFont="1" applyBorder="1" applyAlignment="1" applyProtection="1">
      <alignment vertical="center"/>
    </xf>
    <xf numFmtId="0" fontId="5" fillId="0" borderId="24" xfId="0" applyFont="1" applyBorder="1" applyAlignment="1" applyProtection="1">
      <alignment vertical="center"/>
      <protection locked="0"/>
    </xf>
    <xf numFmtId="4" fontId="5" fillId="0" borderId="24" xfId="0" applyNumberFormat="1" applyFont="1" applyBorder="1" applyAlignment="1" applyProtection="1">
      <alignment vertical="center"/>
    </xf>
    <xf numFmtId="0" fontId="5" fillId="0" borderId="6" xfId="0" applyFont="1" applyBorder="1" applyAlignment="1" applyProtection="1">
      <alignment vertical="center"/>
    </xf>
    <xf numFmtId="0" fontId="6" fillId="0" borderId="5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6" fillId="0" borderId="24" xfId="0" applyFont="1" applyBorder="1" applyAlignment="1" applyProtection="1">
      <alignment horizontal="left" vertical="center"/>
    </xf>
    <xf numFmtId="0" fontId="6" fillId="0" borderId="24" xfId="0" applyFont="1" applyBorder="1" applyAlignment="1" applyProtection="1">
      <alignment vertical="center"/>
    </xf>
    <xf numFmtId="0" fontId="6" fillId="0" borderId="24" xfId="0" applyFont="1" applyBorder="1" applyAlignment="1" applyProtection="1">
      <alignment vertical="center"/>
      <protection locked="0"/>
    </xf>
    <xf numFmtId="4" fontId="6" fillId="0" borderId="24" xfId="0" applyNumberFormat="1" applyFont="1" applyBorder="1" applyAlignment="1" applyProtection="1">
      <alignment vertical="center"/>
    </xf>
    <xf numFmtId="0" fontId="6" fillId="0" borderId="6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left" vertical="center"/>
    </xf>
    <xf numFmtId="0" fontId="19" fillId="0" borderId="0" xfId="0" applyFont="1" applyAlignment="1" applyProtection="1">
      <alignment horizontal="left" vertical="center"/>
      <protection locked="0"/>
    </xf>
    <xf numFmtId="0" fontId="0" fillId="0" borderId="5" xfId="0" applyFont="1" applyBorder="1" applyAlignment="1" applyProtection="1">
      <alignment horizontal="center" vertical="center" wrapText="1"/>
    </xf>
    <xf numFmtId="0" fontId="2" fillId="5" borderId="20" xfId="0" applyFont="1" applyFill="1" applyBorder="1" applyAlignment="1" applyProtection="1">
      <alignment horizontal="center" vertical="center" wrapText="1"/>
    </xf>
    <xf numFmtId="0" fontId="2" fillId="5" borderId="21" xfId="0" applyFont="1" applyFill="1" applyBorder="1" applyAlignment="1" applyProtection="1">
      <alignment horizontal="center" vertical="center" wrapText="1"/>
    </xf>
    <xf numFmtId="0" fontId="2" fillId="5" borderId="21" xfId="0" applyFont="1" applyFill="1" applyBorder="1" applyAlignment="1" applyProtection="1">
      <alignment horizontal="center" vertical="center" wrapText="1"/>
      <protection locked="0"/>
    </xf>
    <xf numFmtId="0" fontId="2" fillId="5" borderId="22" xfId="0" applyFont="1" applyFill="1" applyBorder="1" applyAlignment="1" applyProtection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4" fontId="24" fillId="0" borderId="0" xfId="0" applyNumberFormat="1" applyFont="1" applyAlignment="1" applyProtection="1"/>
    <xf numFmtId="166" fontId="33" fillId="0" borderId="16" xfId="0" applyNumberFormat="1" applyFont="1" applyBorder="1" applyAlignment="1" applyProtection="1"/>
    <xf numFmtId="166" fontId="33" fillId="0" borderId="17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7" fillId="0" borderId="5" xfId="0" applyFont="1" applyBorder="1" applyAlignment="1" applyProtection="1"/>
    <xf numFmtId="0" fontId="7" fillId="0" borderId="0" xfId="0" applyFont="1" applyAlignment="1" applyProtection="1"/>
    <xf numFmtId="0" fontId="7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left"/>
    </xf>
    <xf numFmtId="0" fontId="7" fillId="0" borderId="0" xfId="0" applyFont="1" applyAlignment="1" applyProtection="1">
      <protection locked="0"/>
    </xf>
    <xf numFmtId="4" fontId="5" fillId="0" borderId="0" xfId="0" applyNumberFormat="1" applyFont="1" applyAlignment="1" applyProtection="1"/>
    <xf numFmtId="0" fontId="7" fillId="0" borderId="5" xfId="0" applyFont="1" applyBorder="1" applyAlignment="1"/>
    <xf numFmtId="0" fontId="7" fillId="0" borderId="18" xfId="0" applyFont="1" applyBorder="1" applyAlignment="1" applyProtection="1"/>
    <xf numFmtId="0" fontId="7" fillId="0" borderId="0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9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6" fillId="0" borderId="0" xfId="0" applyFont="1" applyAlignment="1" applyProtection="1">
      <alignment horizontal="left"/>
    </xf>
    <xf numFmtId="4" fontId="6" fillId="0" borderId="0" xfId="0" applyNumberFormat="1" applyFont="1" applyAlignment="1" applyProtection="1"/>
    <xf numFmtId="0" fontId="0" fillId="0" borderId="28" xfId="0" applyFont="1" applyBorder="1" applyAlignment="1" applyProtection="1">
      <alignment horizontal="center" vertical="center"/>
    </xf>
    <xf numFmtId="49" fontId="0" fillId="0" borderId="28" xfId="0" applyNumberFormat="1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center" vertical="center" wrapText="1"/>
    </xf>
    <xf numFmtId="167" fontId="0" fillId="0" borderId="28" xfId="0" applyNumberFormat="1" applyFont="1" applyBorder="1" applyAlignment="1" applyProtection="1">
      <alignment vertical="center"/>
    </xf>
    <xf numFmtId="4" fontId="0" fillId="3" borderId="28" xfId="0" applyNumberFormat="1" applyFont="1" applyFill="1" applyBorder="1" applyAlignment="1" applyProtection="1">
      <alignment vertical="center"/>
      <protection locked="0"/>
    </xf>
    <xf numFmtId="4" fontId="0" fillId="0" borderId="28" xfId="0" applyNumberFormat="1" applyFont="1" applyBorder="1" applyAlignment="1" applyProtection="1">
      <alignment vertical="center"/>
    </xf>
    <xf numFmtId="0" fontId="1" fillId="3" borderId="28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center" vertical="center"/>
    </xf>
    <xf numFmtId="166" fontId="1" fillId="0" borderId="0" xfId="0" applyNumberFormat="1" applyFont="1" applyBorder="1" applyAlignment="1" applyProtection="1">
      <alignment vertical="center"/>
    </xf>
    <xf numFmtId="166" fontId="1" fillId="0" borderId="19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0" fontId="35" fillId="0" borderId="0" xfId="0" applyFont="1" applyAlignment="1" applyProtection="1">
      <alignment horizontal="left" vertical="center"/>
    </xf>
    <xf numFmtId="0" fontId="36" fillId="0" borderId="0" xfId="0" applyFont="1" applyAlignment="1" applyProtection="1">
      <alignment vertical="center" wrapText="1"/>
    </xf>
    <xf numFmtId="0" fontId="0" fillId="0" borderId="18" xfId="0" applyFont="1" applyBorder="1" applyAlignment="1" applyProtection="1">
      <alignment vertical="center"/>
    </xf>
    <xf numFmtId="0" fontId="8" fillId="0" borderId="5" xfId="0" applyFont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8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 wrapText="1"/>
    </xf>
    <xf numFmtId="0" fontId="8" fillId="0" borderId="0" xfId="0" applyFont="1" applyAlignment="1" applyProtection="1">
      <alignment vertical="center"/>
      <protection locked="0"/>
    </xf>
    <xf numFmtId="0" fontId="8" fillId="0" borderId="5" xfId="0" applyFont="1" applyBorder="1" applyAlignment="1">
      <alignment vertical="center"/>
    </xf>
    <xf numFmtId="0" fontId="8" fillId="0" borderId="18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8" fillId="0" borderId="19" xfId="0" applyFont="1" applyBorder="1" applyAlignment="1" applyProtection="1">
      <alignment vertical="center"/>
    </xf>
    <xf numFmtId="0" fontId="8" fillId="0" borderId="0" xfId="0" applyFont="1" applyAlignment="1">
      <alignment horizontal="left" vertical="center"/>
    </xf>
    <xf numFmtId="0" fontId="9" fillId="0" borderId="5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5" xfId="0" applyFont="1" applyBorder="1" applyAlignment="1">
      <alignment vertical="center"/>
    </xf>
    <xf numFmtId="0" fontId="9" fillId="0" borderId="18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9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5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5" xfId="0" applyFont="1" applyBorder="1" applyAlignment="1">
      <alignment vertical="center"/>
    </xf>
    <xf numFmtId="0" fontId="10" fillId="0" borderId="18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9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5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5" xfId="0" applyFont="1" applyBorder="1" applyAlignment="1">
      <alignment vertical="center"/>
    </xf>
    <xf numFmtId="0" fontId="11" fillId="0" borderId="18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9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7" fillId="0" borderId="28" xfId="0" applyFont="1" applyBorder="1" applyAlignment="1" applyProtection="1">
      <alignment horizontal="center" vertical="center"/>
    </xf>
    <xf numFmtId="49" fontId="37" fillId="0" borderId="28" xfId="0" applyNumberFormat="1" applyFont="1" applyBorder="1" applyAlignment="1" applyProtection="1">
      <alignment horizontal="left" vertical="center" wrapText="1"/>
    </xf>
    <xf numFmtId="0" fontId="37" fillId="0" borderId="28" xfId="0" applyFont="1" applyBorder="1" applyAlignment="1" applyProtection="1">
      <alignment horizontal="left" vertical="center" wrapText="1"/>
    </xf>
    <xf numFmtId="0" fontId="37" fillId="0" borderId="28" xfId="0" applyFont="1" applyBorder="1" applyAlignment="1" applyProtection="1">
      <alignment horizontal="center" vertical="center" wrapText="1"/>
    </xf>
    <xf numFmtId="167" fontId="37" fillId="0" borderId="28" xfId="0" applyNumberFormat="1" applyFont="1" applyBorder="1" applyAlignment="1" applyProtection="1">
      <alignment vertical="center"/>
    </xf>
    <xf numFmtId="4" fontId="37" fillId="3" borderId="28" xfId="0" applyNumberFormat="1" applyFont="1" applyFill="1" applyBorder="1" applyAlignment="1" applyProtection="1">
      <alignment vertical="center"/>
      <protection locked="0"/>
    </xf>
    <xf numFmtId="4" fontId="37" fillId="0" borderId="28" xfId="0" applyNumberFormat="1" applyFont="1" applyBorder="1" applyAlignment="1" applyProtection="1">
      <alignment vertical="center"/>
    </xf>
    <xf numFmtId="0" fontId="37" fillId="0" borderId="5" xfId="0" applyFont="1" applyBorder="1" applyAlignment="1">
      <alignment vertical="center"/>
    </xf>
    <xf numFmtId="0" fontId="37" fillId="3" borderId="28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center" vertical="center"/>
    </xf>
    <xf numFmtId="0" fontId="0" fillId="0" borderId="23" xfId="0" applyFont="1" applyBorder="1" applyAlignment="1" applyProtection="1">
      <alignment vertical="center"/>
    </xf>
    <xf numFmtId="0" fontId="0" fillId="0" borderId="24" xfId="0" applyFont="1" applyBorder="1" applyAlignment="1" applyProtection="1">
      <alignment vertical="center"/>
    </xf>
    <xf numFmtId="0" fontId="0" fillId="0" borderId="25" xfId="0" applyFont="1" applyBorder="1" applyAlignment="1" applyProtection="1">
      <alignment vertical="center"/>
    </xf>
    <xf numFmtId="0" fontId="37" fillId="0" borderId="24" xfId="0" applyFont="1" applyBorder="1" applyAlignment="1" applyProtection="1">
      <alignment horizontal="center" vertical="center"/>
    </xf>
    <xf numFmtId="166" fontId="1" fillId="0" borderId="24" xfId="0" applyNumberFormat="1" applyFont="1" applyBorder="1" applyAlignment="1" applyProtection="1">
      <alignment vertical="center"/>
    </xf>
    <xf numFmtId="166" fontId="1" fillId="0" borderId="25" xfId="0" applyNumberFormat="1" applyFont="1" applyBorder="1" applyAlignment="1" applyProtection="1">
      <alignment vertical="center"/>
    </xf>
    <xf numFmtId="0" fontId="10" fillId="0" borderId="23" xfId="0" applyFont="1" applyBorder="1" applyAlignment="1" applyProtection="1">
      <alignment vertical="center"/>
    </xf>
    <xf numFmtId="0" fontId="10" fillId="0" borderId="24" xfId="0" applyFont="1" applyBorder="1" applyAlignment="1" applyProtection="1">
      <alignment vertical="center"/>
    </xf>
    <xf numFmtId="0" fontId="10" fillId="0" borderId="25" xfId="0" applyFont="1" applyBorder="1" applyAlignment="1" applyProtection="1">
      <alignment vertical="center"/>
    </xf>
    <xf numFmtId="0" fontId="0" fillId="0" borderId="0" xfId="0" applyAlignment="1" applyProtection="1">
      <alignment vertical="top"/>
      <protection locked="0"/>
    </xf>
    <xf numFmtId="0" fontId="38" fillId="0" borderId="29" xfId="0" applyFont="1" applyBorder="1" applyAlignment="1" applyProtection="1">
      <alignment vertical="center" wrapText="1"/>
      <protection locked="0"/>
    </xf>
    <xf numFmtId="0" fontId="38" fillId="0" borderId="30" xfId="0" applyFont="1" applyBorder="1" applyAlignment="1" applyProtection="1">
      <alignment vertical="center" wrapText="1"/>
      <protection locked="0"/>
    </xf>
    <xf numFmtId="0" fontId="38" fillId="0" borderId="31" xfId="0" applyFont="1" applyBorder="1" applyAlignment="1" applyProtection="1">
      <alignment vertical="center" wrapText="1"/>
      <protection locked="0"/>
    </xf>
    <xf numFmtId="0" fontId="38" fillId="0" borderId="32" xfId="0" applyFont="1" applyBorder="1" applyAlignment="1" applyProtection="1">
      <alignment horizontal="center" vertical="center" wrapText="1"/>
      <protection locked="0"/>
    </xf>
    <xf numFmtId="0" fontId="38" fillId="0" borderId="33" xfId="0" applyFont="1" applyBorder="1" applyAlignment="1" applyProtection="1">
      <alignment horizontal="center" vertical="center" wrapText="1"/>
      <protection locked="0"/>
    </xf>
    <xf numFmtId="0" fontId="38" fillId="0" borderId="32" xfId="0" applyFont="1" applyBorder="1" applyAlignment="1" applyProtection="1">
      <alignment vertical="center" wrapText="1"/>
      <protection locked="0"/>
    </xf>
    <xf numFmtId="0" fontId="38" fillId="0" borderId="33" xfId="0" applyFont="1" applyBorder="1" applyAlignment="1" applyProtection="1">
      <alignment vertical="center" wrapText="1"/>
      <protection locked="0"/>
    </xf>
    <xf numFmtId="0" fontId="40" fillId="0" borderId="1" xfId="0" applyFont="1" applyBorder="1" applyAlignment="1" applyProtection="1">
      <alignment horizontal="left" vertical="center" wrapText="1"/>
      <protection locked="0"/>
    </xf>
    <xf numFmtId="0" fontId="41" fillId="0" borderId="1" xfId="0" applyFont="1" applyBorder="1" applyAlignment="1" applyProtection="1">
      <alignment horizontal="left" vertical="center" wrapText="1"/>
      <protection locked="0"/>
    </xf>
    <xf numFmtId="0" fontId="41" fillId="0" borderId="32" xfId="0" applyFont="1" applyBorder="1" applyAlignment="1" applyProtection="1">
      <alignment vertical="center" wrapText="1"/>
      <protection locked="0"/>
    </xf>
    <xf numFmtId="0" fontId="41" fillId="0" borderId="1" xfId="0" applyFont="1" applyBorder="1" applyAlignment="1" applyProtection="1">
      <alignment vertical="center" wrapText="1"/>
      <protection locked="0"/>
    </xf>
    <xf numFmtId="0" fontId="41" fillId="0" borderId="1" xfId="0" applyFont="1" applyBorder="1" applyAlignment="1" applyProtection="1">
      <alignment vertical="center"/>
      <protection locked="0"/>
    </xf>
    <xf numFmtId="0" fontId="41" fillId="0" borderId="1" xfId="0" applyFont="1" applyBorder="1" applyAlignment="1" applyProtection="1">
      <alignment horizontal="left" vertical="center"/>
      <protection locked="0"/>
    </xf>
    <xf numFmtId="49" fontId="41" fillId="0" borderId="1" xfId="0" applyNumberFormat="1" applyFont="1" applyBorder="1" applyAlignment="1" applyProtection="1">
      <alignment vertical="center" wrapText="1"/>
      <protection locked="0"/>
    </xf>
    <xf numFmtId="0" fontId="38" fillId="0" borderId="35" xfId="0" applyFont="1" applyBorder="1" applyAlignment="1" applyProtection="1">
      <alignment vertical="center" wrapText="1"/>
      <protection locked="0"/>
    </xf>
    <xf numFmtId="0" fontId="42" fillId="0" borderId="34" xfId="0" applyFont="1" applyBorder="1" applyAlignment="1" applyProtection="1">
      <alignment vertical="center" wrapText="1"/>
      <protection locked="0"/>
    </xf>
    <xf numFmtId="0" fontId="38" fillId="0" borderId="36" xfId="0" applyFont="1" applyBorder="1" applyAlignment="1" applyProtection="1">
      <alignment vertical="center" wrapText="1"/>
      <protection locked="0"/>
    </xf>
    <xf numFmtId="0" fontId="38" fillId="0" borderId="1" xfId="0" applyFont="1" applyBorder="1" applyAlignment="1" applyProtection="1">
      <alignment vertical="top"/>
      <protection locked="0"/>
    </xf>
    <xf numFmtId="0" fontId="38" fillId="0" borderId="0" xfId="0" applyFont="1" applyAlignment="1" applyProtection="1">
      <alignment vertical="top"/>
      <protection locked="0"/>
    </xf>
    <xf numFmtId="0" fontId="38" fillId="0" borderId="29" xfId="0" applyFont="1" applyBorder="1" applyAlignment="1" applyProtection="1">
      <alignment horizontal="left" vertical="center"/>
      <protection locked="0"/>
    </xf>
    <xf numFmtId="0" fontId="38" fillId="0" borderId="30" xfId="0" applyFont="1" applyBorder="1" applyAlignment="1" applyProtection="1">
      <alignment horizontal="left" vertical="center"/>
      <protection locked="0"/>
    </xf>
    <xf numFmtId="0" fontId="38" fillId="0" borderId="31" xfId="0" applyFont="1" applyBorder="1" applyAlignment="1" applyProtection="1">
      <alignment horizontal="left" vertical="center"/>
      <protection locked="0"/>
    </xf>
    <xf numFmtId="0" fontId="38" fillId="0" borderId="32" xfId="0" applyFont="1" applyBorder="1" applyAlignment="1" applyProtection="1">
      <alignment horizontal="left" vertical="center"/>
      <protection locked="0"/>
    </xf>
    <xf numFmtId="0" fontId="38" fillId="0" borderId="33" xfId="0" applyFont="1" applyBorder="1" applyAlignment="1" applyProtection="1">
      <alignment horizontal="left" vertical="center"/>
      <protection locked="0"/>
    </xf>
    <xf numFmtId="0" fontId="40" fillId="0" borderId="1" xfId="0" applyFont="1" applyBorder="1" applyAlignment="1" applyProtection="1">
      <alignment horizontal="left" vertical="center"/>
      <protection locked="0"/>
    </xf>
    <xf numFmtId="0" fontId="43" fillId="0" borderId="0" xfId="0" applyFont="1" applyAlignment="1" applyProtection="1">
      <alignment horizontal="left" vertical="center"/>
      <protection locked="0"/>
    </xf>
    <xf numFmtId="0" fontId="40" fillId="0" borderId="34" xfId="0" applyFont="1" applyBorder="1" applyAlignment="1" applyProtection="1">
      <alignment horizontal="left" vertical="center"/>
      <protection locked="0"/>
    </xf>
    <xf numFmtId="0" fontId="40" fillId="0" borderId="34" xfId="0" applyFont="1" applyBorder="1" applyAlignment="1" applyProtection="1">
      <alignment horizontal="center" vertical="center"/>
      <protection locked="0"/>
    </xf>
    <xf numFmtId="0" fontId="43" fillId="0" borderId="34" xfId="0" applyFont="1" applyBorder="1" applyAlignment="1" applyProtection="1">
      <alignment horizontal="left" vertical="center"/>
      <protection locked="0"/>
    </xf>
    <xf numFmtId="0" fontId="44" fillId="0" borderId="1" xfId="0" applyFont="1" applyBorder="1" applyAlignment="1" applyProtection="1">
      <alignment horizontal="left" vertical="center"/>
      <protection locked="0"/>
    </xf>
    <xf numFmtId="0" fontId="41" fillId="0" borderId="0" xfId="0" applyFont="1" applyAlignment="1" applyProtection="1">
      <alignment horizontal="left" vertical="center"/>
      <protection locked="0"/>
    </xf>
    <xf numFmtId="0" fontId="41" fillId="0" borderId="1" xfId="0" applyFont="1" applyBorder="1" applyAlignment="1" applyProtection="1">
      <alignment horizontal="center" vertical="center"/>
      <protection locked="0"/>
    </xf>
    <xf numFmtId="0" fontId="41" fillId="0" borderId="32" xfId="0" applyFont="1" applyBorder="1" applyAlignment="1" applyProtection="1">
      <alignment horizontal="left" vertical="center"/>
      <protection locked="0"/>
    </xf>
    <xf numFmtId="0" fontId="41" fillId="0" borderId="1" xfId="0" applyFont="1" applyFill="1" applyBorder="1" applyAlignment="1" applyProtection="1">
      <alignment horizontal="left" vertical="center"/>
      <protection locked="0"/>
    </xf>
    <xf numFmtId="0" fontId="41" fillId="0" borderId="1" xfId="0" applyFont="1" applyFill="1" applyBorder="1" applyAlignment="1" applyProtection="1">
      <alignment horizontal="center" vertical="center"/>
      <protection locked="0"/>
    </xf>
    <xf numFmtId="0" fontId="38" fillId="0" borderId="35" xfId="0" applyFont="1" applyBorder="1" applyAlignment="1" applyProtection="1">
      <alignment horizontal="left" vertical="center"/>
      <protection locked="0"/>
    </xf>
    <xf numFmtId="0" fontId="42" fillId="0" borderId="34" xfId="0" applyFont="1" applyBorder="1" applyAlignment="1" applyProtection="1">
      <alignment horizontal="left" vertical="center"/>
      <protection locked="0"/>
    </xf>
    <xf numFmtId="0" fontId="38" fillId="0" borderId="36" xfId="0" applyFont="1" applyBorder="1" applyAlignment="1" applyProtection="1">
      <alignment horizontal="left" vertical="center"/>
      <protection locked="0"/>
    </xf>
    <xf numFmtId="0" fontId="38" fillId="0" borderId="1" xfId="0" applyFont="1" applyBorder="1" applyAlignment="1" applyProtection="1">
      <alignment horizontal="left" vertical="center"/>
      <protection locked="0"/>
    </xf>
    <xf numFmtId="0" fontId="42" fillId="0" borderId="1" xfId="0" applyFont="1" applyBorder="1" applyAlignment="1" applyProtection="1">
      <alignment horizontal="left" vertical="center"/>
      <protection locked="0"/>
    </xf>
    <xf numFmtId="0" fontId="43" fillId="0" borderId="1" xfId="0" applyFont="1" applyBorder="1" applyAlignment="1" applyProtection="1">
      <alignment horizontal="left" vertical="center"/>
      <protection locked="0"/>
    </xf>
    <xf numFmtId="0" fontId="41" fillId="0" borderId="34" xfId="0" applyFont="1" applyBorder="1" applyAlignment="1" applyProtection="1">
      <alignment horizontal="left" vertical="center"/>
      <protection locked="0"/>
    </xf>
    <xf numFmtId="0" fontId="38" fillId="0" borderId="1" xfId="0" applyFont="1" applyBorder="1" applyAlignment="1" applyProtection="1">
      <alignment horizontal="left" vertical="center" wrapText="1"/>
      <protection locked="0"/>
    </xf>
    <xf numFmtId="0" fontId="41" fillId="0" borderId="1" xfId="0" applyFont="1" applyBorder="1" applyAlignment="1" applyProtection="1">
      <alignment horizontal="center" vertical="center" wrapText="1"/>
      <protection locked="0"/>
    </xf>
    <xf numFmtId="0" fontId="38" fillId="0" borderId="29" xfId="0" applyFont="1" applyBorder="1" applyAlignment="1" applyProtection="1">
      <alignment horizontal="left" vertical="center" wrapText="1"/>
      <protection locked="0"/>
    </xf>
    <xf numFmtId="0" fontId="38" fillId="0" borderId="30" xfId="0" applyFont="1" applyBorder="1" applyAlignment="1" applyProtection="1">
      <alignment horizontal="left" vertical="center" wrapText="1"/>
      <protection locked="0"/>
    </xf>
    <xf numFmtId="0" fontId="38" fillId="0" borderId="31" xfId="0" applyFont="1" applyBorder="1" applyAlignment="1" applyProtection="1">
      <alignment horizontal="left" vertical="center" wrapText="1"/>
      <protection locked="0"/>
    </xf>
    <xf numFmtId="0" fontId="38" fillId="0" borderId="32" xfId="0" applyFont="1" applyBorder="1" applyAlignment="1" applyProtection="1">
      <alignment horizontal="left" vertical="center" wrapText="1"/>
      <protection locked="0"/>
    </xf>
    <xf numFmtId="0" fontId="38" fillId="0" borderId="33" xfId="0" applyFont="1" applyBorder="1" applyAlignment="1" applyProtection="1">
      <alignment horizontal="left" vertical="center" wrapText="1"/>
      <protection locked="0"/>
    </xf>
    <xf numFmtId="0" fontId="43" fillId="0" borderId="32" xfId="0" applyFont="1" applyBorder="1" applyAlignment="1" applyProtection="1">
      <alignment horizontal="left" vertical="center" wrapText="1"/>
      <protection locked="0"/>
    </xf>
    <xf numFmtId="0" fontId="43" fillId="0" borderId="33" xfId="0" applyFont="1" applyBorder="1" applyAlignment="1" applyProtection="1">
      <alignment horizontal="left" vertical="center" wrapText="1"/>
      <protection locked="0"/>
    </xf>
    <xf numFmtId="0" fontId="41" fillId="0" borderId="32" xfId="0" applyFont="1" applyBorder="1" applyAlignment="1" applyProtection="1">
      <alignment horizontal="left" vertical="center" wrapText="1"/>
      <protection locked="0"/>
    </xf>
    <xf numFmtId="0" fontId="41" fillId="0" borderId="33" xfId="0" applyFont="1" applyBorder="1" applyAlignment="1" applyProtection="1">
      <alignment horizontal="left" vertical="center" wrapText="1"/>
      <protection locked="0"/>
    </xf>
    <xf numFmtId="0" fontId="41" fillId="0" borderId="33" xfId="0" applyFont="1" applyBorder="1" applyAlignment="1" applyProtection="1">
      <alignment horizontal="left" vertical="center"/>
      <protection locked="0"/>
    </xf>
    <xf numFmtId="0" fontId="41" fillId="0" borderId="35" xfId="0" applyFont="1" applyBorder="1" applyAlignment="1" applyProtection="1">
      <alignment horizontal="left" vertical="center" wrapText="1"/>
      <protection locked="0"/>
    </xf>
    <xf numFmtId="0" fontId="41" fillId="0" borderId="34" xfId="0" applyFont="1" applyBorder="1" applyAlignment="1" applyProtection="1">
      <alignment horizontal="left" vertical="center" wrapText="1"/>
      <protection locked="0"/>
    </xf>
    <xf numFmtId="0" fontId="41" fillId="0" borderId="36" xfId="0" applyFont="1" applyBorder="1" applyAlignment="1" applyProtection="1">
      <alignment horizontal="left" vertical="center" wrapText="1"/>
      <protection locked="0"/>
    </xf>
    <xf numFmtId="0" fontId="41" fillId="0" borderId="1" xfId="0" applyFont="1" applyBorder="1" applyAlignment="1" applyProtection="1">
      <alignment horizontal="left" vertical="top"/>
      <protection locked="0"/>
    </xf>
    <xf numFmtId="0" fontId="41" fillId="0" borderId="1" xfId="0" applyFont="1" applyBorder="1" applyAlignment="1" applyProtection="1">
      <alignment horizontal="center" vertical="top"/>
      <protection locked="0"/>
    </xf>
    <xf numFmtId="0" fontId="41" fillId="0" borderId="35" xfId="0" applyFont="1" applyBorder="1" applyAlignment="1" applyProtection="1">
      <alignment horizontal="left" vertical="center"/>
      <protection locked="0"/>
    </xf>
    <xf numFmtId="0" fontId="41" fillId="0" borderId="36" xfId="0" applyFont="1" applyBorder="1" applyAlignment="1" applyProtection="1">
      <alignment horizontal="left" vertical="center"/>
      <protection locked="0"/>
    </xf>
    <xf numFmtId="0" fontId="43" fillId="0" borderId="0" xfId="0" applyFont="1" applyAlignment="1" applyProtection="1">
      <alignment vertical="center"/>
      <protection locked="0"/>
    </xf>
    <xf numFmtId="0" fontId="40" fillId="0" borderId="1" xfId="0" applyFont="1" applyBorder="1" applyAlignment="1" applyProtection="1">
      <alignment vertical="center"/>
      <protection locked="0"/>
    </xf>
    <xf numFmtId="0" fontId="43" fillId="0" borderId="34" xfId="0" applyFont="1" applyBorder="1" applyAlignment="1" applyProtection="1">
      <alignment vertical="center"/>
      <protection locked="0"/>
    </xf>
    <xf numFmtId="0" fontId="40" fillId="0" borderId="34" xfId="0" applyFont="1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top"/>
      <protection locked="0"/>
    </xf>
    <xf numFmtId="49" fontId="41" fillId="0" borderId="1" xfId="0" applyNumberFormat="1" applyFont="1" applyBorder="1" applyAlignment="1" applyProtection="1">
      <alignment horizontal="left" vertical="center"/>
      <protection locked="0"/>
    </xf>
    <xf numFmtId="0" fontId="0" fillId="0" borderId="34" xfId="0" applyBorder="1" applyAlignment="1" applyProtection="1">
      <alignment vertical="top"/>
      <protection locked="0"/>
    </xf>
    <xf numFmtId="0" fontId="40" fillId="0" borderId="34" xfId="0" applyFont="1" applyBorder="1" applyAlignment="1" applyProtection="1">
      <alignment horizontal="left"/>
      <protection locked="0"/>
    </xf>
    <xf numFmtId="0" fontId="43" fillId="0" borderId="34" xfId="0" applyFont="1" applyBorder="1" applyAlignment="1" applyProtection="1">
      <protection locked="0"/>
    </xf>
    <xf numFmtId="0" fontId="38" fillId="0" borderId="32" xfId="0" applyFont="1" applyBorder="1" applyAlignment="1" applyProtection="1">
      <alignment vertical="top"/>
      <protection locked="0"/>
    </xf>
    <xf numFmtId="0" fontId="38" fillId="0" borderId="33" xfId="0" applyFont="1" applyBorder="1" applyAlignment="1" applyProtection="1">
      <alignment vertical="top"/>
      <protection locked="0"/>
    </xf>
    <xf numFmtId="0" fontId="38" fillId="0" borderId="1" xfId="0" applyFont="1" applyBorder="1" applyAlignment="1" applyProtection="1">
      <alignment horizontal="center" vertical="center"/>
      <protection locked="0"/>
    </xf>
    <xf numFmtId="0" fontId="38" fillId="0" borderId="1" xfId="0" applyFont="1" applyBorder="1" applyAlignment="1" applyProtection="1">
      <alignment horizontal="left" vertical="top"/>
      <protection locked="0"/>
    </xf>
    <xf numFmtId="0" fontId="38" fillId="0" borderId="35" xfId="0" applyFont="1" applyBorder="1" applyAlignment="1" applyProtection="1">
      <alignment vertical="top"/>
      <protection locked="0"/>
    </xf>
    <xf numFmtId="0" fontId="38" fillId="0" borderId="34" xfId="0" applyFont="1" applyBorder="1" applyAlignment="1" applyProtection="1">
      <alignment vertical="top"/>
      <protection locked="0"/>
    </xf>
    <xf numFmtId="0" fontId="38" fillId="0" borderId="36" xfId="0" applyFont="1" applyBorder="1" applyAlignment="1" applyProtection="1">
      <alignment vertical="top"/>
      <protection locked="0"/>
    </xf>
    <xf numFmtId="0" fontId="0" fillId="0" borderId="0" xfId="0"/>
    <xf numFmtId="4" fontId="28" fillId="0" borderId="0" xfId="0" applyNumberFormat="1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3" fillId="0" borderId="15" xfId="0" applyFont="1" applyBorder="1" applyAlignment="1">
      <alignment horizontal="center" vertical="center"/>
    </xf>
    <xf numFmtId="0" fontId="23" fillId="0" borderId="16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18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left" vertical="center"/>
    </xf>
    <xf numFmtId="0" fontId="2" fillId="5" borderId="9" xfId="0" applyFont="1" applyFill="1" applyBorder="1" applyAlignment="1" applyProtection="1">
      <alignment horizontal="center" vertical="center"/>
    </xf>
    <xf numFmtId="0" fontId="2" fillId="5" borderId="10" xfId="0" applyFont="1" applyFill="1" applyBorder="1" applyAlignment="1" applyProtection="1">
      <alignment horizontal="left" vertical="center"/>
    </xf>
    <xf numFmtId="0" fontId="2" fillId="5" borderId="10" xfId="0" applyFont="1" applyFill="1" applyBorder="1" applyAlignment="1" applyProtection="1">
      <alignment horizontal="center" vertical="center"/>
    </xf>
    <xf numFmtId="0" fontId="2" fillId="5" borderId="10" xfId="0" applyFont="1" applyFill="1" applyBorder="1" applyAlignment="1" applyProtection="1">
      <alignment horizontal="right" vertical="center"/>
    </xf>
    <xf numFmtId="164" fontId="1" fillId="0" borderId="0" xfId="0" applyNumberFormat="1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0" fontId="3" fillId="4" borderId="10" xfId="0" applyFont="1" applyFill="1" applyBorder="1" applyAlignment="1" applyProtection="1">
      <alignment horizontal="left" vertical="center"/>
    </xf>
    <xf numFmtId="0" fontId="0" fillId="4" borderId="10" xfId="0" applyFont="1" applyFill="1" applyBorder="1" applyAlignment="1" applyProtection="1">
      <alignment vertical="center"/>
    </xf>
    <xf numFmtId="4" fontId="3" fillId="4" borderId="10" xfId="0" applyNumberFormat="1" applyFont="1" applyFill="1" applyBorder="1" applyAlignment="1" applyProtection="1">
      <alignment vertical="center"/>
    </xf>
    <xf numFmtId="0" fontId="0" fillId="4" borderId="11" xfId="0" applyFont="1" applyFill="1" applyBorder="1" applyAlignment="1" applyProtection="1">
      <alignment vertical="center"/>
    </xf>
    <xf numFmtId="0" fontId="20" fillId="0" borderId="0" xfId="0" applyFont="1" applyAlignment="1">
      <alignment horizontal="left" vertical="top" wrapText="1"/>
    </xf>
    <xf numFmtId="0" fontId="20" fillId="0" borderId="0" xfId="0" applyFont="1" applyAlignment="1">
      <alignment horizontal="left" vertical="center"/>
    </xf>
    <xf numFmtId="0" fontId="2" fillId="0" borderId="0" xfId="0" applyFont="1" applyBorder="1" applyAlignment="1" applyProtection="1">
      <alignment horizontal="left" vertical="center"/>
    </xf>
    <xf numFmtId="0" fontId="0" fillId="0" borderId="0" xfId="0" applyBorder="1" applyProtection="1"/>
    <xf numFmtId="0" fontId="3" fillId="0" borderId="0" xfId="0" applyFont="1" applyBorder="1" applyAlignment="1" applyProtection="1">
      <alignment horizontal="left" vertical="top" wrapText="1"/>
    </xf>
    <xf numFmtId="49" fontId="2" fillId="3" borderId="0" xfId="0" applyNumberFormat="1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 wrapText="1"/>
    </xf>
    <xf numFmtId="4" fontId="21" fillId="0" borderId="8" xfId="0" applyNumberFormat="1" applyFont="1" applyBorder="1" applyAlignment="1" applyProtection="1">
      <alignment vertical="center"/>
    </xf>
    <xf numFmtId="0" fontId="0" fillId="0" borderId="8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0" fontId="0" fillId="0" borderId="0" xfId="0" applyFont="1" applyBorder="1" applyAlignment="1" applyProtection="1">
      <alignment horizontal="left" vertical="center"/>
    </xf>
    <xf numFmtId="0" fontId="19" fillId="0" borderId="0" xfId="0" applyFont="1" applyAlignment="1" applyProtection="1">
      <alignment horizontal="left" vertical="center" wrapText="1"/>
    </xf>
    <xf numFmtId="0" fontId="19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31" fillId="2" borderId="0" xfId="1" applyFont="1" applyFill="1" applyAlignment="1">
      <alignment vertical="center"/>
    </xf>
    <xf numFmtId="0" fontId="19" fillId="0" borderId="0" xfId="0" applyFont="1" applyBorder="1" applyAlignment="1" applyProtection="1">
      <alignment horizontal="left" vertical="center" wrapText="1"/>
    </xf>
    <xf numFmtId="0" fontId="19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center" wrapText="1"/>
    </xf>
    <xf numFmtId="0" fontId="0" fillId="0" borderId="0" xfId="0" applyFont="1" applyBorder="1" applyAlignment="1" applyProtection="1">
      <alignment vertical="center"/>
    </xf>
    <xf numFmtId="0" fontId="41" fillId="0" borderId="1" xfId="0" applyFont="1" applyBorder="1" applyAlignment="1" applyProtection="1">
      <alignment horizontal="left" vertical="center" wrapText="1"/>
      <protection locked="0"/>
    </xf>
    <xf numFmtId="0" fontId="39" fillId="0" borderId="1" xfId="0" applyFont="1" applyBorder="1" applyAlignment="1" applyProtection="1">
      <alignment horizontal="center" vertical="center" wrapText="1"/>
      <protection locked="0"/>
    </xf>
    <xf numFmtId="0" fontId="40" fillId="0" borderId="34" xfId="0" applyFont="1" applyBorder="1" applyAlignment="1" applyProtection="1">
      <alignment horizontal="left" wrapText="1"/>
      <protection locked="0"/>
    </xf>
    <xf numFmtId="0" fontId="41" fillId="0" borderId="1" xfId="0" applyFont="1" applyBorder="1" applyAlignment="1" applyProtection="1">
      <alignment horizontal="left" vertical="center"/>
      <protection locked="0"/>
    </xf>
    <xf numFmtId="49" fontId="41" fillId="0" borderId="1" xfId="0" applyNumberFormat="1" applyFont="1" applyBorder="1" applyAlignment="1" applyProtection="1">
      <alignment horizontal="left" vertical="center" wrapText="1"/>
      <protection locked="0"/>
    </xf>
    <xf numFmtId="0" fontId="39" fillId="0" borderId="1" xfId="0" applyFont="1" applyBorder="1" applyAlignment="1" applyProtection="1">
      <alignment horizontal="center" vertical="center"/>
      <protection locked="0"/>
    </xf>
    <xf numFmtId="0" fontId="40" fillId="0" borderId="34" xfId="0" applyFont="1" applyBorder="1" applyAlignment="1" applyProtection="1">
      <alignment horizontal="left"/>
      <protection locked="0"/>
    </xf>
    <xf numFmtId="0" fontId="41" fillId="0" borderId="1" xfId="0" applyFont="1" applyBorder="1" applyAlignment="1" applyProtection="1">
      <alignment horizontal="left" vertical="top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56"/>
  <sheetViews>
    <sheetView showGridLines="0" workbookViewId="0">
      <pane ySplit="1" topLeftCell="A37" activePane="bottomLeft" state="frozen"/>
      <selection pane="bottomLeft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customWidth="1"/>
    <col min="44" max="44" width="13.6640625" customWidth="1"/>
    <col min="45" max="47" width="25.83203125" hidden="1" customWidth="1"/>
    <col min="48" max="52" width="21.6640625" hidden="1" customWidth="1"/>
    <col min="53" max="53" width="19.1640625" hidden="1" customWidth="1"/>
    <col min="54" max="54" width="25" hidden="1" customWidth="1"/>
    <col min="55" max="56" width="19.1640625" hidden="1" customWidth="1"/>
    <col min="57" max="57" width="66.5" customWidth="1"/>
    <col min="71" max="91" width="9.33203125" hidden="1"/>
  </cols>
  <sheetData>
    <row r="1" spans="1:74" ht="21.4" customHeight="1">
      <c r="A1" s="16" t="s">
        <v>0</v>
      </c>
      <c r="B1" s="17"/>
      <c r="C1" s="17"/>
      <c r="D1" s="18" t="s">
        <v>1</v>
      </c>
      <c r="E1" s="17"/>
      <c r="F1" s="17"/>
      <c r="G1" s="17"/>
      <c r="H1" s="17"/>
      <c r="I1" s="17"/>
      <c r="J1" s="17"/>
      <c r="K1" s="19" t="s">
        <v>2</v>
      </c>
      <c r="L1" s="19"/>
      <c r="M1" s="19"/>
      <c r="N1" s="19"/>
      <c r="O1" s="19"/>
      <c r="P1" s="19"/>
      <c r="Q1" s="19"/>
      <c r="R1" s="19"/>
      <c r="S1" s="19"/>
      <c r="T1" s="17"/>
      <c r="U1" s="17"/>
      <c r="V1" s="17"/>
      <c r="W1" s="19" t="s">
        <v>3</v>
      </c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20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2" t="s">
        <v>4</v>
      </c>
      <c r="BB1" s="22" t="s">
        <v>5</v>
      </c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  <c r="BT1" s="23" t="s">
        <v>6</v>
      </c>
      <c r="BU1" s="23" t="s">
        <v>6</v>
      </c>
      <c r="BV1" s="23" t="s">
        <v>7</v>
      </c>
    </row>
    <row r="2" spans="1:74" ht="36.950000000000003" customHeight="1">
      <c r="AR2" s="347"/>
      <c r="AS2" s="347"/>
      <c r="AT2" s="347"/>
      <c r="AU2" s="347"/>
      <c r="AV2" s="347"/>
      <c r="AW2" s="347"/>
      <c r="AX2" s="347"/>
      <c r="AY2" s="347"/>
      <c r="AZ2" s="347"/>
      <c r="BA2" s="347"/>
      <c r="BB2" s="347"/>
      <c r="BC2" s="347"/>
      <c r="BD2" s="347"/>
      <c r="BE2" s="347"/>
      <c r="BS2" s="24" t="s">
        <v>8</v>
      </c>
      <c r="BT2" s="24" t="s">
        <v>9</v>
      </c>
    </row>
    <row r="3" spans="1:74" ht="6.95" customHeight="1">
      <c r="B3" s="25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6"/>
      <c r="AP3" s="26"/>
      <c r="AQ3" s="27"/>
      <c r="BS3" s="24" t="s">
        <v>8</v>
      </c>
      <c r="BT3" s="24" t="s">
        <v>10</v>
      </c>
    </row>
    <row r="4" spans="1:74" ht="36.950000000000003" customHeight="1">
      <c r="B4" s="28"/>
      <c r="C4" s="29"/>
      <c r="D4" s="30" t="s">
        <v>11</v>
      </c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31"/>
      <c r="AS4" s="32" t="s">
        <v>12</v>
      </c>
      <c r="BE4" s="33" t="s">
        <v>13</v>
      </c>
      <c r="BS4" s="24" t="s">
        <v>14</v>
      </c>
    </row>
    <row r="5" spans="1:74" ht="14.45" customHeight="1">
      <c r="B5" s="28"/>
      <c r="C5" s="29"/>
      <c r="D5" s="34" t="s">
        <v>15</v>
      </c>
      <c r="E5" s="29"/>
      <c r="F5" s="29"/>
      <c r="G5" s="29"/>
      <c r="H5" s="29"/>
      <c r="I5" s="29"/>
      <c r="J5" s="29"/>
      <c r="K5" s="376" t="s">
        <v>16</v>
      </c>
      <c r="L5" s="377"/>
      <c r="M5" s="377"/>
      <c r="N5" s="377"/>
      <c r="O5" s="377"/>
      <c r="P5" s="377"/>
      <c r="Q5" s="377"/>
      <c r="R5" s="377"/>
      <c r="S5" s="377"/>
      <c r="T5" s="377"/>
      <c r="U5" s="377"/>
      <c r="V5" s="377"/>
      <c r="W5" s="377"/>
      <c r="X5" s="377"/>
      <c r="Y5" s="377"/>
      <c r="Z5" s="377"/>
      <c r="AA5" s="377"/>
      <c r="AB5" s="377"/>
      <c r="AC5" s="377"/>
      <c r="AD5" s="377"/>
      <c r="AE5" s="377"/>
      <c r="AF5" s="377"/>
      <c r="AG5" s="377"/>
      <c r="AH5" s="377"/>
      <c r="AI5" s="377"/>
      <c r="AJ5" s="377"/>
      <c r="AK5" s="377"/>
      <c r="AL5" s="377"/>
      <c r="AM5" s="377"/>
      <c r="AN5" s="377"/>
      <c r="AO5" s="377"/>
      <c r="AP5" s="29"/>
      <c r="AQ5" s="31"/>
      <c r="BE5" s="374" t="s">
        <v>17</v>
      </c>
      <c r="BS5" s="24" t="s">
        <v>8</v>
      </c>
    </row>
    <row r="6" spans="1:74" ht="36.950000000000003" customHeight="1">
      <c r="B6" s="28"/>
      <c r="C6" s="29"/>
      <c r="D6" s="36" t="s">
        <v>18</v>
      </c>
      <c r="E6" s="29"/>
      <c r="F6" s="29"/>
      <c r="G6" s="29"/>
      <c r="H6" s="29"/>
      <c r="I6" s="29"/>
      <c r="J6" s="29"/>
      <c r="K6" s="378" t="s">
        <v>19</v>
      </c>
      <c r="L6" s="377"/>
      <c r="M6" s="377"/>
      <c r="N6" s="377"/>
      <c r="O6" s="377"/>
      <c r="P6" s="377"/>
      <c r="Q6" s="377"/>
      <c r="R6" s="377"/>
      <c r="S6" s="377"/>
      <c r="T6" s="377"/>
      <c r="U6" s="377"/>
      <c r="V6" s="377"/>
      <c r="W6" s="377"/>
      <c r="X6" s="377"/>
      <c r="Y6" s="377"/>
      <c r="Z6" s="377"/>
      <c r="AA6" s="377"/>
      <c r="AB6" s="377"/>
      <c r="AC6" s="377"/>
      <c r="AD6" s="377"/>
      <c r="AE6" s="377"/>
      <c r="AF6" s="377"/>
      <c r="AG6" s="377"/>
      <c r="AH6" s="377"/>
      <c r="AI6" s="377"/>
      <c r="AJ6" s="377"/>
      <c r="AK6" s="377"/>
      <c r="AL6" s="377"/>
      <c r="AM6" s="377"/>
      <c r="AN6" s="377"/>
      <c r="AO6" s="377"/>
      <c r="AP6" s="29"/>
      <c r="AQ6" s="31"/>
      <c r="BE6" s="375"/>
      <c r="BS6" s="24" t="s">
        <v>20</v>
      </c>
    </row>
    <row r="7" spans="1:74" ht="14.45" customHeight="1">
      <c r="B7" s="28"/>
      <c r="C7" s="29"/>
      <c r="D7" s="37" t="s">
        <v>21</v>
      </c>
      <c r="E7" s="29"/>
      <c r="F7" s="29"/>
      <c r="G7" s="29"/>
      <c r="H7" s="29"/>
      <c r="I7" s="29"/>
      <c r="J7" s="29"/>
      <c r="K7" s="35" t="s">
        <v>22</v>
      </c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37" t="s">
        <v>23</v>
      </c>
      <c r="AL7" s="29"/>
      <c r="AM7" s="29"/>
      <c r="AN7" s="35" t="s">
        <v>22</v>
      </c>
      <c r="AO7" s="29"/>
      <c r="AP7" s="29"/>
      <c r="AQ7" s="31"/>
      <c r="BE7" s="375"/>
      <c r="BS7" s="24" t="s">
        <v>24</v>
      </c>
    </row>
    <row r="8" spans="1:74" ht="14.45" customHeight="1">
      <c r="B8" s="28"/>
      <c r="C8" s="29"/>
      <c r="D8" s="37" t="s">
        <v>25</v>
      </c>
      <c r="E8" s="29"/>
      <c r="F8" s="29"/>
      <c r="G8" s="29"/>
      <c r="H8" s="29"/>
      <c r="I8" s="29"/>
      <c r="J8" s="29"/>
      <c r="K8" s="35" t="s">
        <v>26</v>
      </c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29"/>
      <c r="AJ8" s="29"/>
      <c r="AK8" s="37" t="s">
        <v>27</v>
      </c>
      <c r="AL8" s="29"/>
      <c r="AM8" s="29"/>
      <c r="AN8" s="38" t="s">
        <v>28</v>
      </c>
      <c r="AO8" s="29"/>
      <c r="AP8" s="29"/>
      <c r="AQ8" s="31"/>
      <c r="BE8" s="375"/>
      <c r="BS8" s="24" t="s">
        <v>29</v>
      </c>
    </row>
    <row r="9" spans="1:74" ht="14.45" customHeight="1">
      <c r="B9" s="28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29"/>
      <c r="AL9" s="29"/>
      <c r="AM9" s="29"/>
      <c r="AN9" s="29"/>
      <c r="AO9" s="29"/>
      <c r="AP9" s="29"/>
      <c r="AQ9" s="31"/>
      <c r="BE9" s="375"/>
      <c r="BS9" s="24" t="s">
        <v>30</v>
      </c>
    </row>
    <row r="10" spans="1:74" ht="14.45" customHeight="1">
      <c r="B10" s="28"/>
      <c r="C10" s="29"/>
      <c r="D10" s="37" t="s">
        <v>31</v>
      </c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  <c r="AK10" s="37" t="s">
        <v>32</v>
      </c>
      <c r="AL10" s="29"/>
      <c r="AM10" s="29"/>
      <c r="AN10" s="35" t="s">
        <v>22</v>
      </c>
      <c r="AO10" s="29"/>
      <c r="AP10" s="29"/>
      <c r="AQ10" s="31"/>
      <c r="BE10" s="375"/>
      <c r="BS10" s="24" t="s">
        <v>20</v>
      </c>
    </row>
    <row r="11" spans="1:74" ht="18.399999999999999" customHeight="1">
      <c r="B11" s="28"/>
      <c r="C11" s="29"/>
      <c r="D11" s="29"/>
      <c r="E11" s="35" t="s">
        <v>33</v>
      </c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37" t="s">
        <v>34</v>
      </c>
      <c r="AL11" s="29"/>
      <c r="AM11" s="29"/>
      <c r="AN11" s="35" t="s">
        <v>22</v>
      </c>
      <c r="AO11" s="29"/>
      <c r="AP11" s="29"/>
      <c r="AQ11" s="31"/>
      <c r="BE11" s="375"/>
      <c r="BS11" s="24" t="s">
        <v>20</v>
      </c>
    </row>
    <row r="12" spans="1:74" ht="6.95" customHeight="1">
      <c r="B12" s="28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31"/>
      <c r="BE12" s="375"/>
      <c r="BS12" s="24" t="s">
        <v>20</v>
      </c>
    </row>
    <row r="13" spans="1:74" ht="14.45" customHeight="1">
      <c r="B13" s="28"/>
      <c r="C13" s="29"/>
      <c r="D13" s="37" t="s">
        <v>35</v>
      </c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37" t="s">
        <v>32</v>
      </c>
      <c r="AL13" s="29"/>
      <c r="AM13" s="29"/>
      <c r="AN13" s="39" t="s">
        <v>36</v>
      </c>
      <c r="AO13" s="29"/>
      <c r="AP13" s="29"/>
      <c r="AQ13" s="31"/>
      <c r="BE13" s="375"/>
      <c r="BS13" s="24" t="s">
        <v>20</v>
      </c>
    </row>
    <row r="14" spans="1:74" ht="15">
      <c r="B14" s="28"/>
      <c r="C14" s="29"/>
      <c r="D14" s="29"/>
      <c r="E14" s="379" t="s">
        <v>36</v>
      </c>
      <c r="F14" s="380"/>
      <c r="G14" s="380"/>
      <c r="H14" s="380"/>
      <c r="I14" s="380"/>
      <c r="J14" s="380"/>
      <c r="K14" s="380"/>
      <c r="L14" s="380"/>
      <c r="M14" s="380"/>
      <c r="N14" s="380"/>
      <c r="O14" s="380"/>
      <c r="P14" s="380"/>
      <c r="Q14" s="380"/>
      <c r="R14" s="380"/>
      <c r="S14" s="380"/>
      <c r="T14" s="380"/>
      <c r="U14" s="380"/>
      <c r="V14" s="380"/>
      <c r="W14" s="380"/>
      <c r="X14" s="380"/>
      <c r="Y14" s="380"/>
      <c r="Z14" s="380"/>
      <c r="AA14" s="380"/>
      <c r="AB14" s="380"/>
      <c r="AC14" s="380"/>
      <c r="AD14" s="380"/>
      <c r="AE14" s="380"/>
      <c r="AF14" s="380"/>
      <c r="AG14" s="380"/>
      <c r="AH14" s="380"/>
      <c r="AI14" s="380"/>
      <c r="AJ14" s="380"/>
      <c r="AK14" s="37" t="s">
        <v>34</v>
      </c>
      <c r="AL14" s="29"/>
      <c r="AM14" s="29"/>
      <c r="AN14" s="39" t="s">
        <v>36</v>
      </c>
      <c r="AO14" s="29"/>
      <c r="AP14" s="29"/>
      <c r="AQ14" s="31"/>
      <c r="BE14" s="375"/>
      <c r="BS14" s="24" t="s">
        <v>20</v>
      </c>
    </row>
    <row r="15" spans="1:74" ht="6.95" customHeight="1">
      <c r="B15" s="28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29"/>
      <c r="AQ15" s="31"/>
      <c r="BE15" s="375"/>
      <c r="BS15" s="24" t="s">
        <v>6</v>
      </c>
    </row>
    <row r="16" spans="1:74" ht="14.45" customHeight="1">
      <c r="B16" s="28"/>
      <c r="C16" s="29"/>
      <c r="D16" s="37" t="s">
        <v>37</v>
      </c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37" t="s">
        <v>32</v>
      </c>
      <c r="AL16" s="29"/>
      <c r="AM16" s="29"/>
      <c r="AN16" s="35" t="s">
        <v>22</v>
      </c>
      <c r="AO16" s="29"/>
      <c r="AP16" s="29"/>
      <c r="AQ16" s="31"/>
      <c r="BE16" s="375"/>
      <c r="BS16" s="24" t="s">
        <v>6</v>
      </c>
    </row>
    <row r="17" spans="2:71" ht="18.399999999999999" customHeight="1">
      <c r="B17" s="28"/>
      <c r="C17" s="29"/>
      <c r="D17" s="29"/>
      <c r="E17" s="35" t="s">
        <v>38</v>
      </c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37" t="s">
        <v>34</v>
      </c>
      <c r="AL17" s="29"/>
      <c r="AM17" s="29"/>
      <c r="AN17" s="35" t="s">
        <v>22</v>
      </c>
      <c r="AO17" s="29"/>
      <c r="AP17" s="29"/>
      <c r="AQ17" s="31"/>
      <c r="BE17" s="375"/>
      <c r="BS17" s="24" t="s">
        <v>6</v>
      </c>
    </row>
    <row r="18" spans="2:71" ht="6.95" customHeight="1">
      <c r="B18" s="28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31"/>
      <c r="BE18" s="375"/>
      <c r="BS18" s="24" t="s">
        <v>8</v>
      </c>
    </row>
    <row r="19" spans="2:71" ht="14.45" customHeight="1">
      <c r="B19" s="28"/>
      <c r="C19" s="29"/>
      <c r="D19" s="37" t="s">
        <v>39</v>
      </c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29"/>
      <c r="AI19" s="29"/>
      <c r="AJ19" s="29"/>
      <c r="AK19" s="29"/>
      <c r="AL19" s="29"/>
      <c r="AM19" s="29"/>
      <c r="AN19" s="29"/>
      <c r="AO19" s="29"/>
      <c r="AP19" s="29"/>
      <c r="AQ19" s="31"/>
      <c r="BE19" s="375"/>
      <c r="BS19" s="24" t="s">
        <v>8</v>
      </c>
    </row>
    <row r="20" spans="2:71" ht="16.5" customHeight="1">
      <c r="B20" s="28"/>
      <c r="C20" s="29"/>
      <c r="D20" s="29"/>
      <c r="E20" s="381" t="s">
        <v>22</v>
      </c>
      <c r="F20" s="381"/>
      <c r="G20" s="381"/>
      <c r="H20" s="381"/>
      <c r="I20" s="381"/>
      <c r="J20" s="381"/>
      <c r="K20" s="381"/>
      <c r="L20" s="381"/>
      <c r="M20" s="381"/>
      <c r="N20" s="381"/>
      <c r="O20" s="381"/>
      <c r="P20" s="381"/>
      <c r="Q20" s="381"/>
      <c r="R20" s="381"/>
      <c r="S20" s="381"/>
      <c r="T20" s="381"/>
      <c r="U20" s="381"/>
      <c r="V20" s="381"/>
      <c r="W20" s="381"/>
      <c r="X20" s="381"/>
      <c r="Y20" s="381"/>
      <c r="Z20" s="381"/>
      <c r="AA20" s="381"/>
      <c r="AB20" s="381"/>
      <c r="AC20" s="381"/>
      <c r="AD20" s="381"/>
      <c r="AE20" s="381"/>
      <c r="AF20" s="381"/>
      <c r="AG20" s="381"/>
      <c r="AH20" s="381"/>
      <c r="AI20" s="381"/>
      <c r="AJ20" s="381"/>
      <c r="AK20" s="381"/>
      <c r="AL20" s="381"/>
      <c r="AM20" s="381"/>
      <c r="AN20" s="381"/>
      <c r="AO20" s="29"/>
      <c r="AP20" s="29"/>
      <c r="AQ20" s="31"/>
      <c r="BE20" s="375"/>
      <c r="BS20" s="24" t="s">
        <v>6</v>
      </c>
    </row>
    <row r="21" spans="2:71" ht="6.95" customHeight="1">
      <c r="B21" s="28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M21" s="29"/>
      <c r="AN21" s="29"/>
      <c r="AO21" s="29"/>
      <c r="AP21" s="29"/>
      <c r="AQ21" s="31"/>
      <c r="BE21" s="375"/>
    </row>
    <row r="22" spans="2:71" ht="6.95" customHeight="1">
      <c r="B22" s="28"/>
      <c r="C22" s="29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40"/>
      <c r="AG22" s="40"/>
      <c r="AH22" s="40"/>
      <c r="AI22" s="40"/>
      <c r="AJ22" s="40"/>
      <c r="AK22" s="40"/>
      <c r="AL22" s="40"/>
      <c r="AM22" s="40"/>
      <c r="AN22" s="40"/>
      <c r="AO22" s="40"/>
      <c r="AP22" s="29"/>
      <c r="AQ22" s="31"/>
      <c r="BE22" s="375"/>
    </row>
    <row r="23" spans="2:71" s="1" customFormat="1" ht="25.9" customHeight="1">
      <c r="B23" s="41"/>
      <c r="C23" s="42"/>
      <c r="D23" s="43" t="s">
        <v>40</v>
      </c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4"/>
      <c r="R23" s="44"/>
      <c r="S23" s="44"/>
      <c r="T23" s="44"/>
      <c r="U23" s="44"/>
      <c r="V23" s="44"/>
      <c r="W23" s="44"/>
      <c r="X23" s="44"/>
      <c r="Y23" s="44"/>
      <c r="Z23" s="44"/>
      <c r="AA23" s="44"/>
      <c r="AB23" s="44"/>
      <c r="AC23" s="44"/>
      <c r="AD23" s="44"/>
      <c r="AE23" s="44"/>
      <c r="AF23" s="44"/>
      <c r="AG23" s="44"/>
      <c r="AH23" s="44"/>
      <c r="AI23" s="44"/>
      <c r="AJ23" s="44"/>
      <c r="AK23" s="382">
        <f>ROUND(AG51,2)</f>
        <v>0</v>
      </c>
      <c r="AL23" s="383"/>
      <c r="AM23" s="383"/>
      <c r="AN23" s="383"/>
      <c r="AO23" s="383"/>
      <c r="AP23" s="42"/>
      <c r="AQ23" s="45"/>
      <c r="BE23" s="375"/>
    </row>
    <row r="24" spans="2:71" s="1" customFormat="1" ht="6.95" customHeight="1">
      <c r="B24" s="41"/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  <c r="AF24" s="42"/>
      <c r="AG24" s="42"/>
      <c r="AH24" s="42"/>
      <c r="AI24" s="42"/>
      <c r="AJ24" s="42"/>
      <c r="AK24" s="42"/>
      <c r="AL24" s="42"/>
      <c r="AM24" s="42"/>
      <c r="AN24" s="42"/>
      <c r="AO24" s="42"/>
      <c r="AP24" s="42"/>
      <c r="AQ24" s="45"/>
      <c r="BE24" s="375"/>
    </row>
    <row r="25" spans="2:71" s="1" customFormat="1">
      <c r="B25" s="41"/>
      <c r="C25" s="42"/>
      <c r="D25" s="42"/>
      <c r="E25" s="42"/>
      <c r="F25" s="42"/>
      <c r="G25" s="42"/>
      <c r="H25" s="42"/>
      <c r="I25" s="42"/>
      <c r="J25" s="42"/>
      <c r="K25" s="42"/>
      <c r="L25" s="384" t="s">
        <v>41</v>
      </c>
      <c r="M25" s="384"/>
      <c r="N25" s="384"/>
      <c r="O25" s="384"/>
      <c r="P25" s="42"/>
      <c r="Q25" s="42"/>
      <c r="R25" s="42"/>
      <c r="S25" s="42"/>
      <c r="T25" s="42"/>
      <c r="U25" s="42"/>
      <c r="V25" s="42"/>
      <c r="W25" s="384" t="s">
        <v>42</v>
      </c>
      <c r="X25" s="384"/>
      <c r="Y25" s="384"/>
      <c r="Z25" s="384"/>
      <c r="AA25" s="384"/>
      <c r="AB25" s="384"/>
      <c r="AC25" s="384"/>
      <c r="AD25" s="384"/>
      <c r="AE25" s="384"/>
      <c r="AF25" s="42"/>
      <c r="AG25" s="42"/>
      <c r="AH25" s="42"/>
      <c r="AI25" s="42"/>
      <c r="AJ25" s="42"/>
      <c r="AK25" s="384" t="s">
        <v>43</v>
      </c>
      <c r="AL25" s="384"/>
      <c r="AM25" s="384"/>
      <c r="AN25" s="384"/>
      <c r="AO25" s="384"/>
      <c r="AP25" s="42"/>
      <c r="AQ25" s="45"/>
      <c r="BE25" s="375"/>
    </row>
    <row r="26" spans="2:71" s="2" customFormat="1" ht="14.45" customHeight="1">
      <c r="B26" s="47"/>
      <c r="C26" s="48"/>
      <c r="D26" s="49" t="s">
        <v>44</v>
      </c>
      <c r="E26" s="48"/>
      <c r="F26" s="49" t="s">
        <v>45</v>
      </c>
      <c r="G26" s="48"/>
      <c r="H26" s="48"/>
      <c r="I26" s="48"/>
      <c r="J26" s="48"/>
      <c r="K26" s="48"/>
      <c r="L26" s="367">
        <v>0.21</v>
      </c>
      <c r="M26" s="368"/>
      <c r="N26" s="368"/>
      <c r="O26" s="368"/>
      <c r="P26" s="48"/>
      <c r="Q26" s="48"/>
      <c r="R26" s="48"/>
      <c r="S26" s="48"/>
      <c r="T26" s="48"/>
      <c r="U26" s="48"/>
      <c r="V26" s="48"/>
      <c r="W26" s="369">
        <f>ROUND(AZ51,2)</f>
        <v>0</v>
      </c>
      <c r="X26" s="368"/>
      <c r="Y26" s="368"/>
      <c r="Z26" s="368"/>
      <c r="AA26" s="368"/>
      <c r="AB26" s="368"/>
      <c r="AC26" s="368"/>
      <c r="AD26" s="368"/>
      <c r="AE26" s="368"/>
      <c r="AF26" s="48"/>
      <c r="AG26" s="48"/>
      <c r="AH26" s="48"/>
      <c r="AI26" s="48"/>
      <c r="AJ26" s="48"/>
      <c r="AK26" s="369">
        <f>ROUND(AV51,2)</f>
        <v>0</v>
      </c>
      <c r="AL26" s="368"/>
      <c r="AM26" s="368"/>
      <c r="AN26" s="368"/>
      <c r="AO26" s="368"/>
      <c r="AP26" s="48"/>
      <c r="AQ26" s="50"/>
      <c r="BE26" s="375"/>
    </row>
    <row r="27" spans="2:71" s="2" customFormat="1" ht="14.45" customHeight="1">
      <c r="B27" s="47"/>
      <c r="C27" s="48"/>
      <c r="D27" s="48"/>
      <c r="E27" s="48"/>
      <c r="F27" s="49" t="s">
        <v>46</v>
      </c>
      <c r="G27" s="48"/>
      <c r="H27" s="48"/>
      <c r="I27" s="48"/>
      <c r="J27" s="48"/>
      <c r="K27" s="48"/>
      <c r="L27" s="367">
        <v>0.15</v>
      </c>
      <c r="M27" s="368"/>
      <c r="N27" s="368"/>
      <c r="O27" s="368"/>
      <c r="P27" s="48"/>
      <c r="Q27" s="48"/>
      <c r="R27" s="48"/>
      <c r="S27" s="48"/>
      <c r="T27" s="48"/>
      <c r="U27" s="48"/>
      <c r="V27" s="48"/>
      <c r="W27" s="369">
        <f>ROUND(BA51,2)</f>
        <v>0</v>
      </c>
      <c r="X27" s="368"/>
      <c r="Y27" s="368"/>
      <c r="Z27" s="368"/>
      <c r="AA27" s="368"/>
      <c r="AB27" s="368"/>
      <c r="AC27" s="368"/>
      <c r="AD27" s="368"/>
      <c r="AE27" s="368"/>
      <c r="AF27" s="48"/>
      <c r="AG27" s="48"/>
      <c r="AH27" s="48"/>
      <c r="AI27" s="48"/>
      <c r="AJ27" s="48"/>
      <c r="AK27" s="369">
        <f>ROUND(AW51,2)</f>
        <v>0</v>
      </c>
      <c r="AL27" s="368"/>
      <c r="AM27" s="368"/>
      <c r="AN27" s="368"/>
      <c r="AO27" s="368"/>
      <c r="AP27" s="48"/>
      <c r="AQ27" s="50"/>
      <c r="BE27" s="375"/>
    </row>
    <row r="28" spans="2:71" s="2" customFormat="1" ht="14.45" hidden="1" customHeight="1">
      <c r="B28" s="47"/>
      <c r="C28" s="48"/>
      <c r="D28" s="48"/>
      <c r="E28" s="48"/>
      <c r="F28" s="49" t="s">
        <v>47</v>
      </c>
      <c r="G28" s="48"/>
      <c r="H28" s="48"/>
      <c r="I28" s="48"/>
      <c r="J28" s="48"/>
      <c r="K28" s="48"/>
      <c r="L28" s="367">
        <v>0.21</v>
      </c>
      <c r="M28" s="368"/>
      <c r="N28" s="368"/>
      <c r="O28" s="368"/>
      <c r="P28" s="48"/>
      <c r="Q28" s="48"/>
      <c r="R28" s="48"/>
      <c r="S28" s="48"/>
      <c r="T28" s="48"/>
      <c r="U28" s="48"/>
      <c r="V28" s="48"/>
      <c r="W28" s="369">
        <f>ROUND(BB51,2)</f>
        <v>0</v>
      </c>
      <c r="X28" s="368"/>
      <c r="Y28" s="368"/>
      <c r="Z28" s="368"/>
      <c r="AA28" s="368"/>
      <c r="AB28" s="368"/>
      <c r="AC28" s="368"/>
      <c r="AD28" s="368"/>
      <c r="AE28" s="368"/>
      <c r="AF28" s="48"/>
      <c r="AG28" s="48"/>
      <c r="AH28" s="48"/>
      <c r="AI28" s="48"/>
      <c r="AJ28" s="48"/>
      <c r="AK28" s="369">
        <v>0</v>
      </c>
      <c r="AL28" s="368"/>
      <c r="AM28" s="368"/>
      <c r="AN28" s="368"/>
      <c r="AO28" s="368"/>
      <c r="AP28" s="48"/>
      <c r="AQ28" s="50"/>
      <c r="BE28" s="375"/>
    </row>
    <row r="29" spans="2:71" s="2" customFormat="1" ht="14.45" hidden="1" customHeight="1">
      <c r="B29" s="47"/>
      <c r="C29" s="48"/>
      <c r="D29" s="48"/>
      <c r="E29" s="48"/>
      <c r="F29" s="49" t="s">
        <v>48</v>
      </c>
      <c r="G29" s="48"/>
      <c r="H29" s="48"/>
      <c r="I29" s="48"/>
      <c r="J29" s="48"/>
      <c r="K29" s="48"/>
      <c r="L29" s="367">
        <v>0.15</v>
      </c>
      <c r="M29" s="368"/>
      <c r="N29" s="368"/>
      <c r="O29" s="368"/>
      <c r="P29" s="48"/>
      <c r="Q29" s="48"/>
      <c r="R29" s="48"/>
      <c r="S29" s="48"/>
      <c r="T29" s="48"/>
      <c r="U29" s="48"/>
      <c r="V29" s="48"/>
      <c r="W29" s="369">
        <f>ROUND(BC51,2)</f>
        <v>0</v>
      </c>
      <c r="X29" s="368"/>
      <c r="Y29" s="368"/>
      <c r="Z29" s="368"/>
      <c r="AA29" s="368"/>
      <c r="AB29" s="368"/>
      <c r="AC29" s="368"/>
      <c r="AD29" s="368"/>
      <c r="AE29" s="368"/>
      <c r="AF29" s="48"/>
      <c r="AG29" s="48"/>
      <c r="AH29" s="48"/>
      <c r="AI29" s="48"/>
      <c r="AJ29" s="48"/>
      <c r="AK29" s="369">
        <v>0</v>
      </c>
      <c r="AL29" s="368"/>
      <c r="AM29" s="368"/>
      <c r="AN29" s="368"/>
      <c r="AO29" s="368"/>
      <c r="AP29" s="48"/>
      <c r="AQ29" s="50"/>
      <c r="BE29" s="375"/>
    </row>
    <row r="30" spans="2:71" s="2" customFormat="1" ht="14.45" hidden="1" customHeight="1">
      <c r="B30" s="47"/>
      <c r="C30" s="48"/>
      <c r="D30" s="48"/>
      <c r="E30" s="48"/>
      <c r="F30" s="49" t="s">
        <v>49</v>
      </c>
      <c r="G30" s="48"/>
      <c r="H30" s="48"/>
      <c r="I30" s="48"/>
      <c r="J30" s="48"/>
      <c r="K30" s="48"/>
      <c r="L30" s="367">
        <v>0</v>
      </c>
      <c r="M30" s="368"/>
      <c r="N30" s="368"/>
      <c r="O30" s="368"/>
      <c r="P30" s="48"/>
      <c r="Q30" s="48"/>
      <c r="R30" s="48"/>
      <c r="S30" s="48"/>
      <c r="T30" s="48"/>
      <c r="U30" s="48"/>
      <c r="V30" s="48"/>
      <c r="W30" s="369">
        <f>ROUND(BD51,2)</f>
        <v>0</v>
      </c>
      <c r="X30" s="368"/>
      <c r="Y30" s="368"/>
      <c r="Z30" s="368"/>
      <c r="AA30" s="368"/>
      <c r="AB30" s="368"/>
      <c r="AC30" s="368"/>
      <c r="AD30" s="368"/>
      <c r="AE30" s="368"/>
      <c r="AF30" s="48"/>
      <c r="AG30" s="48"/>
      <c r="AH30" s="48"/>
      <c r="AI30" s="48"/>
      <c r="AJ30" s="48"/>
      <c r="AK30" s="369">
        <v>0</v>
      </c>
      <c r="AL30" s="368"/>
      <c r="AM30" s="368"/>
      <c r="AN30" s="368"/>
      <c r="AO30" s="368"/>
      <c r="AP30" s="48"/>
      <c r="AQ30" s="50"/>
      <c r="BE30" s="375"/>
    </row>
    <row r="31" spans="2:71" s="1" customFormat="1" ht="6.95" customHeight="1">
      <c r="B31" s="41"/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5"/>
      <c r="BE31" s="375"/>
    </row>
    <row r="32" spans="2:71" s="1" customFormat="1" ht="25.9" customHeight="1">
      <c r="B32" s="41"/>
      <c r="C32" s="51"/>
      <c r="D32" s="52" t="s">
        <v>50</v>
      </c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54" t="s">
        <v>51</v>
      </c>
      <c r="U32" s="53"/>
      <c r="V32" s="53"/>
      <c r="W32" s="53"/>
      <c r="X32" s="370" t="s">
        <v>52</v>
      </c>
      <c r="Y32" s="371"/>
      <c r="Z32" s="371"/>
      <c r="AA32" s="371"/>
      <c r="AB32" s="371"/>
      <c r="AC32" s="53"/>
      <c r="AD32" s="53"/>
      <c r="AE32" s="53"/>
      <c r="AF32" s="53"/>
      <c r="AG32" s="53"/>
      <c r="AH32" s="53"/>
      <c r="AI32" s="53"/>
      <c r="AJ32" s="53"/>
      <c r="AK32" s="372">
        <f>SUM(AK23:AK30)</f>
        <v>0</v>
      </c>
      <c r="AL32" s="371"/>
      <c r="AM32" s="371"/>
      <c r="AN32" s="371"/>
      <c r="AO32" s="373"/>
      <c r="AP32" s="51"/>
      <c r="AQ32" s="55"/>
      <c r="BE32" s="375"/>
    </row>
    <row r="33" spans="2:56" s="1" customFormat="1" ht="6.95" customHeight="1">
      <c r="B33" s="41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/>
      <c r="AQ33" s="45"/>
    </row>
    <row r="34" spans="2:56" s="1" customFormat="1" ht="6.95" customHeight="1">
      <c r="B34" s="56"/>
      <c r="C34" s="57"/>
      <c r="D34" s="57"/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57"/>
      <c r="T34" s="57"/>
      <c r="U34" s="57"/>
      <c r="V34" s="57"/>
      <c r="W34" s="57"/>
      <c r="X34" s="57"/>
      <c r="Y34" s="57"/>
      <c r="Z34" s="57"/>
      <c r="AA34" s="57"/>
      <c r="AB34" s="57"/>
      <c r="AC34" s="57"/>
      <c r="AD34" s="57"/>
      <c r="AE34" s="57"/>
      <c r="AF34" s="57"/>
      <c r="AG34" s="57"/>
      <c r="AH34" s="57"/>
      <c r="AI34" s="57"/>
      <c r="AJ34" s="57"/>
      <c r="AK34" s="57"/>
      <c r="AL34" s="57"/>
      <c r="AM34" s="57"/>
      <c r="AN34" s="57"/>
      <c r="AO34" s="57"/>
      <c r="AP34" s="57"/>
      <c r="AQ34" s="58"/>
    </row>
    <row r="38" spans="2:56" s="1" customFormat="1" ht="6.95" customHeight="1">
      <c r="B38" s="59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  <c r="AC38" s="60"/>
      <c r="AD38" s="60"/>
      <c r="AE38" s="60"/>
      <c r="AF38" s="60"/>
      <c r="AG38" s="60"/>
      <c r="AH38" s="60"/>
      <c r="AI38" s="60"/>
      <c r="AJ38" s="60"/>
      <c r="AK38" s="60"/>
      <c r="AL38" s="60"/>
      <c r="AM38" s="60"/>
      <c r="AN38" s="60"/>
      <c r="AO38" s="60"/>
      <c r="AP38" s="60"/>
      <c r="AQ38" s="60"/>
      <c r="AR38" s="61"/>
    </row>
    <row r="39" spans="2:56" s="1" customFormat="1" ht="36.950000000000003" customHeight="1">
      <c r="B39" s="41"/>
      <c r="C39" s="62" t="s">
        <v>53</v>
      </c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  <c r="AE39" s="63"/>
      <c r="AF39" s="63"/>
      <c r="AG39" s="63"/>
      <c r="AH39" s="63"/>
      <c r="AI39" s="63"/>
      <c r="AJ39" s="63"/>
      <c r="AK39" s="63"/>
      <c r="AL39" s="63"/>
      <c r="AM39" s="63"/>
      <c r="AN39" s="63"/>
      <c r="AO39" s="63"/>
      <c r="AP39" s="63"/>
      <c r="AQ39" s="63"/>
      <c r="AR39" s="61"/>
    </row>
    <row r="40" spans="2:56" s="1" customFormat="1" ht="6.95" customHeight="1">
      <c r="B40" s="41"/>
      <c r="C40" s="63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  <c r="AA40" s="63"/>
      <c r="AB40" s="63"/>
      <c r="AC40" s="63"/>
      <c r="AD40" s="63"/>
      <c r="AE40" s="63"/>
      <c r="AF40" s="63"/>
      <c r="AG40" s="63"/>
      <c r="AH40" s="63"/>
      <c r="AI40" s="63"/>
      <c r="AJ40" s="63"/>
      <c r="AK40" s="63"/>
      <c r="AL40" s="63"/>
      <c r="AM40" s="63"/>
      <c r="AN40" s="63"/>
      <c r="AO40" s="63"/>
      <c r="AP40" s="63"/>
      <c r="AQ40" s="63"/>
      <c r="AR40" s="61"/>
    </row>
    <row r="41" spans="2:56" s="3" customFormat="1" ht="14.45" customHeight="1">
      <c r="B41" s="64"/>
      <c r="C41" s="65" t="s">
        <v>15</v>
      </c>
      <c r="D41" s="66"/>
      <c r="E41" s="66"/>
      <c r="F41" s="66"/>
      <c r="G41" s="66"/>
      <c r="H41" s="66"/>
      <c r="I41" s="66"/>
      <c r="J41" s="66"/>
      <c r="K41" s="66"/>
      <c r="L41" s="66" t="str">
        <f>K5</f>
        <v>3242/02</v>
      </c>
      <c r="M41" s="66"/>
      <c r="N41" s="66"/>
      <c r="O41" s="66"/>
      <c r="P41" s="66"/>
      <c r="Q41" s="66"/>
      <c r="R41" s="66"/>
      <c r="S41" s="66"/>
      <c r="T41" s="66"/>
      <c r="U41" s="66"/>
      <c r="V41" s="66"/>
      <c r="W41" s="66"/>
      <c r="X41" s="66"/>
      <c r="Y41" s="66"/>
      <c r="Z41" s="66"/>
      <c r="AA41" s="66"/>
      <c r="AB41" s="66"/>
      <c r="AC41" s="66"/>
      <c r="AD41" s="66"/>
      <c r="AE41" s="66"/>
      <c r="AF41" s="66"/>
      <c r="AG41" s="66"/>
      <c r="AH41" s="66"/>
      <c r="AI41" s="66"/>
      <c r="AJ41" s="66"/>
      <c r="AK41" s="66"/>
      <c r="AL41" s="66"/>
      <c r="AM41" s="66"/>
      <c r="AN41" s="66"/>
      <c r="AO41" s="66"/>
      <c r="AP41" s="66"/>
      <c r="AQ41" s="66"/>
      <c r="AR41" s="67"/>
    </row>
    <row r="42" spans="2:56" s="4" customFormat="1" ht="36.950000000000003" customHeight="1">
      <c r="B42" s="68"/>
      <c r="C42" s="69" t="s">
        <v>18</v>
      </c>
      <c r="D42" s="70"/>
      <c r="E42" s="70"/>
      <c r="F42" s="70"/>
      <c r="G42" s="70"/>
      <c r="H42" s="70"/>
      <c r="I42" s="70"/>
      <c r="J42" s="70"/>
      <c r="K42" s="70"/>
      <c r="L42" s="353" t="str">
        <f>K6</f>
        <v>Revitalizace Chřástalí potok_OPŽP</v>
      </c>
      <c r="M42" s="354"/>
      <c r="N42" s="354"/>
      <c r="O42" s="354"/>
      <c r="P42" s="354"/>
      <c r="Q42" s="354"/>
      <c r="R42" s="354"/>
      <c r="S42" s="354"/>
      <c r="T42" s="354"/>
      <c r="U42" s="354"/>
      <c r="V42" s="354"/>
      <c r="W42" s="354"/>
      <c r="X42" s="354"/>
      <c r="Y42" s="354"/>
      <c r="Z42" s="354"/>
      <c r="AA42" s="354"/>
      <c r="AB42" s="354"/>
      <c r="AC42" s="354"/>
      <c r="AD42" s="354"/>
      <c r="AE42" s="354"/>
      <c r="AF42" s="354"/>
      <c r="AG42" s="354"/>
      <c r="AH42" s="354"/>
      <c r="AI42" s="354"/>
      <c r="AJ42" s="354"/>
      <c r="AK42" s="354"/>
      <c r="AL42" s="354"/>
      <c r="AM42" s="354"/>
      <c r="AN42" s="354"/>
      <c r="AO42" s="354"/>
      <c r="AP42" s="70"/>
      <c r="AQ42" s="70"/>
      <c r="AR42" s="71"/>
    </row>
    <row r="43" spans="2:56" s="1" customFormat="1" ht="6.95" customHeight="1">
      <c r="B43" s="41"/>
      <c r="C43" s="63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63"/>
      <c r="AJ43" s="63"/>
      <c r="AK43" s="63"/>
      <c r="AL43" s="63"/>
      <c r="AM43" s="63"/>
      <c r="AN43" s="63"/>
      <c r="AO43" s="63"/>
      <c r="AP43" s="63"/>
      <c r="AQ43" s="63"/>
      <c r="AR43" s="61"/>
    </row>
    <row r="44" spans="2:56" s="1" customFormat="1" ht="15">
      <c r="B44" s="41"/>
      <c r="C44" s="65" t="s">
        <v>25</v>
      </c>
      <c r="D44" s="63"/>
      <c r="E44" s="63"/>
      <c r="F44" s="63"/>
      <c r="G44" s="63"/>
      <c r="H44" s="63"/>
      <c r="I44" s="63"/>
      <c r="J44" s="63"/>
      <c r="K44" s="63"/>
      <c r="L44" s="72" t="str">
        <f>IF(K8="","",K8)</f>
        <v>Meziříčí</v>
      </c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  <c r="AE44" s="63"/>
      <c r="AF44" s="63"/>
      <c r="AG44" s="63"/>
      <c r="AH44" s="63"/>
      <c r="AI44" s="65" t="s">
        <v>27</v>
      </c>
      <c r="AJ44" s="63"/>
      <c r="AK44" s="63"/>
      <c r="AL44" s="63"/>
      <c r="AM44" s="355" t="str">
        <f>IF(AN8= "","",AN8)</f>
        <v>20.4.2018</v>
      </c>
      <c r="AN44" s="355"/>
      <c r="AO44" s="63"/>
      <c r="AP44" s="63"/>
      <c r="AQ44" s="63"/>
      <c r="AR44" s="61"/>
    </row>
    <row r="45" spans="2:56" s="1" customFormat="1" ht="6.95" customHeight="1">
      <c r="B45" s="41"/>
      <c r="C45" s="63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63"/>
      <c r="AE45" s="63"/>
      <c r="AF45" s="63"/>
      <c r="AG45" s="63"/>
      <c r="AH45" s="63"/>
      <c r="AI45" s="63"/>
      <c r="AJ45" s="63"/>
      <c r="AK45" s="63"/>
      <c r="AL45" s="63"/>
      <c r="AM45" s="63"/>
      <c r="AN45" s="63"/>
      <c r="AO45" s="63"/>
      <c r="AP45" s="63"/>
      <c r="AQ45" s="63"/>
      <c r="AR45" s="61"/>
    </row>
    <row r="46" spans="2:56" s="1" customFormat="1" ht="15">
      <c r="B46" s="41"/>
      <c r="C46" s="65" t="s">
        <v>31</v>
      </c>
      <c r="D46" s="63"/>
      <c r="E46" s="63"/>
      <c r="F46" s="63"/>
      <c r="G46" s="63"/>
      <c r="H46" s="63"/>
      <c r="I46" s="63"/>
      <c r="J46" s="63"/>
      <c r="K46" s="63"/>
      <c r="L46" s="66" t="str">
        <f>IF(E11= "","",E11)</f>
        <v>Lesy České republiky, s.p.</v>
      </c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  <c r="AE46" s="63"/>
      <c r="AF46" s="63"/>
      <c r="AG46" s="63"/>
      <c r="AH46" s="63"/>
      <c r="AI46" s="65" t="s">
        <v>37</v>
      </c>
      <c r="AJ46" s="63"/>
      <c r="AK46" s="63"/>
      <c r="AL46" s="63"/>
      <c r="AM46" s="356" t="str">
        <f>IF(E17="","",E17)</f>
        <v xml:space="preserve">Ing. Josef Bím </v>
      </c>
      <c r="AN46" s="356"/>
      <c r="AO46" s="356"/>
      <c r="AP46" s="356"/>
      <c r="AQ46" s="63"/>
      <c r="AR46" s="61"/>
      <c r="AS46" s="357" t="s">
        <v>54</v>
      </c>
      <c r="AT46" s="358"/>
      <c r="AU46" s="74"/>
      <c r="AV46" s="74"/>
      <c r="AW46" s="74"/>
      <c r="AX46" s="74"/>
      <c r="AY46" s="74"/>
      <c r="AZ46" s="74"/>
      <c r="BA46" s="74"/>
      <c r="BB46" s="74"/>
      <c r="BC46" s="74"/>
      <c r="BD46" s="75"/>
    </row>
    <row r="47" spans="2:56" s="1" customFormat="1" ht="15">
      <c r="B47" s="41"/>
      <c r="C47" s="65" t="s">
        <v>35</v>
      </c>
      <c r="D47" s="63"/>
      <c r="E47" s="63"/>
      <c r="F47" s="63"/>
      <c r="G47" s="63"/>
      <c r="H47" s="63"/>
      <c r="I47" s="63"/>
      <c r="J47" s="63"/>
      <c r="K47" s="63"/>
      <c r="L47" s="66" t="str">
        <f>IF(E14= "Vyplň údaj","",E14)</f>
        <v/>
      </c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  <c r="AE47" s="63"/>
      <c r="AF47" s="63"/>
      <c r="AG47" s="63"/>
      <c r="AH47" s="63"/>
      <c r="AI47" s="63"/>
      <c r="AJ47" s="63"/>
      <c r="AK47" s="63"/>
      <c r="AL47" s="63"/>
      <c r="AM47" s="63"/>
      <c r="AN47" s="63"/>
      <c r="AO47" s="63"/>
      <c r="AP47" s="63"/>
      <c r="AQ47" s="63"/>
      <c r="AR47" s="61"/>
      <c r="AS47" s="359"/>
      <c r="AT47" s="360"/>
      <c r="AU47" s="76"/>
      <c r="AV47" s="76"/>
      <c r="AW47" s="76"/>
      <c r="AX47" s="76"/>
      <c r="AY47" s="76"/>
      <c r="AZ47" s="76"/>
      <c r="BA47" s="76"/>
      <c r="BB47" s="76"/>
      <c r="BC47" s="76"/>
      <c r="BD47" s="77"/>
    </row>
    <row r="48" spans="2:56" s="1" customFormat="1" ht="10.9" customHeight="1">
      <c r="B48" s="41"/>
      <c r="C48" s="63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3"/>
      <c r="AC48" s="63"/>
      <c r="AD48" s="63"/>
      <c r="AE48" s="63"/>
      <c r="AF48" s="63"/>
      <c r="AG48" s="63"/>
      <c r="AH48" s="63"/>
      <c r="AI48" s="63"/>
      <c r="AJ48" s="63"/>
      <c r="AK48" s="63"/>
      <c r="AL48" s="63"/>
      <c r="AM48" s="63"/>
      <c r="AN48" s="63"/>
      <c r="AO48" s="63"/>
      <c r="AP48" s="63"/>
      <c r="AQ48" s="63"/>
      <c r="AR48" s="61"/>
      <c r="AS48" s="361"/>
      <c r="AT48" s="362"/>
      <c r="AU48" s="42"/>
      <c r="AV48" s="42"/>
      <c r="AW48" s="42"/>
      <c r="AX48" s="42"/>
      <c r="AY48" s="42"/>
      <c r="AZ48" s="42"/>
      <c r="BA48" s="42"/>
      <c r="BB48" s="42"/>
      <c r="BC48" s="42"/>
      <c r="BD48" s="78"/>
    </row>
    <row r="49" spans="1:91" s="1" customFormat="1" ht="29.25" customHeight="1">
      <c r="B49" s="41"/>
      <c r="C49" s="363" t="s">
        <v>55</v>
      </c>
      <c r="D49" s="364"/>
      <c r="E49" s="364"/>
      <c r="F49" s="364"/>
      <c r="G49" s="364"/>
      <c r="H49" s="79"/>
      <c r="I49" s="365" t="s">
        <v>56</v>
      </c>
      <c r="J49" s="364"/>
      <c r="K49" s="364"/>
      <c r="L49" s="364"/>
      <c r="M49" s="364"/>
      <c r="N49" s="364"/>
      <c r="O49" s="364"/>
      <c r="P49" s="364"/>
      <c r="Q49" s="364"/>
      <c r="R49" s="364"/>
      <c r="S49" s="364"/>
      <c r="T49" s="364"/>
      <c r="U49" s="364"/>
      <c r="V49" s="364"/>
      <c r="W49" s="364"/>
      <c r="X49" s="364"/>
      <c r="Y49" s="364"/>
      <c r="Z49" s="364"/>
      <c r="AA49" s="364"/>
      <c r="AB49" s="364"/>
      <c r="AC49" s="364"/>
      <c r="AD49" s="364"/>
      <c r="AE49" s="364"/>
      <c r="AF49" s="364"/>
      <c r="AG49" s="366" t="s">
        <v>57</v>
      </c>
      <c r="AH49" s="364"/>
      <c r="AI49" s="364"/>
      <c r="AJ49" s="364"/>
      <c r="AK49" s="364"/>
      <c r="AL49" s="364"/>
      <c r="AM49" s="364"/>
      <c r="AN49" s="365" t="s">
        <v>58</v>
      </c>
      <c r="AO49" s="364"/>
      <c r="AP49" s="364"/>
      <c r="AQ49" s="80" t="s">
        <v>59</v>
      </c>
      <c r="AR49" s="61"/>
      <c r="AS49" s="81" t="s">
        <v>60</v>
      </c>
      <c r="AT49" s="82" t="s">
        <v>61</v>
      </c>
      <c r="AU49" s="82" t="s">
        <v>62</v>
      </c>
      <c r="AV49" s="82" t="s">
        <v>63</v>
      </c>
      <c r="AW49" s="82" t="s">
        <v>64</v>
      </c>
      <c r="AX49" s="82" t="s">
        <v>65</v>
      </c>
      <c r="AY49" s="82" t="s">
        <v>66</v>
      </c>
      <c r="AZ49" s="82" t="s">
        <v>67</v>
      </c>
      <c r="BA49" s="82" t="s">
        <v>68</v>
      </c>
      <c r="BB49" s="82" t="s">
        <v>69</v>
      </c>
      <c r="BC49" s="82" t="s">
        <v>70</v>
      </c>
      <c r="BD49" s="83" t="s">
        <v>71</v>
      </c>
    </row>
    <row r="50" spans="1:91" s="1" customFormat="1" ht="10.9" customHeight="1">
      <c r="B50" s="41"/>
      <c r="C50" s="63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3"/>
      <c r="AD50" s="63"/>
      <c r="AE50" s="63"/>
      <c r="AF50" s="63"/>
      <c r="AG50" s="63"/>
      <c r="AH50" s="63"/>
      <c r="AI50" s="63"/>
      <c r="AJ50" s="63"/>
      <c r="AK50" s="63"/>
      <c r="AL50" s="63"/>
      <c r="AM50" s="63"/>
      <c r="AN50" s="63"/>
      <c r="AO50" s="63"/>
      <c r="AP50" s="63"/>
      <c r="AQ50" s="63"/>
      <c r="AR50" s="61"/>
      <c r="AS50" s="84"/>
      <c r="AT50" s="85"/>
      <c r="AU50" s="85"/>
      <c r="AV50" s="85"/>
      <c r="AW50" s="85"/>
      <c r="AX50" s="85"/>
      <c r="AY50" s="85"/>
      <c r="AZ50" s="85"/>
      <c r="BA50" s="85"/>
      <c r="BB50" s="85"/>
      <c r="BC50" s="85"/>
      <c r="BD50" s="86"/>
    </row>
    <row r="51" spans="1:91" s="4" customFormat="1" ht="32.450000000000003" customHeight="1">
      <c r="B51" s="68"/>
      <c r="C51" s="87" t="s">
        <v>72</v>
      </c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8"/>
      <c r="AC51" s="88"/>
      <c r="AD51" s="88"/>
      <c r="AE51" s="88"/>
      <c r="AF51" s="88"/>
      <c r="AG51" s="351">
        <f>ROUND(SUM(AG52:AG54),2)</f>
        <v>0</v>
      </c>
      <c r="AH51" s="351"/>
      <c r="AI51" s="351"/>
      <c r="AJ51" s="351"/>
      <c r="AK51" s="351"/>
      <c r="AL51" s="351"/>
      <c r="AM51" s="351"/>
      <c r="AN51" s="352">
        <f>SUM(AG51,AT51)</f>
        <v>0</v>
      </c>
      <c r="AO51" s="352"/>
      <c r="AP51" s="352"/>
      <c r="AQ51" s="89" t="s">
        <v>22</v>
      </c>
      <c r="AR51" s="71"/>
      <c r="AS51" s="90">
        <f>ROUND(SUM(AS52:AS54),2)</f>
        <v>0</v>
      </c>
      <c r="AT51" s="91">
        <f>ROUND(SUM(AV51:AW51),2)</f>
        <v>0</v>
      </c>
      <c r="AU51" s="92">
        <f>ROUND(SUM(AU52:AU54),5)</f>
        <v>0</v>
      </c>
      <c r="AV51" s="91">
        <f>ROUND(AZ51*L26,2)</f>
        <v>0</v>
      </c>
      <c r="AW51" s="91">
        <f>ROUND(BA51*L27,2)</f>
        <v>0</v>
      </c>
      <c r="AX51" s="91">
        <f>ROUND(BB51*L26,2)</f>
        <v>0</v>
      </c>
      <c r="AY51" s="91">
        <f>ROUND(BC51*L27,2)</f>
        <v>0</v>
      </c>
      <c r="AZ51" s="91">
        <f>ROUND(SUM(AZ52:AZ54),2)</f>
        <v>0</v>
      </c>
      <c r="BA51" s="91">
        <f>ROUND(SUM(BA52:BA54),2)</f>
        <v>0</v>
      </c>
      <c r="BB51" s="91">
        <f>ROUND(SUM(BB52:BB54),2)</f>
        <v>0</v>
      </c>
      <c r="BC51" s="91">
        <f>ROUND(SUM(BC52:BC54),2)</f>
        <v>0</v>
      </c>
      <c r="BD51" s="93">
        <f>ROUND(SUM(BD52:BD54),2)</f>
        <v>0</v>
      </c>
      <c r="BS51" s="94" t="s">
        <v>73</v>
      </c>
      <c r="BT51" s="94" t="s">
        <v>74</v>
      </c>
      <c r="BU51" s="95" t="s">
        <v>75</v>
      </c>
      <c r="BV51" s="94" t="s">
        <v>76</v>
      </c>
      <c r="BW51" s="94" t="s">
        <v>7</v>
      </c>
      <c r="BX51" s="94" t="s">
        <v>77</v>
      </c>
      <c r="CL51" s="94" t="s">
        <v>22</v>
      </c>
    </row>
    <row r="52" spans="1:91" s="5" customFormat="1" ht="31.5" customHeight="1">
      <c r="A52" s="96" t="s">
        <v>78</v>
      </c>
      <c r="B52" s="97"/>
      <c r="C52" s="98"/>
      <c r="D52" s="350" t="s">
        <v>79</v>
      </c>
      <c r="E52" s="350"/>
      <c r="F52" s="350"/>
      <c r="G52" s="350"/>
      <c r="H52" s="350"/>
      <c r="I52" s="99"/>
      <c r="J52" s="350" t="s">
        <v>80</v>
      </c>
      <c r="K52" s="350"/>
      <c r="L52" s="350"/>
      <c r="M52" s="350"/>
      <c r="N52" s="350"/>
      <c r="O52" s="350"/>
      <c r="P52" s="350"/>
      <c r="Q52" s="350"/>
      <c r="R52" s="350"/>
      <c r="S52" s="350"/>
      <c r="T52" s="350"/>
      <c r="U52" s="350"/>
      <c r="V52" s="350"/>
      <c r="W52" s="350"/>
      <c r="X52" s="350"/>
      <c r="Y52" s="350"/>
      <c r="Z52" s="350"/>
      <c r="AA52" s="350"/>
      <c r="AB52" s="350"/>
      <c r="AC52" s="350"/>
      <c r="AD52" s="350"/>
      <c r="AE52" s="350"/>
      <c r="AF52" s="350"/>
      <c r="AG52" s="348">
        <f>'01 - SO 1. - Revitalizace...'!J27</f>
        <v>0</v>
      </c>
      <c r="AH52" s="349"/>
      <c r="AI52" s="349"/>
      <c r="AJ52" s="349"/>
      <c r="AK52" s="349"/>
      <c r="AL52" s="349"/>
      <c r="AM52" s="349"/>
      <c r="AN52" s="348">
        <f>SUM(AG52,AT52)</f>
        <v>0</v>
      </c>
      <c r="AO52" s="349"/>
      <c r="AP52" s="349"/>
      <c r="AQ52" s="100" t="s">
        <v>81</v>
      </c>
      <c r="AR52" s="101"/>
      <c r="AS52" s="102">
        <v>0</v>
      </c>
      <c r="AT52" s="103">
        <f>ROUND(SUM(AV52:AW52),2)</f>
        <v>0</v>
      </c>
      <c r="AU52" s="104">
        <f>'01 - SO 1. - Revitalizace...'!P83</f>
        <v>0</v>
      </c>
      <c r="AV52" s="103">
        <f>'01 - SO 1. - Revitalizace...'!J30</f>
        <v>0</v>
      </c>
      <c r="AW52" s="103">
        <f>'01 - SO 1. - Revitalizace...'!J31</f>
        <v>0</v>
      </c>
      <c r="AX52" s="103">
        <f>'01 - SO 1. - Revitalizace...'!J32</f>
        <v>0</v>
      </c>
      <c r="AY52" s="103">
        <f>'01 - SO 1. - Revitalizace...'!J33</f>
        <v>0</v>
      </c>
      <c r="AZ52" s="103">
        <f>'01 - SO 1. - Revitalizace...'!F30</f>
        <v>0</v>
      </c>
      <c r="BA52" s="103">
        <f>'01 - SO 1. - Revitalizace...'!F31</f>
        <v>0</v>
      </c>
      <c r="BB52" s="103">
        <f>'01 - SO 1. - Revitalizace...'!F32</f>
        <v>0</v>
      </c>
      <c r="BC52" s="103">
        <f>'01 - SO 1. - Revitalizace...'!F33</f>
        <v>0</v>
      </c>
      <c r="BD52" s="105">
        <f>'01 - SO 1. - Revitalizace...'!F34</f>
        <v>0</v>
      </c>
      <c r="BT52" s="106" t="s">
        <v>24</v>
      </c>
      <c r="BV52" s="106" t="s">
        <v>76</v>
      </c>
      <c r="BW52" s="106" t="s">
        <v>82</v>
      </c>
      <c r="BX52" s="106" t="s">
        <v>7</v>
      </c>
      <c r="CL52" s="106" t="s">
        <v>22</v>
      </c>
      <c r="CM52" s="106" t="s">
        <v>83</v>
      </c>
    </row>
    <row r="53" spans="1:91" s="5" customFormat="1" ht="16.5" customHeight="1">
      <c r="A53" s="96" t="s">
        <v>78</v>
      </c>
      <c r="B53" s="97"/>
      <c r="C53" s="98"/>
      <c r="D53" s="350" t="s">
        <v>84</v>
      </c>
      <c r="E53" s="350"/>
      <c r="F53" s="350"/>
      <c r="G53" s="350"/>
      <c r="H53" s="350"/>
      <c r="I53" s="99"/>
      <c r="J53" s="350" t="s">
        <v>85</v>
      </c>
      <c r="K53" s="350"/>
      <c r="L53" s="350"/>
      <c r="M53" s="350"/>
      <c r="N53" s="350"/>
      <c r="O53" s="350"/>
      <c r="P53" s="350"/>
      <c r="Q53" s="350"/>
      <c r="R53" s="350"/>
      <c r="S53" s="350"/>
      <c r="T53" s="350"/>
      <c r="U53" s="350"/>
      <c r="V53" s="350"/>
      <c r="W53" s="350"/>
      <c r="X53" s="350"/>
      <c r="Y53" s="350"/>
      <c r="Z53" s="350"/>
      <c r="AA53" s="350"/>
      <c r="AB53" s="350"/>
      <c r="AC53" s="350"/>
      <c r="AD53" s="350"/>
      <c r="AE53" s="350"/>
      <c r="AF53" s="350"/>
      <c r="AG53" s="348">
        <f>'03 - SO 3. - Výsadba'!J27</f>
        <v>0</v>
      </c>
      <c r="AH53" s="349"/>
      <c r="AI53" s="349"/>
      <c r="AJ53" s="349"/>
      <c r="AK53" s="349"/>
      <c r="AL53" s="349"/>
      <c r="AM53" s="349"/>
      <c r="AN53" s="348">
        <f>SUM(AG53,AT53)</f>
        <v>0</v>
      </c>
      <c r="AO53" s="349"/>
      <c r="AP53" s="349"/>
      <c r="AQ53" s="100" t="s">
        <v>81</v>
      </c>
      <c r="AR53" s="101"/>
      <c r="AS53" s="102">
        <v>0</v>
      </c>
      <c r="AT53" s="103">
        <f>ROUND(SUM(AV53:AW53),2)</f>
        <v>0</v>
      </c>
      <c r="AU53" s="104">
        <f>'03 - SO 3. - Výsadba'!P78</f>
        <v>0</v>
      </c>
      <c r="AV53" s="103">
        <f>'03 - SO 3. - Výsadba'!J30</f>
        <v>0</v>
      </c>
      <c r="AW53" s="103">
        <f>'03 - SO 3. - Výsadba'!J31</f>
        <v>0</v>
      </c>
      <c r="AX53" s="103">
        <f>'03 - SO 3. - Výsadba'!J32</f>
        <v>0</v>
      </c>
      <c r="AY53" s="103">
        <f>'03 - SO 3. - Výsadba'!J33</f>
        <v>0</v>
      </c>
      <c r="AZ53" s="103">
        <f>'03 - SO 3. - Výsadba'!F30</f>
        <v>0</v>
      </c>
      <c r="BA53" s="103">
        <f>'03 - SO 3. - Výsadba'!F31</f>
        <v>0</v>
      </c>
      <c r="BB53" s="103">
        <f>'03 - SO 3. - Výsadba'!F32</f>
        <v>0</v>
      </c>
      <c r="BC53" s="103">
        <f>'03 - SO 3. - Výsadba'!F33</f>
        <v>0</v>
      </c>
      <c r="BD53" s="105">
        <f>'03 - SO 3. - Výsadba'!F34</f>
        <v>0</v>
      </c>
      <c r="BT53" s="106" t="s">
        <v>24</v>
      </c>
      <c r="BV53" s="106" t="s">
        <v>76</v>
      </c>
      <c r="BW53" s="106" t="s">
        <v>86</v>
      </c>
      <c r="BX53" s="106" t="s">
        <v>7</v>
      </c>
      <c r="CL53" s="106" t="s">
        <v>22</v>
      </c>
      <c r="CM53" s="106" t="s">
        <v>83</v>
      </c>
    </row>
    <row r="54" spans="1:91" s="5" customFormat="1" ht="16.5" customHeight="1">
      <c r="A54" s="96" t="s">
        <v>78</v>
      </c>
      <c r="B54" s="97"/>
      <c r="C54" s="98"/>
      <c r="D54" s="350" t="s">
        <v>87</v>
      </c>
      <c r="E54" s="350"/>
      <c r="F54" s="350"/>
      <c r="G54" s="350"/>
      <c r="H54" s="350"/>
      <c r="I54" s="99"/>
      <c r="J54" s="350" t="s">
        <v>88</v>
      </c>
      <c r="K54" s="350"/>
      <c r="L54" s="350"/>
      <c r="M54" s="350"/>
      <c r="N54" s="350"/>
      <c r="O54" s="350"/>
      <c r="P54" s="350"/>
      <c r="Q54" s="350"/>
      <c r="R54" s="350"/>
      <c r="S54" s="350"/>
      <c r="T54" s="350"/>
      <c r="U54" s="350"/>
      <c r="V54" s="350"/>
      <c r="W54" s="350"/>
      <c r="X54" s="350"/>
      <c r="Y54" s="350"/>
      <c r="Z54" s="350"/>
      <c r="AA54" s="350"/>
      <c r="AB54" s="350"/>
      <c r="AC54" s="350"/>
      <c r="AD54" s="350"/>
      <c r="AE54" s="350"/>
      <c r="AF54" s="350"/>
      <c r="AG54" s="348">
        <f>'04 - VON'!J27</f>
        <v>0</v>
      </c>
      <c r="AH54" s="349"/>
      <c r="AI54" s="349"/>
      <c r="AJ54" s="349"/>
      <c r="AK54" s="349"/>
      <c r="AL54" s="349"/>
      <c r="AM54" s="349"/>
      <c r="AN54" s="348">
        <f>SUM(AG54,AT54)</f>
        <v>0</v>
      </c>
      <c r="AO54" s="349"/>
      <c r="AP54" s="349"/>
      <c r="AQ54" s="100" t="s">
        <v>81</v>
      </c>
      <c r="AR54" s="101"/>
      <c r="AS54" s="107">
        <v>0</v>
      </c>
      <c r="AT54" s="108">
        <f>ROUND(SUM(AV54:AW54),2)</f>
        <v>0</v>
      </c>
      <c r="AU54" s="109">
        <f>'04 - VON'!P77</f>
        <v>0</v>
      </c>
      <c r="AV54" s="108">
        <f>'04 - VON'!J30</f>
        <v>0</v>
      </c>
      <c r="AW54" s="108">
        <f>'04 - VON'!J31</f>
        <v>0</v>
      </c>
      <c r="AX54" s="108">
        <f>'04 - VON'!J32</f>
        <v>0</v>
      </c>
      <c r="AY54" s="108">
        <f>'04 - VON'!J33</f>
        <v>0</v>
      </c>
      <c r="AZ54" s="108">
        <f>'04 - VON'!F30</f>
        <v>0</v>
      </c>
      <c r="BA54" s="108">
        <f>'04 - VON'!F31</f>
        <v>0</v>
      </c>
      <c r="BB54" s="108">
        <f>'04 - VON'!F32</f>
        <v>0</v>
      </c>
      <c r="BC54" s="108">
        <f>'04 - VON'!F33</f>
        <v>0</v>
      </c>
      <c r="BD54" s="110">
        <f>'04 - VON'!F34</f>
        <v>0</v>
      </c>
      <c r="BT54" s="106" t="s">
        <v>24</v>
      </c>
      <c r="BV54" s="106" t="s">
        <v>76</v>
      </c>
      <c r="BW54" s="106" t="s">
        <v>89</v>
      </c>
      <c r="BX54" s="106" t="s">
        <v>7</v>
      </c>
      <c r="CL54" s="106" t="s">
        <v>22</v>
      </c>
      <c r="CM54" s="106" t="s">
        <v>83</v>
      </c>
    </row>
    <row r="55" spans="1:91" s="1" customFormat="1" ht="30" customHeight="1">
      <c r="B55" s="41"/>
      <c r="C55" s="63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3"/>
      <c r="AB55" s="63"/>
      <c r="AC55" s="63"/>
      <c r="AD55" s="63"/>
      <c r="AE55" s="63"/>
      <c r="AF55" s="63"/>
      <c r="AG55" s="63"/>
      <c r="AH55" s="63"/>
      <c r="AI55" s="63"/>
      <c r="AJ55" s="63"/>
      <c r="AK55" s="63"/>
      <c r="AL55" s="63"/>
      <c r="AM55" s="63"/>
      <c r="AN55" s="63"/>
      <c r="AO55" s="63"/>
      <c r="AP55" s="63"/>
      <c r="AQ55" s="63"/>
      <c r="AR55" s="61"/>
    </row>
    <row r="56" spans="1:91" s="1" customFormat="1" ht="6.95" customHeight="1">
      <c r="B56" s="56"/>
      <c r="C56" s="57"/>
      <c r="D56" s="57"/>
      <c r="E56" s="57"/>
      <c r="F56" s="57"/>
      <c r="G56" s="57"/>
      <c r="H56" s="57"/>
      <c r="I56" s="57"/>
      <c r="J56" s="57"/>
      <c r="K56" s="57"/>
      <c r="L56" s="57"/>
      <c r="M56" s="57"/>
      <c r="N56" s="57"/>
      <c r="O56" s="57"/>
      <c r="P56" s="57"/>
      <c r="Q56" s="57"/>
      <c r="R56" s="57"/>
      <c r="S56" s="57"/>
      <c r="T56" s="57"/>
      <c r="U56" s="57"/>
      <c r="V56" s="57"/>
      <c r="W56" s="57"/>
      <c r="X56" s="57"/>
      <c r="Y56" s="57"/>
      <c r="Z56" s="57"/>
      <c r="AA56" s="57"/>
      <c r="AB56" s="57"/>
      <c r="AC56" s="57"/>
      <c r="AD56" s="57"/>
      <c r="AE56" s="57"/>
      <c r="AF56" s="57"/>
      <c r="AG56" s="57"/>
      <c r="AH56" s="57"/>
      <c r="AI56" s="57"/>
      <c r="AJ56" s="57"/>
      <c r="AK56" s="57"/>
      <c r="AL56" s="57"/>
      <c r="AM56" s="57"/>
      <c r="AN56" s="57"/>
      <c r="AO56" s="57"/>
      <c r="AP56" s="57"/>
      <c r="AQ56" s="57"/>
      <c r="AR56" s="61"/>
    </row>
  </sheetData>
  <sheetProtection algorithmName="SHA-512" hashValue="1XuSmXeOvwxBy+8igtQwogcq9wzCaxM1BhAclnipgUHVVHHgi2g1UWL+H1j2+cjAgzbNjje8FBPhWiClcWxgdw==" saltValue="C6hMf2IaXPVnMNsLL3APtN+xhhs1ay4dKiSAbQ9KxozIgI+6bpXVwrRUJJde2gk44E4iMOm82N+UsmOUrKIhXw==" spinCount="100000" sheet="1" objects="1" scenarios="1" formatColumns="0" formatRows="0"/>
  <mergeCells count="49">
    <mergeCell ref="BE5:BE32"/>
    <mergeCell ref="K5:AO5"/>
    <mergeCell ref="K6:AO6"/>
    <mergeCell ref="E14:AJ14"/>
    <mergeCell ref="E20:AN20"/>
    <mergeCell ref="AK23:AO23"/>
    <mergeCell ref="L25:O25"/>
    <mergeCell ref="W25:AE25"/>
    <mergeCell ref="AK25:AO25"/>
    <mergeCell ref="L26:O26"/>
    <mergeCell ref="W26:AE26"/>
    <mergeCell ref="AK26:AO26"/>
    <mergeCell ref="L27:O27"/>
    <mergeCell ref="W27:AE27"/>
    <mergeCell ref="AK27:AO27"/>
    <mergeCell ref="L28:O28"/>
    <mergeCell ref="W28:AE28"/>
    <mergeCell ref="AK28:AO28"/>
    <mergeCell ref="L29:O29"/>
    <mergeCell ref="W29:AE29"/>
    <mergeCell ref="AK29:AO29"/>
    <mergeCell ref="L30:O30"/>
    <mergeCell ref="W30:AE30"/>
    <mergeCell ref="AK30:AO30"/>
    <mergeCell ref="X32:AB32"/>
    <mergeCell ref="AK32:AO32"/>
    <mergeCell ref="AM44:AN44"/>
    <mergeCell ref="AM46:AP46"/>
    <mergeCell ref="AS46:AT48"/>
    <mergeCell ref="C49:G49"/>
    <mergeCell ref="I49:AF49"/>
    <mergeCell ref="AG49:AM49"/>
    <mergeCell ref="AN49:AP49"/>
    <mergeCell ref="AR2:BE2"/>
    <mergeCell ref="AN54:AP54"/>
    <mergeCell ref="AG54:AM54"/>
    <mergeCell ref="D54:H54"/>
    <mergeCell ref="J54:AF54"/>
    <mergeCell ref="AG51:AM51"/>
    <mergeCell ref="AN51:AP51"/>
    <mergeCell ref="AN52:AP52"/>
    <mergeCell ref="AG52:AM52"/>
    <mergeCell ref="D52:H52"/>
    <mergeCell ref="J52:AF52"/>
    <mergeCell ref="AN53:AP53"/>
    <mergeCell ref="AG53:AM53"/>
    <mergeCell ref="D53:H53"/>
    <mergeCell ref="J53:AF53"/>
    <mergeCell ref="L42:AO42"/>
  </mergeCells>
  <hyperlinks>
    <hyperlink ref="K1:S1" location="C2" display="1) Rekapitulace stavby"/>
    <hyperlink ref="W1:AI1" location="C51" display="2) Rekapitulace objektů stavby a soupisů prací"/>
    <hyperlink ref="A52" location="'01 - SO 1. - Revitalizace...'!C2" display="/"/>
    <hyperlink ref="A53" location="'03 - SO 3. - Výsadba'!C2" display="/"/>
    <hyperlink ref="A54" location="'04 - VON'!C2" display="/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382"/>
  <sheetViews>
    <sheetView showGridLines="0" tabSelected="1" workbookViewId="0">
      <pane ySplit="1" topLeftCell="A28" activePane="bottomLeft" state="frozen"/>
      <selection pane="bottomLeft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11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1"/>
      <c r="B1" s="112"/>
      <c r="C1" s="112"/>
      <c r="D1" s="113" t="s">
        <v>1</v>
      </c>
      <c r="E1" s="112"/>
      <c r="F1" s="114" t="s">
        <v>90</v>
      </c>
      <c r="G1" s="389" t="s">
        <v>91</v>
      </c>
      <c r="H1" s="389"/>
      <c r="I1" s="115"/>
      <c r="J1" s="114" t="s">
        <v>92</v>
      </c>
      <c r="K1" s="113" t="s">
        <v>93</v>
      </c>
      <c r="L1" s="114" t="s">
        <v>94</v>
      </c>
      <c r="M1" s="114"/>
      <c r="N1" s="114"/>
      <c r="O1" s="114"/>
      <c r="P1" s="114"/>
      <c r="Q1" s="114"/>
      <c r="R1" s="114"/>
      <c r="S1" s="114"/>
      <c r="T1" s="114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spans="1:70" ht="36.950000000000003" customHeight="1">
      <c r="L2" s="347"/>
      <c r="M2" s="347"/>
      <c r="N2" s="347"/>
      <c r="O2" s="347"/>
      <c r="P2" s="347"/>
      <c r="Q2" s="347"/>
      <c r="R2" s="347"/>
      <c r="S2" s="347"/>
      <c r="T2" s="347"/>
      <c r="U2" s="347"/>
      <c r="V2" s="347"/>
      <c r="AT2" s="24" t="s">
        <v>82</v>
      </c>
    </row>
    <row r="3" spans="1:70" ht="6.95" customHeight="1">
      <c r="B3" s="25"/>
      <c r="C3" s="26"/>
      <c r="D3" s="26"/>
      <c r="E3" s="26"/>
      <c r="F3" s="26"/>
      <c r="G3" s="26"/>
      <c r="H3" s="26"/>
      <c r="I3" s="116"/>
      <c r="J3" s="26"/>
      <c r="K3" s="27"/>
      <c r="AT3" s="24" t="s">
        <v>83</v>
      </c>
    </row>
    <row r="4" spans="1:70" ht="36.950000000000003" customHeight="1">
      <c r="B4" s="28"/>
      <c r="C4" s="29"/>
      <c r="D4" s="30" t="s">
        <v>95</v>
      </c>
      <c r="E4" s="29"/>
      <c r="F4" s="29"/>
      <c r="G4" s="29"/>
      <c r="H4" s="29"/>
      <c r="I4" s="117"/>
      <c r="J4" s="29"/>
      <c r="K4" s="31"/>
      <c r="M4" s="32" t="s">
        <v>12</v>
      </c>
      <c r="AT4" s="24" t="s">
        <v>6</v>
      </c>
    </row>
    <row r="5" spans="1:70" ht="6.95" customHeight="1">
      <c r="B5" s="28"/>
      <c r="C5" s="29"/>
      <c r="D5" s="29"/>
      <c r="E5" s="29"/>
      <c r="F5" s="29"/>
      <c r="G5" s="29"/>
      <c r="H5" s="29"/>
      <c r="I5" s="117"/>
      <c r="J5" s="29"/>
      <c r="K5" s="31"/>
    </row>
    <row r="6" spans="1:70" ht="15">
      <c r="B6" s="28"/>
      <c r="C6" s="29"/>
      <c r="D6" s="37" t="s">
        <v>18</v>
      </c>
      <c r="E6" s="29"/>
      <c r="F6" s="29"/>
      <c r="G6" s="29"/>
      <c r="H6" s="29"/>
      <c r="I6" s="117"/>
      <c r="J6" s="29"/>
      <c r="K6" s="31"/>
    </row>
    <row r="7" spans="1:70" ht="16.5" customHeight="1">
      <c r="B7" s="28"/>
      <c r="C7" s="29"/>
      <c r="D7" s="29"/>
      <c r="E7" s="390" t="str">
        <f>'Rekapitulace stavby'!K6</f>
        <v>Revitalizace Chřástalí potok_OPŽP</v>
      </c>
      <c r="F7" s="391"/>
      <c r="G7" s="391"/>
      <c r="H7" s="391"/>
      <c r="I7" s="117"/>
      <c r="J7" s="29"/>
      <c r="K7" s="31"/>
    </row>
    <row r="8" spans="1:70" s="1" customFormat="1" ht="15">
      <c r="B8" s="41"/>
      <c r="C8" s="42"/>
      <c r="D8" s="37" t="s">
        <v>96</v>
      </c>
      <c r="E8" s="42"/>
      <c r="F8" s="42"/>
      <c r="G8" s="42"/>
      <c r="H8" s="42"/>
      <c r="I8" s="118"/>
      <c r="J8" s="42"/>
      <c r="K8" s="45"/>
    </row>
    <row r="9" spans="1:70" s="1" customFormat="1" ht="36.950000000000003" customHeight="1">
      <c r="B9" s="41"/>
      <c r="C9" s="42"/>
      <c r="D9" s="42"/>
      <c r="E9" s="392" t="s">
        <v>97</v>
      </c>
      <c r="F9" s="393"/>
      <c r="G9" s="393"/>
      <c r="H9" s="393"/>
      <c r="I9" s="118"/>
      <c r="J9" s="42"/>
      <c r="K9" s="45"/>
    </row>
    <row r="10" spans="1:70" s="1" customFormat="1">
      <c r="B10" s="41"/>
      <c r="C10" s="42"/>
      <c r="D10" s="42"/>
      <c r="E10" s="42"/>
      <c r="F10" s="42"/>
      <c r="G10" s="42"/>
      <c r="H10" s="42"/>
      <c r="I10" s="118"/>
      <c r="J10" s="42"/>
      <c r="K10" s="45"/>
    </row>
    <row r="11" spans="1:70" s="1" customFormat="1" ht="14.45" customHeight="1">
      <c r="B11" s="41"/>
      <c r="C11" s="42"/>
      <c r="D11" s="37" t="s">
        <v>21</v>
      </c>
      <c r="E11" s="42"/>
      <c r="F11" s="35" t="s">
        <v>22</v>
      </c>
      <c r="G11" s="42"/>
      <c r="H11" s="42"/>
      <c r="I11" s="119" t="s">
        <v>23</v>
      </c>
      <c r="J11" s="35" t="s">
        <v>22</v>
      </c>
      <c r="K11" s="45"/>
    </row>
    <row r="12" spans="1:70" s="1" customFormat="1" ht="14.45" customHeight="1">
      <c r="B12" s="41"/>
      <c r="C12" s="42"/>
      <c r="D12" s="37" t="s">
        <v>25</v>
      </c>
      <c r="E12" s="42"/>
      <c r="F12" s="35" t="s">
        <v>98</v>
      </c>
      <c r="G12" s="42"/>
      <c r="H12" s="42"/>
      <c r="I12" s="119" t="s">
        <v>27</v>
      </c>
      <c r="J12" s="120" t="str">
        <f>'Rekapitulace stavby'!AN8</f>
        <v>20.4.2018</v>
      </c>
      <c r="K12" s="45"/>
    </row>
    <row r="13" spans="1:70" s="1" customFormat="1" ht="10.9" customHeight="1">
      <c r="B13" s="41"/>
      <c r="C13" s="42"/>
      <c r="D13" s="42"/>
      <c r="E13" s="42"/>
      <c r="F13" s="42"/>
      <c r="G13" s="42"/>
      <c r="H13" s="42"/>
      <c r="I13" s="118"/>
      <c r="J13" s="42"/>
      <c r="K13" s="45"/>
    </row>
    <row r="14" spans="1:70" s="1" customFormat="1" ht="14.45" customHeight="1">
      <c r="B14" s="41"/>
      <c r="C14" s="42"/>
      <c r="D14" s="37" t="s">
        <v>31</v>
      </c>
      <c r="E14" s="42"/>
      <c r="F14" s="42"/>
      <c r="G14" s="42"/>
      <c r="H14" s="42"/>
      <c r="I14" s="119" t="s">
        <v>32</v>
      </c>
      <c r="J14" s="35" t="str">
        <f>IF('Rekapitulace stavby'!AN10="","",'Rekapitulace stavby'!AN10)</f>
        <v/>
      </c>
      <c r="K14" s="45"/>
    </row>
    <row r="15" spans="1:70" s="1" customFormat="1" ht="18" customHeight="1">
      <c r="B15" s="41"/>
      <c r="C15" s="42"/>
      <c r="D15" s="42"/>
      <c r="E15" s="35" t="str">
        <f>IF('Rekapitulace stavby'!E11="","",'Rekapitulace stavby'!E11)</f>
        <v>Lesy České republiky, s.p.</v>
      </c>
      <c r="F15" s="42"/>
      <c r="G15" s="42"/>
      <c r="H15" s="42"/>
      <c r="I15" s="119" t="s">
        <v>34</v>
      </c>
      <c r="J15" s="35" t="str">
        <f>IF('Rekapitulace stavby'!AN11="","",'Rekapitulace stavby'!AN11)</f>
        <v/>
      </c>
      <c r="K15" s="45"/>
    </row>
    <row r="16" spans="1:70" s="1" customFormat="1" ht="6.95" customHeight="1">
      <c r="B16" s="41"/>
      <c r="C16" s="42"/>
      <c r="D16" s="42"/>
      <c r="E16" s="42"/>
      <c r="F16" s="42"/>
      <c r="G16" s="42"/>
      <c r="H16" s="42"/>
      <c r="I16" s="118"/>
      <c r="J16" s="42"/>
      <c r="K16" s="45"/>
    </row>
    <row r="17" spans="2:11" s="1" customFormat="1" ht="14.45" customHeight="1">
      <c r="B17" s="41"/>
      <c r="C17" s="42"/>
      <c r="D17" s="37" t="s">
        <v>35</v>
      </c>
      <c r="E17" s="42"/>
      <c r="F17" s="42"/>
      <c r="G17" s="42"/>
      <c r="H17" s="42"/>
      <c r="I17" s="119" t="s">
        <v>32</v>
      </c>
      <c r="J17" s="35" t="str">
        <f>IF('Rekapitulace stavby'!AN13="Vyplň údaj","",IF('Rekapitulace stavby'!AN13="","",'Rekapitulace stavby'!AN13))</f>
        <v/>
      </c>
      <c r="K17" s="45"/>
    </row>
    <row r="18" spans="2:11" s="1" customFormat="1" ht="18" customHeight="1">
      <c r="B18" s="41"/>
      <c r="C18" s="42"/>
      <c r="D18" s="42"/>
      <c r="E18" s="35" t="str">
        <f>IF('Rekapitulace stavby'!E14="Vyplň údaj","",IF('Rekapitulace stavby'!E14="","",'Rekapitulace stavby'!E14))</f>
        <v/>
      </c>
      <c r="F18" s="42"/>
      <c r="G18" s="42"/>
      <c r="H18" s="42"/>
      <c r="I18" s="119" t="s">
        <v>34</v>
      </c>
      <c r="J18" s="35" t="str">
        <f>IF('Rekapitulace stavby'!AN14="Vyplň údaj","",IF('Rekapitulace stavby'!AN14="","",'Rekapitulace stavby'!AN14))</f>
        <v/>
      </c>
      <c r="K18" s="45"/>
    </row>
    <row r="19" spans="2:11" s="1" customFormat="1" ht="6.95" customHeight="1">
      <c r="B19" s="41"/>
      <c r="C19" s="42"/>
      <c r="D19" s="42"/>
      <c r="E19" s="42"/>
      <c r="F19" s="42"/>
      <c r="G19" s="42"/>
      <c r="H19" s="42"/>
      <c r="I19" s="118"/>
      <c r="J19" s="42"/>
      <c r="K19" s="45"/>
    </row>
    <row r="20" spans="2:11" s="1" customFormat="1" ht="14.45" customHeight="1">
      <c r="B20" s="41"/>
      <c r="C20" s="42"/>
      <c r="D20" s="37" t="s">
        <v>37</v>
      </c>
      <c r="E20" s="42"/>
      <c r="F20" s="42"/>
      <c r="G20" s="42"/>
      <c r="H20" s="42"/>
      <c r="I20" s="119" t="s">
        <v>32</v>
      </c>
      <c r="J20" s="35" t="str">
        <f>IF('Rekapitulace stavby'!AN16="","",'Rekapitulace stavby'!AN16)</f>
        <v/>
      </c>
      <c r="K20" s="45"/>
    </row>
    <row r="21" spans="2:11" s="1" customFormat="1" ht="18" customHeight="1">
      <c r="B21" s="41"/>
      <c r="C21" s="42"/>
      <c r="D21" s="42"/>
      <c r="E21" s="35" t="str">
        <f>IF('Rekapitulace stavby'!E17="","",'Rekapitulace stavby'!E17)</f>
        <v xml:space="preserve">Ing. Josef Bím </v>
      </c>
      <c r="F21" s="42"/>
      <c r="G21" s="42"/>
      <c r="H21" s="42"/>
      <c r="I21" s="119" t="s">
        <v>34</v>
      </c>
      <c r="J21" s="35" t="str">
        <f>IF('Rekapitulace stavby'!AN17="","",'Rekapitulace stavby'!AN17)</f>
        <v/>
      </c>
      <c r="K21" s="45"/>
    </row>
    <row r="22" spans="2:11" s="1" customFormat="1" ht="6.95" customHeight="1">
      <c r="B22" s="41"/>
      <c r="C22" s="42"/>
      <c r="D22" s="42"/>
      <c r="E22" s="42"/>
      <c r="F22" s="42"/>
      <c r="G22" s="42"/>
      <c r="H22" s="42"/>
      <c r="I22" s="118"/>
      <c r="J22" s="42"/>
      <c r="K22" s="45"/>
    </row>
    <row r="23" spans="2:11" s="1" customFormat="1" ht="14.45" customHeight="1">
      <c r="B23" s="41"/>
      <c r="C23" s="42"/>
      <c r="D23" s="37" t="s">
        <v>39</v>
      </c>
      <c r="E23" s="42"/>
      <c r="F23" s="42"/>
      <c r="G23" s="42"/>
      <c r="H23" s="42"/>
      <c r="I23" s="118"/>
      <c r="J23" s="42"/>
      <c r="K23" s="45"/>
    </row>
    <row r="24" spans="2:11" s="6" customFormat="1" ht="16.5" customHeight="1">
      <c r="B24" s="121"/>
      <c r="C24" s="122"/>
      <c r="D24" s="122"/>
      <c r="E24" s="381" t="s">
        <v>22</v>
      </c>
      <c r="F24" s="381"/>
      <c r="G24" s="381"/>
      <c r="H24" s="381"/>
      <c r="I24" s="123"/>
      <c r="J24" s="122"/>
      <c r="K24" s="124"/>
    </row>
    <row r="25" spans="2:11" s="1" customFormat="1" ht="6.95" customHeight="1">
      <c r="B25" s="41"/>
      <c r="C25" s="42"/>
      <c r="D25" s="42"/>
      <c r="E25" s="42"/>
      <c r="F25" s="42"/>
      <c r="G25" s="42"/>
      <c r="H25" s="42"/>
      <c r="I25" s="118"/>
      <c r="J25" s="42"/>
      <c r="K25" s="45"/>
    </row>
    <row r="26" spans="2:11" s="1" customFormat="1" ht="6.95" customHeight="1">
      <c r="B26" s="41"/>
      <c r="C26" s="42"/>
      <c r="D26" s="85"/>
      <c r="E26" s="85"/>
      <c r="F26" s="85"/>
      <c r="G26" s="85"/>
      <c r="H26" s="85"/>
      <c r="I26" s="125"/>
      <c r="J26" s="85"/>
      <c r="K26" s="126"/>
    </row>
    <row r="27" spans="2:11" s="1" customFormat="1" ht="25.35" customHeight="1">
      <c r="B27" s="41"/>
      <c r="C27" s="42"/>
      <c r="D27" s="127" t="s">
        <v>40</v>
      </c>
      <c r="E27" s="42"/>
      <c r="F27" s="42"/>
      <c r="G27" s="42"/>
      <c r="H27" s="42"/>
      <c r="I27" s="118"/>
      <c r="J27" s="128">
        <f>ROUND(J83,2)</f>
        <v>0</v>
      </c>
      <c r="K27" s="45"/>
    </row>
    <row r="28" spans="2:11" s="1" customFormat="1" ht="6.95" customHeight="1">
      <c r="B28" s="41"/>
      <c r="C28" s="42"/>
      <c r="D28" s="85"/>
      <c r="E28" s="85"/>
      <c r="F28" s="85"/>
      <c r="G28" s="85"/>
      <c r="H28" s="85"/>
      <c r="I28" s="125"/>
      <c r="J28" s="85"/>
      <c r="K28" s="126"/>
    </row>
    <row r="29" spans="2:11" s="1" customFormat="1" ht="14.45" customHeight="1">
      <c r="B29" s="41"/>
      <c r="C29" s="42"/>
      <c r="D29" s="42"/>
      <c r="E29" s="42"/>
      <c r="F29" s="46" t="s">
        <v>42</v>
      </c>
      <c r="G29" s="42"/>
      <c r="H29" s="42"/>
      <c r="I29" s="129" t="s">
        <v>41</v>
      </c>
      <c r="J29" s="46" t="s">
        <v>43</v>
      </c>
      <c r="K29" s="45"/>
    </row>
    <row r="30" spans="2:11" s="1" customFormat="1" ht="14.45" customHeight="1">
      <c r="B30" s="41"/>
      <c r="C30" s="42"/>
      <c r="D30" s="49" t="s">
        <v>44</v>
      </c>
      <c r="E30" s="49" t="s">
        <v>45</v>
      </c>
      <c r="F30" s="130">
        <f>ROUND(SUM(BE83:BE381), 2)</f>
        <v>0</v>
      </c>
      <c r="G30" s="42"/>
      <c r="H30" s="42"/>
      <c r="I30" s="131">
        <v>0.21</v>
      </c>
      <c r="J30" s="130">
        <f>ROUND(ROUND((SUM(BE83:BE381)), 2)*I30, 2)</f>
        <v>0</v>
      </c>
      <c r="K30" s="45"/>
    </row>
    <row r="31" spans="2:11" s="1" customFormat="1" ht="14.45" customHeight="1">
      <c r="B31" s="41"/>
      <c r="C31" s="42"/>
      <c r="D31" s="42"/>
      <c r="E31" s="49" t="s">
        <v>46</v>
      </c>
      <c r="F31" s="130">
        <f>ROUND(SUM(BF83:BF381), 2)</f>
        <v>0</v>
      </c>
      <c r="G31" s="42"/>
      <c r="H31" s="42"/>
      <c r="I31" s="131">
        <v>0.15</v>
      </c>
      <c r="J31" s="130">
        <f>ROUND(ROUND((SUM(BF83:BF381)), 2)*I31, 2)</f>
        <v>0</v>
      </c>
      <c r="K31" s="45"/>
    </row>
    <row r="32" spans="2:11" s="1" customFormat="1" ht="14.45" hidden="1" customHeight="1">
      <c r="B32" s="41"/>
      <c r="C32" s="42"/>
      <c r="D32" s="42"/>
      <c r="E32" s="49" t="s">
        <v>47</v>
      </c>
      <c r="F32" s="130">
        <f>ROUND(SUM(BG83:BG381), 2)</f>
        <v>0</v>
      </c>
      <c r="G32" s="42"/>
      <c r="H32" s="42"/>
      <c r="I32" s="131">
        <v>0.21</v>
      </c>
      <c r="J32" s="130">
        <v>0</v>
      </c>
      <c r="K32" s="45"/>
    </row>
    <row r="33" spans="2:11" s="1" customFormat="1" ht="14.45" hidden="1" customHeight="1">
      <c r="B33" s="41"/>
      <c r="C33" s="42"/>
      <c r="D33" s="42"/>
      <c r="E33" s="49" t="s">
        <v>48</v>
      </c>
      <c r="F33" s="130">
        <f>ROUND(SUM(BH83:BH381), 2)</f>
        <v>0</v>
      </c>
      <c r="G33" s="42"/>
      <c r="H33" s="42"/>
      <c r="I33" s="131">
        <v>0.15</v>
      </c>
      <c r="J33" s="130">
        <v>0</v>
      </c>
      <c r="K33" s="45"/>
    </row>
    <row r="34" spans="2:11" s="1" customFormat="1" ht="14.45" hidden="1" customHeight="1">
      <c r="B34" s="41"/>
      <c r="C34" s="42"/>
      <c r="D34" s="42"/>
      <c r="E34" s="49" t="s">
        <v>49</v>
      </c>
      <c r="F34" s="130">
        <f>ROUND(SUM(BI83:BI381), 2)</f>
        <v>0</v>
      </c>
      <c r="G34" s="42"/>
      <c r="H34" s="42"/>
      <c r="I34" s="131">
        <v>0</v>
      </c>
      <c r="J34" s="130">
        <v>0</v>
      </c>
      <c r="K34" s="45"/>
    </row>
    <row r="35" spans="2:11" s="1" customFormat="1" ht="6.95" customHeight="1">
      <c r="B35" s="41"/>
      <c r="C35" s="42"/>
      <c r="D35" s="42"/>
      <c r="E35" s="42"/>
      <c r="F35" s="42"/>
      <c r="G35" s="42"/>
      <c r="H35" s="42"/>
      <c r="I35" s="118"/>
      <c r="J35" s="42"/>
      <c r="K35" s="45"/>
    </row>
    <row r="36" spans="2:11" s="1" customFormat="1" ht="25.35" customHeight="1">
      <c r="B36" s="41"/>
      <c r="C36" s="132"/>
      <c r="D36" s="133" t="s">
        <v>50</v>
      </c>
      <c r="E36" s="79"/>
      <c r="F36" s="79"/>
      <c r="G36" s="134" t="s">
        <v>51</v>
      </c>
      <c r="H36" s="135" t="s">
        <v>52</v>
      </c>
      <c r="I36" s="136"/>
      <c r="J36" s="137">
        <f>SUM(J27:J34)</f>
        <v>0</v>
      </c>
      <c r="K36" s="138"/>
    </row>
    <row r="37" spans="2:11" s="1" customFormat="1" ht="14.45" customHeight="1">
      <c r="B37" s="56"/>
      <c r="C37" s="57"/>
      <c r="D37" s="57"/>
      <c r="E37" s="57"/>
      <c r="F37" s="57"/>
      <c r="G37" s="57"/>
      <c r="H37" s="57"/>
      <c r="I37" s="139"/>
      <c r="J37" s="57"/>
      <c r="K37" s="58"/>
    </row>
    <row r="41" spans="2:11" s="1" customFormat="1" ht="6.95" customHeight="1">
      <c r="B41" s="140"/>
      <c r="C41" s="141"/>
      <c r="D41" s="141"/>
      <c r="E41" s="141"/>
      <c r="F41" s="141"/>
      <c r="G41" s="141"/>
      <c r="H41" s="141"/>
      <c r="I41" s="142"/>
      <c r="J41" s="141"/>
      <c r="K41" s="143"/>
    </row>
    <row r="42" spans="2:11" s="1" customFormat="1" ht="36.950000000000003" customHeight="1">
      <c r="B42" s="41"/>
      <c r="C42" s="30" t="s">
        <v>99</v>
      </c>
      <c r="D42" s="42"/>
      <c r="E42" s="42"/>
      <c r="F42" s="42"/>
      <c r="G42" s="42"/>
      <c r="H42" s="42"/>
      <c r="I42" s="118"/>
      <c r="J42" s="42"/>
      <c r="K42" s="45"/>
    </row>
    <row r="43" spans="2:11" s="1" customFormat="1" ht="6.95" customHeight="1">
      <c r="B43" s="41"/>
      <c r="C43" s="42"/>
      <c r="D43" s="42"/>
      <c r="E43" s="42"/>
      <c r="F43" s="42"/>
      <c r="G43" s="42"/>
      <c r="H43" s="42"/>
      <c r="I43" s="118"/>
      <c r="J43" s="42"/>
      <c r="K43" s="45"/>
    </row>
    <row r="44" spans="2:11" s="1" customFormat="1" ht="14.45" customHeight="1">
      <c r="B44" s="41"/>
      <c r="C44" s="37" t="s">
        <v>18</v>
      </c>
      <c r="D44" s="42"/>
      <c r="E44" s="42"/>
      <c r="F44" s="42"/>
      <c r="G44" s="42"/>
      <c r="H44" s="42"/>
      <c r="I44" s="118"/>
      <c r="J44" s="42"/>
      <c r="K44" s="45"/>
    </row>
    <row r="45" spans="2:11" s="1" customFormat="1" ht="16.5" customHeight="1">
      <c r="B45" s="41"/>
      <c r="C45" s="42"/>
      <c r="D45" s="42"/>
      <c r="E45" s="390" t="str">
        <f>E7</f>
        <v>Revitalizace Chřástalí potok_OPŽP</v>
      </c>
      <c r="F45" s="391"/>
      <c r="G45" s="391"/>
      <c r="H45" s="391"/>
      <c r="I45" s="118"/>
      <c r="J45" s="42"/>
      <c r="K45" s="45"/>
    </row>
    <row r="46" spans="2:11" s="1" customFormat="1" ht="14.45" customHeight="1">
      <c r="B46" s="41"/>
      <c r="C46" s="37" t="s">
        <v>96</v>
      </c>
      <c r="D46" s="42"/>
      <c r="E46" s="42"/>
      <c r="F46" s="42"/>
      <c r="G46" s="42"/>
      <c r="H46" s="42"/>
      <c r="I46" s="118"/>
      <c r="J46" s="42"/>
      <c r="K46" s="45"/>
    </row>
    <row r="47" spans="2:11" s="1" customFormat="1" ht="17.25" customHeight="1">
      <c r="B47" s="41"/>
      <c r="C47" s="42"/>
      <c r="D47" s="42"/>
      <c r="E47" s="392" t="str">
        <f>E9</f>
        <v>01 - SO 1. - Revitalizace toku Chřástalího potoka</v>
      </c>
      <c r="F47" s="393"/>
      <c r="G47" s="393"/>
      <c r="H47" s="393"/>
      <c r="I47" s="118"/>
      <c r="J47" s="42"/>
      <c r="K47" s="45"/>
    </row>
    <row r="48" spans="2:11" s="1" customFormat="1" ht="6.95" customHeight="1">
      <c r="B48" s="41"/>
      <c r="C48" s="42"/>
      <c r="D48" s="42"/>
      <c r="E48" s="42"/>
      <c r="F48" s="42"/>
      <c r="G48" s="42"/>
      <c r="H48" s="42"/>
      <c r="I48" s="118"/>
      <c r="J48" s="42"/>
      <c r="K48" s="45"/>
    </row>
    <row r="49" spans="2:47" s="1" customFormat="1" ht="18" customHeight="1">
      <c r="B49" s="41"/>
      <c r="C49" s="37" t="s">
        <v>25</v>
      </c>
      <c r="D49" s="42"/>
      <c r="E49" s="42"/>
      <c r="F49" s="35" t="str">
        <f>F12</f>
        <v xml:space="preserve"> </v>
      </c>
      <c r="G49" s="42"/>
      <c r="H49" s="42"/>
      <c r="I49" s="119" t="s">
        <v>27</v>
      </c>
      <c r="J49" s="120" t="str">
        <f>IF(J12="","",J12)</f>
        <v>20.4.2018</v>
      </c>
      <c r="K49" s="45"/>
    </row>
    <row r="50" spans="2:47" s="1" customFormat="1" ht="6.95" customHeight="1">
      <c r="B50" s="41"/>
      <c r="C50" s="42"/>
      <c r="D50" s="42"/>
      <c r="E50" s="42"/>
      <c r="F50" s="42"/>
      <c r="G50" s="42"/>
      <c r="H50" s="42"/>
      <c r="I50" s="118"/>
      <c r="J50" s="42"/>
      <c r="K50" s="45"/>
    </row>
    <row r="51" spans="2:47" s="1" customFormat="1" ht="15">
      <c r="B51" s="41"/>
      <c r="C51" s="37" t="s">
        <v>31</v>
      </c>
      <c r="D51" s="42"/>
      <c r="E51" s="42"/>
      <c r="F51" s="35" t="str">
        <f>E15</f>
        <v>Lesy České republiky, s.p.</v>
      </c>
      <c r="G51" s="42"/>
      <c r="H51" s="42"/>
      <c r="I51" s="119" t="s">
        <v>37</v>
      </c>
      <c r="J51" s="381" t="str">
        <f>E21</f>
        <v xml:space="preserve">Ing. Josef Bím </v>
      </c>
      <c r="K51" s="45"/>
    </row>
    <row r="52" spans="2:47" s="1" customFormat="1" ht="14.45" customHeight="1">
      <c r="B52" s="41"/>
      <c r="C52" s="37" t="s">
        <v>35</v>
      </c>
      <c r="D52" s="42"/>
      <c r="E52" s="42"/>
      <c r="F52" s="35" t="str">
        <f>IF(E18="","",E18)</f>
        <v/>
      </c>
      <c r="G52" s="42"/>
      <c r="H52" s="42"/>
      <c r="I52" s="118"/>
      <c r="J52" s="385"/>
      <c r="K52" s="45"/>
    </row>
    <row r="53" spans="2:47" s="1" customFormat="1" ht="10.35" customHeight="1">
      <c r="B53" s="41"/>
      <c r="C53" s="42"/>
      <c r="D53" s="42"/>
      <c r="E53" s="42"/>
      <c r="F53" s="42"/>
      <c r="G53" s="42"/>
      <c r="H53" s="42"/>
      <c r="I53" s="118"/>
      <c r="J53" s="42"/>
      <c r="K53" s="45"/>
    </row>
    <row r="54" spans="2:47" s="1" customFormat="1" ht="29.25" customHeight="1">
      <c r="B54" s="41"/>
      <c r="C54" s="144" t="s">
        <v>100</v>
      </c>
      <c r="D54" s="132"/>
      <c r="E54" s="132"/>
      <c r="F54" s="132"/>
      <c r="G54" s="132"/>
      <c r="H54" s="132"/>
      <c r="I54" s="145"/>
      <c r="J54" s="146" t="s">
        <v>101</v>
      </c>
      <c r="K54" s="147"/>
    </row>
    <row r="55" spans="2:47" s="1" customFormat="1" ht="10.35" customHeight="1">
      <c r="B55" s="41"/>
      <c r="C55" s="42"/>
      <c r="D55" s="42"/>
      <c r="E55" s="42"/>
      <c r="F55" s="42"/>
      <c r="G55" s="42"/>
      <c r="H55" s="42"/>
      <c r="I55" s="118"/>
      <c r="J55" s="42"/>
      <c r="K55" s="45"/>
    </row>
    <row r="56" spans="2:47" s="1" customFormat="1" ht="29.25" customHeight="1">
      <c r="B56" s="41"/>
      <c r="C56" s="148" t="s">
        <v>102</v>
      </c>
      <c r="D56" s="42"/>
      <c r="E56" s="42"/>
      <c r="F56" s="42"/>
      <c r="G56" s="42"/>
      <c r="H56" s="42"/>
      <c r="I56" s="118"/>
      <c r="J56" s="128">
        <f>J83</f>
        <v>0</v>
      </c>
      <c r="K56" s="45"/>
      <c r="AU56" s="24" t="s">
        <v>103</v>
      </c>
    </row>
    <row r="57" spans="2:47" s="7" customFormat="1" ht="24.95" customHeight="1">
      <c r="B57" s="149"/>
      <c r="C57" s="150"/>
      <c r="D57" s="151" t="s">
        <v>104</v>
      </c>
      <c r="E57" s="152"/>
      <c r="F57" s="152"/>
      <c r="G57" s="152"/>
      <c r="H57" s="152"/>
      <c r="I57" s="153"/>
      <c r="J57" s="154">
        <f>J84</f>
        <v>0</v>
      </c>
      <c r="K57" s="155"/>
    </row>
    <row r="58" spans="2:47" s="8" customFormat="1" ht="19.899999999999999" customHeight="1">
      <c r="B58" s="156"/>
      <c r="C58" s="157"/>
      <c r="D58" s="158" t="s">
        <v>105</v>
      </c>
      <c r="E58" s="159"/>
      <c r="F58" s="159"/>
      <c r="G58" s="159"/>
      <c r="H58" s="159"/>
      <c r="I58" s="160"/>
      <c r="J58" s="161">
        <f>J85</f>
        <v>0</v>
      </c>
      <c r="K58" s="162"/>
    </row>
    <row r="59" spans="2:47" s="8" customFormat="1" ht="19.899999999999999" customHeight="1">
      <c r="B59" s="156"/>
      <c r="C59" s="157"/>
      <c r="D59" s="158" t="s">
        <v>106</v>
      </c>
      <c r="E59" s="159"/>
      <c r="F59" s="159"/>
      <c r="G59" s="159"/>
      <c r="H59" s="159"/>
      <c r="I59" s="160"/>
      <c r="J59" s="161">
        <f>J224</f>
        <v>0</v>
      </c>
      <c r="K59" s="162"/>
    </row>
    <row r="60" spans="2:47" s="8" customFormat="1" ht="19.899999999999999" customHeight="1">
      <c r="B60" s="156"/>
      <c r="C60" s="157"/>
      <c r="D60" s="158" t="s">
        <v>107</v>
      </c>
      <c r="E60" s="159"/>
      <c r="F60" s="159"/>
      <c r="G60" s="159"/>
      <c r="H60" s="159"/>
      <c r="I60" s="160"/>
      <c r="J60" s="161">
        <f>J230</f>
        <v>0</v>
      </c>
      <c r="K60" s="162"/>
    </row>
    <row r="61" spans="2:47" s="8" customFormat="1" ht="19.899999999999999" customHeight="1">
      <c r="B61" s="156"/>
      <c r="C61" s="157"/>
      <c r="D61" s="158" t="s">
        <v>108</v>
      </c>
      <c r="E61" s="159"/>
      <c r="F61" s="159"/>
      <c r="G61" s="159"/>
      <c r="H61" s="159"/>
      <c r="I61" s="160"/>
      <c r="J61" s="161">
        <f>J337</f>
        <v>0</v>
      </c>
      <c r="K61" s="162"/>
    </row>
    <row r="62" spans="2:47" s="8" customFormat="1" ht="19.899999999999999" customHeight="1">
      <c r="B62" s="156"/>
      <c r="C62" s="157"/>
      <c r="D62" s="158" t="s">
        <v>109</v>
      </c>
      <c r="E62" s="159"/>
      <c r="F62" s="159"/>
      <c r="G62" s="159"/>
      <c r="H62" s="159"/>
      <c r="I62" s="160"/>
      <c r="J62" s="161">
        <f>J338</f>
        <v>0</v>
      </c>
      <c r="K62" s="162"/>
    </row>
    <row r="63" spans="2:47" s="8" customFormat="1" ht="19.899999999999999" customHeight="1">
      <c r="B63" s="156"/>
      <c r="C63" s="157"/>
      <c r="D63" s="158" t="s">
        <v>110</v>
      </c>
      <c r="E63" s="159"/>
      <c r="F63" s="159"/>
      <c r="G63" s="159"/>
      <c r="H63" s="159"/>
      <c r="I63" s="160"/>
      <c r="J63" s="161">
        <f>J379</f>
        <v>0</v>
      </c>
      <c r="K63" s="162"/>
    </row>
    <row r="64" spans="2:47" s="1" customFormat="1" ht="21.75" customHeight="1">
      <c r="B64" s="41"/>
      <c r="C64" s="42"/>
      <c r="D64" s="42"/>
      <c r="E64" s="42"/>
      <c r="F64" s="42"/>
      <c r="G64" s="42"/>
      <c r="H64" s="42"/>
      <c r="I64" s="118"/>
      <c r="J64" s="42"/>
      <c r="K64" s="45"/>
    </row>
    <row r="65" spans="2:12" s="1" customFormat="1" ht="6.95" customHeight="1">
      <c r="B65" s="56"/>
      <c r="C65" s="57"/>
      <c r="D65" s="57"/>
      <c r="E65" s="57"/>
      <c r="F65" s="57"/>
      <c r="G65" s="57"/>
      <c r="H65" s="57"/>
      <c r="I65" s="139"/>
      <c r="J65" s="57"/>
      <c r="K65" s="58"/>
    </row>
    <row r="69" spans="2:12" s="1" customFormat="1" ht="6.95" customHeight="1">
      <c r="B69" s="59"/>
      <c r="C69" s="60"/>
      <c r="D69" s="60"/>
      <c r="E69" s="60"/>
      <c r="F69" s="60"/>
      <c r="G69" s="60"/>
      <c r="H69" s="60"/>
      <c r="I69" s="142"/>
      <c r="J69" s="60"/>
      <c r="K69" s="60"/>
      <c r="L69" s="61"/>
    </row>
    <row r="70" spans="2:12" s="1" customFormat="1" ht="36.950000000000003" customHeight="1">
      <c r="B70" s="41"/>
      <c r="C70" s="62" t="s">
        <v>111</v>
      </c>
      <c r="D70" s="63"/>
      <c r="E70" s="63"/>
      <c r="F70" s="63"/>
      <c r="G70" s="63"/>
      <c r="H70" s="63"/>
      <c r="I70" s="163"/>
      <c r="J70" s="63"/>
      <c r="K70" s="63"/>
      <c r="L70" s="61"/>
    </row>
    <row r="71" spans="2:12" s="1" customFormat="1" ht="6.95" customHeight="1">
      <c r="B71" s="41"/>
      <c r="C71" s="63"/>
      <c r="D71" s="63"/>
      <c r="E71" s="63"/>
      <c r="F71" s="63"/>
      <c r="G71" s="63"/>
      <c r="H71" s="63"/>
      <c r="I71" s="163"/>
      <c r="J71" s="63"/>
      <c r="K71" s="63"/>
      <c r="L71" s="61"/>
    </row>
    <row r="72" spans="2:12" s="1" customFormat="1" ht="14.45" customHeight="1">
      <c r="B72" s="41"/>
      <c r="C72" s="65" t="s">
        <v>18</v>
      </c>
      <c r="D72" s="63"/>
      <c r="E72" s="63"/>
      <c r="F72" s="63"/>
      <c r="G72" s="63"/>
      <c r="H72" s="63"/>
      <c r="I72" s="163"/>
      <c r="J72" s="63"/>
      <c r="K72" s="63"/>
      <c r="L72" s="61"/>
    </row>
    <row r="73" spans="2:12" s="1" customFormat="1" ht="16.5" customHeight="1">
      <c r="B73" s="41"/>
      <c r="C73" s="63"/>
      <c r="D73" s="63"/>
      <c r="E73" s="386" t="str">
        <f>E7</f>
        <v>Revitalizace Chřástalí potok_OPŽP</v>
      </c>
      <c r="F73" s="387"/>
      <c r="G73" s="387"/>
      <c r="H73" s="387"/>
      <c r="I73" s="163"/>
      <c r="J73" s="63"/>
      <c r="K73" s="63"/>
      <c r="L73" s="61"/>
    </row>
    <row r="74" spans="2:12" s="1" customFormat="1" ht="14.45" customHeight="1">
      <c r="B74" s="41"/>
      <c r="C74" s="65" t="s">
        <v>96</v>
      </c>
      <c r="D74" s="63"/>
      <c r="E74" s="63"/>
      <c r="F74" s="63"/>
      <c r="G74" s="63"/>
      <c r="H74" s="63"/>
      <c r="I74" s="163"/>
      <c r="J74" s="63"/>
      <c r="K74" s="63"/>
      <c r="L74" s="61"/>
    </row>
    <row r="75" spans="2:12" s="1" customFormat="1" ht="17.25" customHeight="1">
      <c r="B75" s="41"/>
      <c r="C75" s="63"/>
      <c r="D75" s="63"/>
      <c r="E75" s="353" t="str">
        <f>E9</f>
        <v>01 - SO 1. - Revitalizace toku Chřástalího potoka</v>
      </c>
      <c r="F75" s="388"/>
      <c r="G75" s="388"/>
      <c r="H75" s="388"/>
      <c r="I75" s="163"/>
      <c r="J75" s="63"/>
      <c r="K75" s="63"/>
      <c r="L75" s="61"/>
    </row>
    <row r="76" spans="2:12" s="1" customFormat="1" ht="6.95" customHeight="1">
      <c r="B76" s="41"/>
      <c r="C76" s="63"/>
      <c r="D76" s="63"/>
      <c r="E76" s="63"/>
      <c r="F76" s="63"/>
      <c r="G76" s="63"/>
      <c r="H76" s="63"/>
      <c r="I76" s="163"/>
      <c r="J76" s="63"/>
      <c r="K76" s="63"/>
      <c r="L76" s="61"/>
    </row>
    <row r="77" spans="2:12" s="1" customFormat="1" ht="18" customHeight="1">
      <c r="B77" s="41"/>
      <c r="C77" s="65" t="s">
        <v>25</v>
      </c>
      <c r="D77" s="63"/>
      <c r="E77" s="63"/>
      <c r="F77" s="164" t="str">
        <f>F12</f>
        <v xml:space="preserve"> </v>
      </c>
      <c r="G77" s="63"/>
      <c r="H77" s="63"/>
      <c r="I77" s="165" t="s">
        <v>27</v>
      </c>
      <c r="J77" s="73" t="str">
        <f>IF(J12="","",J12)</f>
        <v>20.4.2018</v>
      </c>
      <c r="K77" s="63"/>
      <c r="L77" s="61"/>
    </row>
    <row r="78" spans="2:12" s="1" customFormat="1" ht="6.95" customHeight="1">
      <c r="B78" s="41"/>
      <c r="C78" s="63"/>
      <c r="D78" s="63"/>
      <c r="E78" s="63"/>
      <c r="F78" s="63"/>
      <c r="G78" s="63"/>
      <c r="H78" s="63"/>
      <c r="I78" s="163"/>
      <c r="J78" s="63"/>
      <c r="K78" s="63"/>
      <c r="L78" s="61"/>
    </row>
    <row r="79" spans="2:12" s="1" customFormat="1" ht="15">
      <c r="B79" s="41"/>
      <c r="C79" s="65" t="s">
        <v>31</v>
      </c>
      <c r="D79" s="63"/>
      <c r="E79" s="63"/>
      <c r="F79" s="164" t="str">
        <f>E15</f>
        <v>Lesy České republiky, s.p.</v>
      </c>
      <c r="G79" s="63"/>
      <c r="H79" s="63"/>
      <c r="I79" s="165" t="s">
        <v>37</v>
      </c>
      <c r="J79" s="164" t="str">
        <f>E21</f>
        <v xml:space="preserve">Ing. Josef Bím </v>
      </c>
      <c r="K79" s="63"/>
      <c r="L79" s="61"/>
    </row>
    <row r="80" spans="2:12" s="1" customFormat="1" ht="14.45" customHeight="1">
      <c r="B80" s="41"/>
      <c r="C80" s="65" t="s">
        <v>35</v>
      </c>
      <c r="D80" s="63"/>
      <c r="E80" s="63"/>
      <c r="F80" s="164" t="str">
        <f>IF(E18="","",E18)</f>
        <v/>
      </c>
      <c r="G80" s="63"/>
      <c r="H80" s="63"/>
      <c r="I80" s="163"/>
      <c r="J80" s="63"/>
      <c r="K80" s="63"/>
      <c r="L80" s="61"/>
    </row>
    <row r="81" spans="2:65" s="1" customFormat="1" ht="10.35" customHeight="1">
      <c r="B81" s="41"/>
      <c r="C81" s="63"/>
      <c r="D81" s="63"/>
      <c r="E81" s="63"/>
      <c r="F81" s="63"/>
      <c r="G81" s="63"/>
      <c r="H81" s="63"/>
      <c r="I81" s="163"/>
      <c r="J81" s="63"/>
      <c r="K81" s="63"/>
      <c r="L81" s="61"/>
    </row>
    <row r="82" spans="2:65" s="9" customFormat="1" ht="29.25" customHeight="1">
      <c r="B82" s="166"/>
      <c r="C82" s="167" t="s">
        <v>112</v>
      </c>
      <c r="D82" s="168" t="s">
        <v>59</v>
      </c>
      <c r="E82" s="168" t="s">
        <v>55</v>
      </c>
      <c r="F82" s="168" t="s">
        <v>113</v>
      </c>
      <c r="G82" s="168" t="s">
        <v>114</v>
      </c>
      <c r="H82" s="168" t="s">
        <v>115</v>
      </c>
      <c r="I82" s="169" t="s">
        <v>116</v>
      </c>
      <c r="J82" s="168" t="s">
        <v>101</v>
      </c>
      <c r="K82" s="170" t="s">
        <v>117</v>
      </c>
      <c r="L82" s="171"/>
      <c r="M82" s="81" t="s">
        <v>118</v>
      </c>
      <c r="N82" s="82" t="s">
        <v>44</v>
      </c>
      <c r="O82" s="82" t="s">
        <v>119</v>
      </c>
      <c r="P82" s="82" t="s">
        <v>120</v>
      </c>
      <c r="Q82" s="82" t="s">
        <v>121</v>
      </c>
      <c r="R82" s="82" t="s">
        <v>122</v>
      </c>
      <c r="S82" s="82" t="s">
        <v>123</v>
      </c>
      <c r="T82" s="83" t="s">
        <v>124</v>
      </c>
    </row>
    <row r="83" spans="2:65" s="1" customFormat="1" ht="29.25" customHeight="1">
      <c r="B83" s="41"/>
      <c r="C83" s="87" t="s">
        <v>102</v>
      </c>
      <c r="D83" s="63"/>
      <c r="E83" s="63"/>
      <c r="F83" s="63"/>
      <c r="G83" s="63"/>
      <c r="H83" s="63"/>
      <c r="I83" s="163"/>
      <c r="J83" s="172">
        <f>BK83</f>
        <v>0</v>
      </c>
      <c r="K83" s="63"/>
      <c r="L83" s="61"/>
      <c r="M83" s="84"/>
      <c r="N83" s="85"/>
      <c r="O83" s="85"/>
      <c r="P83" s="173">
        <f>P84</f>
        <v>0</v>
      </c>
      <c r="Q83" s="85"/>
      <c r="R83" s="173">
        <f>R84</f>
        <v>272.85810090000001</v>
      </c>
      <c r="S83" s="85"/>
      <c r="T83" s="174">
        <f>T84</f>
        <v>48.551949999999998</v>
      </c>
      <c r="AT83" s="24" t="s">
        <v>73</v>
      </c>
      <c r="AU83" s="24" t="s">
        <v>103</v>
      </c>
      <c r="BK83" s="175">
        <f>BK84</f>
        <v>0</v>
      </c>
    </row>
    <row r="84" spans="2:65" s="10" customFormat="1" ht="37.35" customHeight="1">
      <c r="B84" s="176"/>
      <c r="C84" s="177"/>
      <c r="D84" s="178" t="s">
        <v>73</v>
      </c>
      <c r="E84" s="179" t="s">
        <v>125</v>
      </c>
      <c r="F84" s="179" t="s">
        <v>126</v>
      </c>
      <c r="G84" s="177"/>
      <c r="H84" s="177"/>
      <c r="I84" s="180"/>
      <c r="J84" s="181">
        <f>BK84</f>
        <v>0</v>
      </c>
      <c r="K84" s="177"/>
      <c r="L84" s="182"/>
      <c r="M84" s="183"/>
      <c r="N84" s="184"/>
      <c r="O84" s="184"/>
      <c r="P84" s="185">
        <f>P85+P224+P230+P337+P338+P379</f>
        <v>0</v>
      </c>
      <c r="Q84" s="184"/>
      <c r="R84" s="185">
        <f>R85+R224+R230+R337+R338+R379</f>
        <v>272.85810090000001</v>
      </c>
      <c r="S84" s="184"/>
      <c r="T84" s="186">
        <f>T85+T224+T230+T337+T338+T379</f>
        <v>48.551949999999998</v>
      </c>
      <c r="AR84" s="187" t="s">
        <v>24</v>
      </c>
      <c r="AT84" s="188" t="s">
        <v>73</v>
      </c>
      <c r="AU84" s="188" t="s">
        <v>74</v>
      </c>
      <c r="AY84" s="187" t="s">
        <v>127</v>
      </c>
      <c r="BK84" s="189">
        <f>BK85+BK224+BK230+BK337+BK338+BK379</f>
        <v>0</v>
      </c>
    </row>
    <row r="85" spans="2:65" s="10" customFormat="1" ht="19.899999999999999" customHeight="1">
      <c r="B85" s="176"/>
      <c r="C85" s="177"/>
      <c r="D85" s="178" t="s">
        <v>73</v>
      </c>
      <c r="E85" s="190" t="s">
        <v>24</v>
      </c>
      <c r="F85" s="190" t="s">
        <v>128</v>
      </c>
      <c r="G85" s="177"/>
      <c r="H85" s="177"/>
      <c r="I85" s="180"/>
      <c r="J85" s="191">
        <f>BK85</f>
        <v>0</v>
      </c>
      <c r="K85" s="177"/>
      <c r="L85" s="182"/>
      <c r="M85" s="183"/>
      <c r="N85" s="184"/>
      <c r="O85" s="184"/>
      <c r="P85" s="185">
        <f>SUM(P86:P223)</f>
        <v>0</v>
      </c>
      <c r="Q85" s="184"/>
      <c r="R85" s="185">
        <f>SUM(R86:R223)</f>
        <v>11.680581</v>
      </c>
      <c r="S85" s="184"/>
      <c r="T85" s="186">
        <f>SUM(T86:T223)</f>
        <v>0</v>
      </c>
      <c r="AR85" s="187" t="s">
        <v>24</v>
      </c>
      <c r="AT85" s="188" t="s">
        <v>73</v>
      </c>
      <c r="AU85" s="188" t="s">
        <v>24</v>
      </c>
      <c r="AY85" s="187" t="s">
        <v>127</v>
      </c>
      <c r="BK85" s="189">
        <f>SUM(BK86:BK223)</f>
        <v>0</v>
      </c>
    </row>
    <row r="86" spans="2:65" s="1" customFormat="1" ht="25.5" customHeight="1">
      <c r="B86" s="41"/>
      <c r="C86" s="192" t="s">
        <v>24</v>
      </c>
      <c r="D86" s="192" t="s">
        <v>129</v>
      </c>
      <c r="E86" s="193" t="s">
        <v>130</v>
      </c>
      <c r="F86" s="194" t="s">
        <v>131</v>
      </c>
      <c r="G86" s="195" t="s">
        <v>132</v>
      </c>
      <c r="H86" s="196">
        <v>0.371</v>
      </c>
      <c r="I86" s="197"/>
      <c r="J86" s="198">
        <f>ROUND(I86*H86,2)</f>
        <v>0</v>
      </c>
      <c r="K86" s="194" t="s">
        <v>133</v>
      </c>
      <c r="L86" s="61"/>
      <c r="M86" s="199" t="s">
        <v>22</v>
      </c>
      <c r="N86" s="200" t="s">
        <v>45</v>
      </c>
      <c r="O86" s="42"/>
      <c r="P86" s="201">
        <f>O86*H86</f>
        <v>0</v>
      </c>
      <c r="Q86" s="201">
        <v>0</v>
      </c>
      <c r="R86" s="201">
        <f>Q86*H86</f>
        <v>0</v>
      </c>
      <c r="S86" s="201">
        <v>0</v>
      </c>
      <c r="T86" s="202">
        <f>S86*H86</f>
        <v>0</v>
      </c>
      <c r="AR86" s="24" t="s">
        <v>134</v>
      </c>
      <c r="AT86" s="24" t="s">
        <v>129</v>
      </c>
      <c r="AU86" s="24" t="s">
        <v>83</v>
      </c>
      <c r="AY86" s="24" t="s">
        <v>127</v>
      </c>
      <c r="BE86" s="203">
        <f>IF(N86="základní",J86,0)</f>
        <v>0</v>
      </c>
      <c r="BF86" s="203">
        <f>IF(N86="snížená",J86,0)</f>
        <v>0</v>
      </c>
      <c r="BG86" s="203">
        <f>IF(N86="zákl. přenesená",J86,0)</f>
        <v>0</v>
      </c>
      <c r="BH86" s="203">
        <f>IF(N86="sníž. přenesená",J86,0)</f>
        <v>0</v>
      </c>
      <c r="BI86" s="203">
        <f>IF(N86="nulová",J86,0)</f>
        <v>0</v>
      </c>
      <c r="BJ86" s="24" t="s">
        <v>24</v>
      </c>
      <c r="BK86" s="203">
        <f>ROUND(I86*H86,2)</f>
        <v>0</v>
      </c>
      <c r="BL86" s="24" t="s">
        <v>134</v>
      </c>
      <c r="BM86" s="24" t="s">
        <v>83</v>
      </c>
    </row>
    <row r="87" spans="2:65" s="1" customFormat="1" ht="94.5">
      <c r="B87" s="41"/>
      <c r="C87" s="63"/>
      <c r="D87" s="204" t="s">
        <v>135</v>
      </c>
      <c r="E87" s="63"/>
      <c r="F87" s="205" t="s">
        <v>136</v>
      </c>
      <c r="G87" s="63"/>
      <c r="H87" s="63"/>
      <c r="I87" s="163"/>
      <c r="J87" s="63"/>
      <c r="K87" s="63"/>
      <c r="L87" s="61"/>
      <c r="M87" s="206"/>
      <c r="N87" s="42"/>
      <c r="O87" s="42"/>
      <c r="P87" s="42"/>
      <c r="Q87" s="42"/>
      <c r="R87" s="42"/>
      <c r="S87" s="42"/>
      <c r="T87" s="78"/>
      <c r="AT87" s="24" t="s">
        <v>135</v>
      </c>
      <c r="AU87" s="24" t="s">
        <v>83</v>
      </c>
    </row>
    <row r="88" spans="2:65" s="11" customFormat="1">
      <c r="B88" s="207"/>
      <c r="C88" s="208"/>
      <c r="D88" s="204" t="s">
        <v>137</v>
      </c>
      <c r="E88" s="209" t="s">
        <v>22</v>
      </c>
      <c r="F88" s="210" t="s">
        <v>138</v>
      </c>
      <c r="G88" s="208"/>
      <c r="H88" s="209" t="s">
        <v>22</v>
      </c>
      <c r="I88" s="211"/>
      <c r="J88" s="208"/>
      <c r="K88" s="208"/>
      <c r="L88" s="212"/>
      <c r="M88" s="213"/>
      <c r="N88" s="214"/>
      <c r="O88" s="214"/>
      <c r="P88" s="214"/>
      <c r="Q88" s="214"/>
      <c r="R88" s="214"/>
      <c r="S88" s="214"/>
      <c r="T88" s="215"/>
      <c r="AT88" s="216" t="s">
        <v>137</v>
      </c>
      <c r="AU88" s="216" t="s">
        <v>83</v>
      </c>
      <c r="AV88" s="11" t="s">
        <v>24</v>
      </c>
      <c r="AW88" s="11" t="s">
        <v>139</v>
      </c>
      <c r="AX88" s="11" t="s">
        <v>74</v>
      </c>
      <c r="AY88" s="216" t="s">
        <v>127</v>
      </c>
    </row>
    <row r="89" spans="2:65" s="11" customFormat="1">
      <c r="B89" s="207"/>
      <c r="C89" s="208"/>
      <c r="D89" s="204" t="s">
        <v>137</v>
      </c>
      <c r="E89" s="209" t="s">
        <v>22</v>
      </c>
      <c r="F89" s="210" t="s">
        <v>140</v>
      </c>
      <c r="G89" s="208"/>
      <c r="H89" s="209" t="s">
        <v>22</v>
      </c>
      <c r="I89" s="211"/>
      <c r="J89" s="208"/>
      <c r="K89" s="208"/>
      <c r="L89" s="212"/>
      <c r="M89" s="213"/>
      <c r="N89" s="214"/>
      <c r="O89" s="214"/>
      <c r="P89" s="214"/>
      <c r="Q89" s="214"/>
      <c r="R89" s="214"/>
      <c r="S89" s="214"/>
      <c r="T89" s="215"/>
      <c r="AT89" s="216" t="s">
        <v>137</v>
      </c>
      <c r="AU89" s="216" t="s">
        <v>83</v>
      </c>
      <c r="AV89" s="11" t="s">
        <v>24</v>
      </c>
      <c r="AW89" s="11" t="s">
        <v>139</v>
      </c>
      <c r="AX89" s="11" t="s">
        <v>74</v>
      </c>
      <c r="AY89" s="216" t="s">
        <v>127</v>
      </c>
    </row>
    <row r="90" spans="2:65" s="11" customFormat="1">
      <c r="B90" s="207"/>
      <c r="C90" s="208"/>
      <c r="D90" s="204" t="s">
        <v>137</v>
      </c>
      <c r="E90" s="209" t="s">
        <v>22</v>
      </c>
      <c r="F90" s="210" t="s">
        <v>141</v>
      </c>
      <c r="G90" s="208"/>
      <c r="H90" s="209" t="s">
        <v>22</v>
      </c>
      <c r="I90" s="211"/>
      <c r="J90" s="208"/>
      <c r="K90" s="208"/>
      <c r="L90" s="212"/>
      <c r="M90" s="213"/>
      <c r="N90" s="214"/>
      <c r="O90" s="214"/>
      <c r="P90" s="214"/>
      <c r="Q90" s="214"/>
      <c r="R90" s="214"/>
      <c r="S90" s="214"/>
      <c r="T90" s="215"/>
      <c r="AT90" s="216" t="s">
        <v>137</v>
      </c>
      <c r="AU90" s="216" t="s">
        <v>83</v>
      </c>
      <c r="AV90" s="11" t="s">
        <v>24</v>
      </c>
      <c r="AW90" s="11" t="s">
        <v>139</v>
      </c>
      <c r="AX90" s="11" t="s">
        <v>74</v>
      </c>
      <c r="AY90" s="216" t="s">
        <v>127</v>
      </c>
    </row>
    <row r="91" spans="2:65" s="12" customFormat="1">
      <c r="B91" s="217"/>
      <c r="C91" s="218"/>
      <c r="D91" s="204" t="s">
        <v>137</v>
      </c>
      <c r="E91" s="219" t="s">
        <v>22</v>
      </c>
      <c r="F91" s="220" t="s">
        <v>142</v>
      </c>
      <c r="G91" s="218"/>
      <c r="H91" s="221">
        <v>0.371475</v>
      </c>
      <c r="I91" s="222"/>
      <c r="J91" s="218"/>
      <c r="K91" s="218"/>
      <c r="L91" s="223"/>
      <c r="M91" s="224"/>
      <c r="N91" s="225"/>
      <c r="O91" s="225"/>
      <c r="P91" s="225"/>
      <c r="Q91" s="225"/>
      <c r="R91" s="225"/>
      <c r="S91" s="225"/>
      <c r="T91" s="226"/>
      <c r="AT91" s="227" t="s">
        <v>137</v>
      </c>
      <c r="AU91" s="227" t="s">
        <v>83</v>
      </c>
      <c r="AV91" s="12" t="s">
        <v>83</v>
      </c>
      <c r="AW91" s="12" t="s">
        <v>139</v>
      </c>
      <c r="AX91" s="12" t="s">
        <v>74</v>
      </c>
      <c r="AY91" s="227" t="s">
        <v>127</v>
      </c>
    </row>
    <row r="92" spans="2:65" s="13" customFormat="1">
      <c r="B92" s="228"/>
      <c r="C92" s="229"/>
      <c r="D92" s="204" t="s">
        <v>137</v>
      </c>
      <c r="E92" s="230" t="s">
        <v>22</v>
      </c>
      <c r="F92" s="231" t="s">
        <v>143</v>
      </c>
      <c r="G92" s="229"/>
      <c r="H92" s="232">
        <v>0.371475</v>
      </c>
      <c r="I92" s="233"/>
      <c r="J92" s="229"/>
      <c r="K92" s="229"/>
      <c r="L92" s="234"/>
      <c r="M92" s="235"/>
      <c r="N92" s="236"/>
      <c r="O92" s="236"/>
      <c r="P92" s="236"/>
      <c r="Q92" s="236"/>
      <c r="R92" s="236"/>
      <c r="S92" s="236"/>
      <c r="T92" s="237"/>
      <c r="AT92" s="238" t="s">
        <v>137</v>
      </c>
      <c r="AU92" s="238" t="s">
        <v>83</v>
      </c>
      <c r="AV92" s="13" t="s">
        <v>134</v>
      </c>
      <c r="AW92" s="13" t="s">
        <v>139</v>
      </c>
      <c r="AX92" s="13" t="s">
        <v>24</v>
      </c>
      <c r="AY92" s="238" t="s">
        <v>127</v>
      </c>
    </row>
    <row r="93" spans="2:65" s="1" customFormat="1" ht="25.5" customHeight="1">
      <c r="B93" s="41"/>
      <c r="C93" s="192" t="s">
        <v>83</v>
      </c>
      <c r="D93" s="192" t="s">
        <v>129</v>
      </c>
      <c r="E93" s="193" t="s">
        <v>144</v>
      </c>
      <c r="F93" s="194" t="s">
        <v>145</v>
      </c>
      <c r="G93" s="195" t="s">
        <v>146</v>
      </c>
      <c r="H93" s="196">
        <v>1</v>
      </c>
      <c r="I93" s="197"/>
      <c r="J93" s="198">
        <f>ROUND(I93*H93,2)</f>
        <v>0</v>
      </c>
      <c r="K93" s="194" t="s">
        <v>22</v>
      </c>
      <c r="L93" s="61"/>
      <c r="M93" s="199" t="s">
        <v>22</v>
      </c>
      <c r="N93" s="200" t="s">
        <v>45</v>
      </c>
      <c r="O93" s="42"/>
      <c r="P93" s="201">
        <f>O93*H93</f>
        <v>0</v>
      </c>
      <c r="Q93" s="201">
        <v>0</v>
      </c>
      <c r="R93" s="201">
        <f>Q93*H93</f>
        <v>0</v>
      </c>
      <c r="S93" s="201">
        <v>0</v>
      </c>
      <c r="T93" s="202">
        <f>S93*H93</f>
        <v>0</v>
      </c>
      <c r="AR93" s="24" t="s">
        <v>134</v>
      </c>
      <c r="AT93" s="24" t="s">
        <v>129</v>
      </c>
      <c r="AU93" s="24" t="s">
        <v>83</v>
      </c>
      <c r="AY93" s="24" t="s">
        <v>127</v>
      </c>
      <c r="BE93" s="203">
        <f>IF(N93="základní",J93,0)</f>
        <v>0</v>
      </c>
      <c r="BF93" s="203">
        <f>IF(N93="snížená",J93,0)</f>
        <v>0</v>
      </c>
      <c r="BG93" s="203">
        <f>IF(N93="zákl. přenesená",J93,0)</f>
        <v>0</v>
      </c>
      <c r="BH93" s="203">
        <f>IF(N93="sníž. přenesená",J93,0)</f>
        <v>0</v>
      </c>
      <c r="BI93" s="203">
        <f>IF(N93="nulová",J93,0)</f>
        <v>0</v>
      </c>
      <c r="BJ93" s="24" t="s">
        <v>24</v>
      </c>
      <c r="BK93" s="203">
        <f>ROUND(I93*H93,2)</f>
        <v>0</v>
      </c>
      <c r="BL93" s="24" t="s">
        <v>134</v>
      </c>
      <c r="BM93" s="24" t="s">
        <v>134</v>
      </c>
    </row>
    <row r="94" spans="2:65" s="1" customFormat="1" ht="270">
      <c r="B94" s="41"/>
      <c r="C94" s="63"/>
      <c r="D94" s="204" t="s">
        <v>147</v>
      </c>
      <c r="E94" s="63"/>
      <c r="F94" s="205" t="s">
        <v>148</v>
      </c>
      <c r="G94" s="63"/>
      <c r="H94" s="63"/>
      <c r="I94" s="163"/>
      <c r="J94" s="63"/>
      <c r="K94" s="63"/>
      <c r="L94" s="61"/>
      <c r="M94" s="206"/>
      <c r="N94" s="42"/>
      <c r="O94" s="42"/>
      <c r="P94" s="42"/>
      <c r="Q94" s="42"/>
      <c r="R94" s="42"/>
      <c r="S94" s="42"/>
      <c r="T94" s="78"/>
      <c r="AT94" s="24" t="s">
        <v>147</v>
      </c>
      <c r="AU94" s="24" t="s">
        <v>83</v>
      </c>
    </row>
    <row r="95" spans="2:65" s="11" customFormat="1">
      <c r="B95" s="207"/>
      <c r="C95" s="208"/>
      <c r="D95" s="204" t="s">
        <v>137</v>
      </c>
      <c r="E95" s="209" t="s">
        <v>22</v>
      </c>
      <c r="F95" s="210" t="s">
        <v>149</v>
      </c>
      <c r="G95" s="208"/>
      <c r="H95" s="209" t="s">
        <v>22</v>
      </c>
      <c r="I95" s="211"/>
      <c r="J95" s="208"/>
      <c r="K95" s="208"/>
      <c r="L95" s="212"/>
      <c r="M95" s="213"/>
      <c r="N95" s="214"/>
      <c r="O95" s="214"/>
      <c r="P95" s="214"/>
      <c r="Q95" s="214"/>
      <c r="R95" s="214"/>
      <c r="S95" s="214"/>
      <c r="T95" s="215"/>
      <c r="AT95" s="216" t="s">
        <v>137</v>
      </c>
      <c r="AU95" s="216" t="s">
        <v>83</v>
      </c>
      <c r="AV95" s="11" t="s">
        <v>24</v>
      </c>
      <c r="AW95" s="11" t="s">
        <v>139</v>
      </c>
      <c r="AX95" s="11" t="s">
        <v>74</v>
      </c>
      <c r="AY95" s="216" t="s">
        <v>127</v>
      </c>
    </row>
    <row r="96" spans="2:65" s="11" customFormat="1" ht="27">
      <c r="B96" s="207"/>
      <c r="C96" s="208"/>
      <c r="D96" s="204" t="s">
        <v>137</v>
      </c>
      <c r="E96" s="209" t="s">
        <v>22</v>
      </c>
      <c r="F96" s="210" t="s">
        <v>150</v>
      </c>
      <c r="G96" s="208"/>
      <c r="H96" s="209" t="s">
        <v>22</v>
      </c>
      <c r="I96" s="211"/>
      <c r="J96" s="208"/>
      <c r="K96" s="208"/>
      <c r="L96" s="212"/>
      <c r="M96" s="213"/>
      <c r="N96" s="214"/>
      <c r="O96" s="214"/>
      <c r="P96" s="214"/>
      <c r="Q96" s="214"/>
      <c r="R96" s="214"/>
      <c r="S96" s="214"/>
      <c r="T96" s="215"/>
      <c r="AT96" s="216" t="s">
        <v>137</v>
      </c>
      <c r="AU96" s="216" t="s">
        <v>83</v>
      </c>
      <c r="AV96" s="11" t="s">
        <v>24</v>
      </c>
      <c r="AW96" s="11" t="s">
        <v>139</v>
      </c>
      <c r="AX96" s="11" t="s">
        <v>74</v>
      </c>
      <c r="AY96" s="216" t="s">
        <v>127</v>
      </c>
    </row>
    <row r="97" spans="2:65" s="12" customFormat="1">
      <c r="B97" s="217"/>
      <c r="C97" s="218"/>
      <c r="D97" s="204" t="s">
        <v>137</v>
      </c>
      <c r="E97" s="219" t="s">
        <v>22</v>
      </c>
      <c r="F97" s="220" t="s">
        <v>24</v>
      </c>
      <c r="G97" s="218"/>
      <c r="H97" s="221">
        <v>1</v>
      </c>
      <c r="I97" s="222"/>
      <c r="J97" s="218"/>
      <c r="K97" s="218"/>
      <c r="L97" s="223"/>
      <c r="M97" s="224"/>
      <c r="N97" s="225"/>
      <c r="O97" s="225"/>
      <c r="P97" s="225"/>
      <c r="Q97" s="225"/>
      <c r="R97" s="225"/>
      <c r="S97" s="225"/>
      <c r="T97" s="226"/>
      <c r="AT97" s="227" t="s">
        <v>137</v>
      </c>
      <c r="AU97" s="227" t="s">
        <v>83</v>
      </c>
      <c r="AV97" s="12" t="s">
        <v>83</v>
      </c>
      <c r="AW97" s="12" t="s">
        <v>139</v>
      </c>
      <c r="AX97" s="12" t="s">
        <v>74</v>
      </c>
      <c r="AY97" s="227" t="s">
        <v>127</v>
      </c>
    </row>
    <row r="98" spans="2:65" s="13" customFormat="1">
      <c r="B98" s="228"/>
      <c r="C98" s="229"/>
      <c r="D98" s="204" t="s">
        <v>137</v>
      </c>
      <c r="E98" s="230" t="s">
        <v>22</v>
      </c>
      <c r="F98" s="231" t="s">
        <v>143</v>
      </c>
      <c r="G98" s="229"/>
      <c r="H98" s="232">
        <v>1</v>
      </c>
      <c r="I98" s="233"/>
      <c r="J98" s="229"/>
      <c r="K98" s="229"/>
      <c r="L98" s="234"/>
      <c r="M98" s="235"/>
      <c r="N98" s="236"/>
      <c r="O98" s="236"/>
      <c r="P98" s="236"/>
      <c r="Q98" s="236"/>
      <c r="R98" s="236"/>
      <c r="S98" s="236"/>
      <c r="T98" s="237"/>
      <c r="AT98" s="238" t="s">
        <v>137</v>
      </c>
      <c r="AU98" s="238" t="s">
        <v>83</v>
      </c>
      <c r="AV98" s="13" t="s">
        <v>134</v>
      </c>
      <c r="AW98" s="13" t="s">
        <v>139</v>
      </c>
      <c r="AX98" s="13" t="s">
        <v>24</v>
      </c>
      <c r="AY98" s="238" t="s">
        <v>127</v>
      </c>
    </row>
    <row r="99" spans="2:65" s="1" customFormat="1" ht="38.25" customHeight="1">
      <c r="B99" s="41"/>
      <c r="C99" s="192" t="s">
        <v>151</v>
      </c>
      <c r="D99" s="192" t="s">
        <v>129</v>
      </c>
      <c r="E99" s="193" t="s">
        <v>152</v>
      </c>
      <c r="F99" s="194" t="s">
        <v>153</v>
      </c>
      <c r="G99" s="195" t="s">
        <v>154</v>
      </c>
      <c r="H99" s="196">
        <v>148.59</v>
      </c>
      <c r="I99" s="197"/>
      <c r="J99" s="198">
        <f>ROUND(I99*H99,2)</f>
        <v>0</v>
      </c>
      <c r="K99" s="194" t="s">
        <v>133</v>
      </c>
      <c r="L99" s="61"/>
      <c r="M99" s="199" t="s">
        <v>22</v>
      </c>
      <c r="N99" s="200" t="s">
        <v>45</v>
      </c>
      <c r="O99" s="42"/>
      <c r="P99" s="201">
        <f>O99*H99</f>
        <v>0</v>
      </c>
      <c r="Q99" s="201">
        <v>0</v>
      </c>
      <c r="R99" s="201">
        <f>Q99*H99</f>
        <v>0</v>
      </c>
      <c r="S99" s="201">
        <v>0</v>
      </c>
      <c r="T99" s="202">
        <f>S99*H99</f>
        <v>0</v>
      </c>
      <c r="AR99" s="24" t="s">
        <v>134</v>
      </c>
      <c r="AT99" s="24" t="s">
        <v>129</v>
      </c>
      <c r="AU99" s="24" t="s">
        <v>83</v>
      </c>
      <c r="AY99" s="24" t="s">
        <v>127</v>
      </c>
      <c r="BE99" s="203">
        <f>IF(N99="základní",J99,0)</f>
        <v>0</v>
      </c>
      <c r="BF99" s="203">
        <f>IF(N99="snížená",J99,0)</f>
        <v>0</v>
      </c>
      <c r="BG99" s="203">
        <f>IF(N99="zákl. přenesená",J99,0)</f>
        <v>0</v>
      </c>
      <c r="BH99" s="203">
        <f>IF(N99="sníž. přenesená",J99,0)</f>
        <v>0</v>
      </c>
      <c r="BI99" s="203">
        <f>IF(N99="nulová",J99,0)</f>
        <v>0</v>
      </c>
      <c r="BJ99" s="24" t="s">
        <v>24</v>
      </c>
      <c r="BK99" s="203">
        <f>ROUND(I99*H99,2)</f>
        <v>0</v>
      </c>
      <c r="BL99" s="24" t="s">
        <v>134</v>
      </c>
      <c r="BM99" s="24" t="s">
        <v>155</v>
      </c>
    </row>
    <row r="100" spans="2:65" s="1" customFormat="1" ht="324">
      <c r="B100" s="41"/>
      <c r="C100" s="63"/>
      <c r="D100" s="204" t="s">
        <v>135</v>
      </c>
      <c r="E100" s="63"/>
      <c r="F100" s="205" t="s">
        <v>156</v>
      </c>
      <c r="G100" s="63"/>
      <c r="H100" s="63"/>
      <c r="I100" s="163"/>
      <c r="J100" s="63"/>
      <c r="K100" s="63"/>
      <c r="L100" s="61"/>
      <c r="M100" s="206"/>
      <c r="N100" s="42"/>
      <c r="O100" s="42"/>
      <c r="P100" s="42"/>
      <c r="Q100" s="42"/>
      <c r="R100" s="42"/>
      <c r="S100" s="42"/>
      <c r="T100" s="78"/>
      <c r="AT100" s="24" t="s">
        <v>135</v>
      </c>
      <c r="AU100" s="24" t="s">
        <v>83</v>
      </c>
    </row>
    <row r="101" spans="2:65" s="11" customFormat="1">
      <c r="B101" s="207"/>
      <c r="C101" s="208"/>
      <c r="D101" s="204" t="s">
        <v>137</v>
      </c>
      <c r="E101" s="209" t="s">
        <v>22</v>
      </c>
      <c r="F101" s="210" t="s">
        <v>138</v>
      </c>
      <c r="G101" s="208"/>
      <c r="H101" s="209" t="s">
        <v>22</v>
      </c>
      <c r="I101" s="211"/>
      <c r="J101" s="208"/>
      <c r="K101" s="208"/>
      <c r="L101" s="212"/>
      <c r="M101" s="213"/>
      <c r="N101" s="214"/>
      <c r="O101" s="214"/>
      <c r="P101" s="214"/>
      <c r="Q101" s="214"/>
      <c r="R101" s="214"/>
      <c r="S101" s="214"/>
      <c r="T101" s="215"/>
      <c r="AT101" s="216" t="s">
        <v>137</v>
      </c>
      <c r="AU101" s="216" t="s">
        <v>83</v>
      </c>
      <c r="AV101" s="11" t="s">
        <v>24</v>
      </c>
      <c r="AW101" s="11" t="s">
        <v>139</v>
      </c>
      <c r="AX101" s="11" t="s">
        <v>74</v>
      </c>
      <c r="AY101" s="216" t="s">
        <v>127</v>
      </c>
    </row>
    <row r="102" spans="2:65" s="11" customFormat="1">
      <c r="B102" s="207"/>
      <c r="C102" s="208"/>
      <c r="D102" s="204" t="s">
        <v>137</v>
      </c>
      <c r="E102" s="209" t="s">
        <v>22</v>
      </c>
      <c r="F102" s="210" t="s">
        <v>157</v>
      </c>
      <c r="G102" s="208"/>
      <c r="H102" s="209" t="s">
        <v>22</v>
      </c>
      <c r="I102" s="211"/>
      <c r="J102" s="208"/>
      <c r="K102" s="208"/>
      <c r="L102" s="212"/>
      <c r="M102" s="213"/>
      <c r="N102" s="214"/>
      <c r="O102" s="214"/>
      <c r="P102" s="214"/>
      <c r="Q102" s="214"/>
      <c r="R102" s="214"/>
      <c r="S102" s="214"/>
      <c r="T102" s="215"/>
      <c r="AT102" s="216" t="s">
        <v>137</v>
      </c>
      <c r="AU102" s="216" t="s">
        <v>83</v>
      </c>
      <c r="AV102" s="11" t="s">
        <v>24</v>
      </c>
      <c r="AW102" s="11" t="s">
        <v>139</v>
      </c>
      <c r="AX102" s="11" t="s">
        <v>74</v>
      </c>
      <c r="AY102" s="216" t="s">
        <v>127</v>
      </c>
    </row>
    <row r="103" spans="2:65" s="11" customFormat="1">
      <c r="B103" s="207"/>
      <c r="C103" s="208"/>
      <c r="D103" s="204" t="s">
        <v>137</v>
      </c>
      <c r="E103" s="209" t="s">
        <v>22</v>
      </c>
      <c r="F103" s="210" t="s">
        <v>158</v>
      </c>
      <c r="G103" s="208"/>
      <c r="H103" s="209" t="s">
        <v>22</v>
      </c>
      <c r="I103" s="211"/>
      <c r="J103" s="208"/>
      <c r="K103" s="208"/>
      <c r="L103" s="212"/>
      <c r="M103" s="213"/>
      <c r="N103" s="214"/>
      <c r="O103" s="214"/>
      <c r="P103" s="214"/>
      <c r="Q103" s="214"/>
      <c r="R103" s="214"/>
      <c r="S103" s="214"/>
      <c r="T103" s="215"/>
      <c r="AT103" s="216" t="s">
        <v>137</v>
      </c>
      <c r="AU103" s="216" t="s">
        <v>83</v>
      </c>
      <c r="AV103" s="11" t="s">
        <v>24</v>
      </c>
      <c r="AW103" s="11" t="s">
        <v>139</v>
      </c>
      <c r="AX103" s="11" t="s">
        <v>74</v>
      </c>
      <c r="AY103" s="216" t="s">
        <v>127</v>
      </c>
    </row>
    <row r="104" spans="2:65" s="12" customFormat="1">
      <c r="B104" s="217"/>
      <c r="C104" s="218"/>
      <c r="D104" s="204" t="s">
        <v>137</v>
      </c>
      <c r="E104" s="219" t="s">
        <v>22</v>
      </c>
      <c r="F104" s="220" t="s">
        <v>159</v>
      </c>
      <c r="G104" s="218"/>
      <c r="H104" s="221">
        <v>148.59</v>
      </c>
      <c r="I104" s="222"/>
      <c r="J104" s="218"/>
      <c r="K104" s="218"/>
      <c r="L104" s="223"/>
      <c r="M104" s="224"/>
      <c r="N104" s="225"/>
      <c r="O104" s="225"/>
      <c r="P104" s="225"/>
      <c r="Q104" s="225"/>
      <c r="R104" s="225"/>
      <c r="S104" s="225"/>
      <c r="T104" s="226"/>
      <c r="AT104" s="227" t="s">
        <v>137</v>
      </c>
      <c r="AU104" s="227" t="s">
        <v>83</v>
      </c>
      <c r="AV104" s="12" t="s">
        <v>83</v>
      </c>
      <c r="AW104" s="12" t="s">
        <v>139</v>
      </c>
      <c r="AX104" s="12" t="s">
        <v>74</v>
      </c>
      <c r="AY104" s="227" t="s">
        <v>127</v>
      </c>
    </row>
    <row r="105" spans="2:65" s="13" customFormat="1">
      <c r="B105" s="228"/>
      <c r="C105" s="229"/>
      <c r="D105" s="204" t="s">
        <v>137</v>
      </c>
      <c r="E105" s="230" t="s">
        <v>22</v>
      </c>
      <c r="F105" s="231" t="s">
        <v>143</v>
      </c>
      <c r="G105" s="229"/>
      <c r="H105" s="232">
        <v>148.59</v>
      </c>
      <c r="I105" s="233"/>
      <c r="J105" s="229"/>
      <c r="K105" s="229"/>
      <c r="L105" s="234"/>
      <c r="M105" s="235"/>
      <c r="N105" s="236"/>
      <c r="O105" s="236"/>
      <c r="P105" s="236"/>
      <c r="Q105" s="236"/>
      <c r="R105" s="236"/>
      <c r="S105" s="236"/>
      <c r="T105" s="237"/>
      <c r="AT105" s="238" t="s">
        <v>137</v>
      </c>
      <c r="AU105" s="238" t="s">
        <v>83</v>
      </c>
      <c r="AV105" s="13" t="s">
        <v>134</v>
      </c>
      <c r="AW105" s="13" t="s">
        <v>139</v>
      </c>
      <c r="AX105" s="13" t="s">
        <v>24</v>
      </c>
      <c r="AY105" s="238" t="s">
        <v>127</v>
      </c>
    </row>
    <row r="106" spans="2:65" s="1" customFormat="1" ht="38.25" customHeight="1">
      <c r="B106" s="41"/>
      <c r="C106" s="192" t="s">
        <v>134</v>
      </c>
      <c r="D106" s="192" t="s">
        <v>129</v>
      </c>
      <c r="E106" s="193" t="s">
        <v>160</v>
      </c>
      <c r="F106" s="194" t="s">
        <v>161</v>
      </c>
      <c r="G106" s="195" t="s">
        <v>154</v>
      </c>
      <c r="H106" s="196">
        <v>1400.413</v>
      </c>
      <c r="I106" s="197"/>
      <c r="J106" s="198">
        <f>ROUND(I106*H106,2)</f>
        <v>0</v>
      </c>
      <c r="K106" s="194" t="s">
        <v>133</v>
      </c>
      <c r="L106" s="61"/>
      <c r="M106" s="199" t="s">
        <v>22</v>
      </c>
      <c r="N106" s="200" t="s">
        <v>45</v>
      </c>
      <c r="O106" s="42"/>
      <c r="P106" s="201">
        <f>O106*H106</f>
        <v>0</v>
      </c>
      <c r="Q106" s="201">
        <v>0</v>
      </c>
      <c r="R106" s="201">
        <f>Q106*H106</f>
        <v>0</v>
      </c>
      <c r="S106" s="201">
        <v>0</v>
      </c>
      <c r="T106" s="202">
        <f>S106*H106</f>
        <v>0</v>
      </c>
      <c r="AR106" s="24" t="s">
        <v>134</v>
      </c>
      <c r="AT106" s="24" t="s">
        <v>129</v>
      </c>
      <c r="AU106" s="24" t="s">
        <v>83</v>
      </c>
      <c r="AY106" s="24" t="s">
        <v>127</v>
      </c>
      <c r="BE106" s="203">
        <f>IF(N106="základní",J106,0)</f>
        <v>0</v>
      </c>
      <c r="BF106" s="203">
        <f>IF(N106="snížená",J106,0)</f>
        <v>0</v>
      </c>
      <c r="BG106" s="203">
        <f>IF(N106="zákl. přenesená",J106,0)</f>
        <v>0</v>
      </c>
      <c r="BH106" s="203">
        <f>IF(N106="sníž. přenesená",J106,0)</f>
        <v>0</v>
      </c>
      <c r="BI106" s="203">
        <f>IF(N106="nulová",J106,0)</f>
        <v>0</v>
      </c>
      <c r="BJ106" s="24" t="s">
        <v>24</v>
      </c>
      <c r="BK106" s="203">
        <f>ROUND(I106*H106,2)</f>
        <v>0</v>
      </c>
      <c r="BL106" s="24" t="s">
        <v>134</v>
      </c>
      <c r="BM106" s="24" t="s">
        <v>162</v>
      </c>
    </row>
    <row r="107" spans="2:65" s="1" customFormat="1" ht="108">
      <c r="B107" s="41"/>
      <c r="C107" s="63"/>
      <c r="D107" s="204" t="s">
        <v>135</v>
      </c>
      <c r="E107" s="63"/>
      <c r="F107" s="205" t="s">
        <v>163</v>
      </c>
      <c r="G107" s="63"/>
      <c r="H107" s="63"/>
      <c r="I107" s="163"/>
      <c r="J107" s="63"/>
      <c r="K107" s="63"/>
      <c r="L107" s="61"/>
      <c r="M107" s="206"/>
      <c r="N107" s="42"/>
      <c r="O107" s="42"/>
      <c r="P107" s="42"/>
      <c r="Q107" s="42"/>
      <c r="R107" s="42"/>
      <c r="S107" s="42"/>
      <c r="T107" s="78"/>
      <c r="AT107" s="24" t="s">
        <v>135</v>
      </c>
      <c r="AU107" s="24" t="s">
        <v>83</v>
      </c>
    </row>
    <row r="108" spans="2:65" s="11" customFormat="1">
      <c r="B108" s="207"/>
      <c r="C108" s="208"/>
      <c r="D108" s="204" t="s">
        <v>137</v>
      </c>
      <c r="E108" s="209" t="s">
        <v>22</v>
      </c>
      <c r="F108" s="210" t="s">
        <v>164</v>
      </c>
      <c r="G108" s="208"/>
      <c r="H108" s="209" t="s">
        <v>22</v>
      </c>
      <c r="I108" s="211"/>
      <c r="J108" s="208"/>
      <c r="K108" s="208"/>
      <c r="L108" s="212"/>
      <c r="M108" s="213"/>
      <c r="N108" s="214"/>
      <c r="O108" s="214"/>
      <c r="P108" s="214"/>
      <c r="Q108" s="214"/>
      <c r="R108" s="214"/>
      <c r="S108" s="214"/>
      <c r="T108" s="215"/>
      <c r="AT108" s="216" t="s">
        <v>137</v>
      </c>
      <c r="AU108" s="216" t="s">
        <v>83</v>
      </c>
      <c r="AV108" s="11" t="s">
        <v>24</v>
      </c>
      <c r="AW108" s="11" t="s">
        <v>139</v>
      </c>
      <c r="AX108" s="11" t="s">
        <v>74</v>
      </c>
      <c r="AY108" s="216" t="s">
        <v>127</v>
      </c>
    </row>
    <row r="109" spans="2:65" s="11" customFormat="1" ht="27">
      <c r="B109" s="207"/>
      <c r="C109" s="208"/>
      <c r="D109" s="204" t="s">
        <v>137</v>
      </c>
      <c r="E109" s="209" t="s">
        <v>22</v>
      </c>
      <c r="F109" s="210" t="s">
        <v>165</v>
      </c>
      <c r="G109" s="208"/>
      <c r="H109" s="209" t="s">
        <v>22</v>
      </c>
      <c r="I109" s="211"/>
      <c r="J109" s="208"/>
      <c r="K109" s="208"/>
      <c r="L109" s="212"/>
      <c r="M109" s="213"/>
      <c r="N109" s="214"/>
      <c r="O109" s="214"/>
      <c r="P109" s="214"/>
      <c r="Q109" s="214"/>
      <c r="R109" s="214"/>
      <c r="S109" s="214"/>
      <c r="T109" s="215"/>
      <c r="AT109" s="216" t="s">
        <v>137</v>
      </c>
      <c r="AU109" s="216" t="s">
        <v>83</v>
      </c>
      <c r="AV109" s="11" t="s">
        <v>24</v>
      </c>
      <c r="AW109" s="11" t="s">
        <v>139</v>
      </c>
      <c r="AX109" s="11" t="s">
        <v>74</v>
      </c>
      <c r="AY109" s="216" t="s">
        <v>127</v>
      </c>
    </row>
    <row r="110" spans="2:65" s="11" customFormat="1" ht="27">
      <c r="B110" s="207"/>
      <c r="C110" s="208"/>
      <c r="D110" s="204" t="s">
        <v>137</v>
      </c>
      <c r="E110" s="209" t="s">
        <v>22</v>
      </c>
      <c r="F110" s="210" t="s">
        <v>166</v>
      </c>
      <c r="G110" s="208"/>
      <c r="H110" s="209" t="s">
        <v>22</v>
      </c>
      <c r="I110" s="211"/>
      <c r="J110" s="208"/>
      <c r="K110" s="208"/>
      <c r="L110" s="212"/>
      <c r="M110" s="213"/>
      <c r="N110" s="214"/>
      <c r="O110" s="214"/>
      <c r="P110" s="214"/>
      <c r="Q110" s="214"/>
      <c r="R110" s="214"/>
      <c r="S110" s="214"/>
      <c r="T110" s="215"/>
      <c r="AT110" s="216" t="s">
        <v>137</v>
      </c>
      <c r="AU110" s="216" t="s">
        <v>83</v>
      </c>
      <c r="AV110" s="11" t="s">
        <v>24</v>
      </c>
      <c r="AW110" s="11" t="s">
        <v>139</v>
      </c>
      <c r="AX110" s="11" t="s">
        <v>74</v>
      </c>
      <c r="AY110" s="216" t="s">
        <v>127</v>
      </c>
    </row>
    <row r="111" spans="2:65" s="11" customFormat="1">
      <c r="B111" s="207"/>
      <c r="C111" s="208"/>
      <c r="D111" s="204" t="s">
        <v>137</v>
      </c>
      <c r="E111" s="209" t="s">
        <v>22</v>
      </c>
      <c r="F111" s="210" t="s">
        <v>167</v>
      </c>
      <c r="G111" s="208"/>
      <c r="H111" s="209" t="s">
        <v>22</v>
      </c>
      <c r="I111" s="211"/>
      <c r="J111" s="208"/>
      <c r="K111" s="208"/>
      <c r="L111" s="212"/>
      <c r="M111" s="213"/>
      <c r="N111" s="214"/>
      <c r="O111" s="214"/>
      <c r="P111" s="214"/>
      <c r="Q111" s="214"/>
      <c r="R111" s="214"/>
      <c r="S111" s="214"/>
      <c r="T111" s="215"/>
      <c r="AT111" s="216" t="s">
        <v>137</v>
      </c>
      <c r="AU111" s="216" t="s">
        <v>83</v>
      </c>
      <c r="AV111" s="11" t="s">
        <v>24</v>
      </c>
      <c r="AW111" s="11" t="s">
        <v>139</v>
      </c>
      <c r="AX111" s="11" t="s">
        <v>74</v>
      </c>
      <c r="AY111" s="216" t="s">
        <v>127</v>
      </c>
    </row>
    <row r="112" spans="2:65" s="11" customFormat="1">
      <c r="B112" s="207"/>
      <c r="C112" s="208"/>
      <c r="D112" s="204" t="s">
        <v>137</v>
      </c>
      <c r="E112" s="209" t="s">
        <v>22</v>
      </c>
      <c r="F112" s="210" t="s">
        <v>168</v>
      </c>
      <c r="G112" s="208"/>
      <c r="H112" s="209" t="s">
        <v>22</v>
      </c>
      <c r="I112" s="211"/>
      <c r="J112" s="208"/>
      <c r="K112" s="208"/>
      <c r="L112" s="212"/>
      <c r="M112" s="213"/>
      <c r="N112" s="214"/>
      <c r="O112" s="214"/>
      <c r="P112" s="214"/>
      <c r="Q112" s="214"/>
      <c r="R112" s="214"/>
      <c r="S112" s="214"/>
      <c r="T112" s="215"/>
      <c r="AT112" s="216" t="s">
        <v>137</v>
      </c>
      <c r="AU112" s="216" t="s">
        <v>83</v>
      </c>
      <c r="AV112" s="11" t="s">
        <v>24</v>
      </c>
      <c r="AW112" s="11" t="s">
        <v>139</v>
      </c>
      <c r="AX112" s="11" t="s">
        <v>74</v>
      </c>
      <c r="AY112" s="216" t="s">
        <v>127</v>
      </c>
    </row>
    <row r="113" spans="2:51" s="12" customFormat="1">
      <c r="B113" s="217"/>
      <c r="C113" s="218"/>
      <c r="D113" s="204" t="s">
        <v>137</v>
      </c>
      <c r="E113" s="219" t="s">
        <v>22</v>
      </c>
      <c r="F113" s="220" t="s">
        <v>169</v>
      </c>
      <c r="G113" s="218"/>
      <c r="H113" s="221">
        <v>100.133440346865</v>
      </c>
      <c r="I113" s="222"/>
      <c r="J113" s="218"/>
      <c r="K113" s="218"/>
      <c r="L113" s="223"/>
      <c r="M113" s="224"/>
      <c r="N113" s="225"/>
      <c r="O113" s="225"/>
      <c r="P113" s="225"/>
      <c r="Q113" s="225"/>
      <c r="R113" s="225"/>
      <c r="S113" s="225"/>
      <c r="T113" s="226"/>
      <c r="AT113" s="227" t="s">
        <v>137</v>
      </c>
      <c r="AU113" s="227" t="s">
        <v>83</v>
      </c>
      <c r="AV113" s="12" t="s">
        <v>83</v>
      </c>
      <c r="AW113" s="12" t="s">
        <v>139</v>
      </c>
      <c r="AX113" s="12" t="s">
        <v>74</v>
      </c>
      <c r="AY113" s="227" t="s">
        <v>127</v>
      </c>
    </row>
    <row r="114" spans="2:51" s="11" customFormat="1">
      <c r="B114" s="207"/>
      <c r="C114" s="208"/>
      <c r="D114" s="204" t="s">
        <v>137</v>
      </c>
      <c r="E114" s="209" t="s">
        <v>22</v>
      </c>
      <c r="F114" s="210" t="s">
        <v>170</v>
      </c>
      <c r="G114" s="208"/>
      <c r="H114" s="209" t="s">
        <v>22</v>
      </c>
      <c r="I114" s="211"/>
      <c r="J114" s="208"/>
      <c r="K114" s="208"/>
      <c r="L114" s="212"/>
      <c r="M114" s="213"/>
      <c r="N114" s="214"/>
      <c r="O114" s="214"/>
      <c r="P114" s="214"/>
      <c r="Q114" s="214"/>
      <c r="R114" s="214"/>
      <c r="S114" s="214"/>
      <c r="T114" s="215"/>
      <c r="AT114" s="216" t="s">
        <v>137</v>
      </c>
      <c r="AU114" s="216" t="s">
        <v>83</v>
      </c>
      <c r="AV114" s="11" t="s">
        <v>24</v>
      </c>
      <c r="AW114" s="11" t="s">
        <v>139</v>
      </c>
      <c r="AX114" s="11" t="s">
        <v>74</v>
      </c>
      <c r="AY114" s="216" t="s">
        <v>127</v>
      </c>
    </row>
    <row r="115" spans="2:51" s="12" customFormat="1">
      <c r="B115" s="217"/>
      <c r="C115" s="218"/>
      <c r="D115" s="204" t="s">
        <v>137</v>
      </c>
      <c r="E115" s="219" t="s">
        <v>22</v>
      </c>
      <c r="F115" s="220" t="s">
        <v>171</v>
      </c>
      <c r="G115" s="218"/>
      <c r="H115" s="221">
        <v>134.33688110034501</v>
      </c>
      <c r="I115" s="222"/>
      <c r="J115" s="218"/>
      <c r="K115" s="218"/>
      <c r="L115" s="223"/>
      <c r="M115" s="224"/>
      <c r="N115" s="225"/>
      <c r="O115" s="225"/>
      <c r="P115" s="225"/>
      <c r="Q115" s="225"/>
      <c r="R115" s="225"/>
      <c r="S115" s="225"/>
      <c r="T115" s="226"/>
      <c r="AT115" s="227" t="s">
        <v>137</v>
      </c>
      <c r="AU115" s="227" t="s">
        <v>83</v>
      </c>
      <c r="AV115" s="12" t="s">
        <v>83</v>
      </c>
      <c r="AW115" s="12" t="s">
        <v>139</v>
      </c>
      <c r="AX115" s="12" t="s">
        <v>74</v>
      </c>
      <c r="AY115" s="227" t="s">
        <v>127</v>
      </c>
    </row>
    <row r="116" spans="2:51" s="11" customFormat="1">
      <c r="B116" s="207"/>
      <c r="C116" s="208"/>
      <c r="D116" s="204" t="s">
        <v>137</v>
      </c>
      <c r="E116" s="209" t="s">
        <v>22</v>
      </c>
      <c r="F116" s="210" t="s">
        <v>172</v>
      </c>
      <c r="G116" s="208"/>
      <c r="H116" s="209" t="s">
        <v>22</v>
      </c>
      <c r="I116" s="211"/>
      <c r="J116" s="208"/>
      <c r="K116" s="208"/>
      <c r="L116" s="212"/>
      <c r="M116" s="213"/>
      <c r="N116" s="214"/>
      <c r="O116" s="214"/>
      <c r="P116" s="214"/>
      <c r="Q116" s="214"/>
      <c r="R116" s="214"/>
      <c r="S116" s="214"/>
      <c r="T116" s="215"/>
      <c r="AT116" s="216" t="s">
        <v>137</v>
      </c>
      <c r="AU116" s="216" t="s">
        <v>83</v>
      </c>
      <c r="AV116" s="11" t="s">
        <v>24</v>
      </c>
      <c r="AW116" s="11" t="s">
        <v>139</v>
      </c>
      <c r="AX116" s="11" t="s">
        <v>74</v>
      </c>
      <c r="AY116" s="216" t="s">
        <v>127</v>
      </c>
    </row>
    <row r="117" spans="2:51" s="12" customFormat="1">
      <c r="B117" s="217"/>
      <c r="C117" s="218"/>
      <c r="D117" s="204" t="s">
        <v>137</v>
      </c>
      <c r="E117" s="219" t="s">
        <v>22</v>
      </c>
      <c r="F117" s="220" t="s">
        <v>173</v>
      </c>
      <c r="G117" s="218"/>
      <c r="H117" s="221">
        <v>400.36633334858101</v>
      </c>
      <c r="I117" s="222"/>
      <c r="J117" s="218"/>
      <c r="K117" s="218"/>
      <c r="L117" s="223"/>
      <c r="M117" s="224"/>
      <c r="N117" s="225"/>
      <c r="O117" s="225"/>
      <c r="P117" s="225"/>
      <c r="Q117" s="225"/>
      <c r="R117" s="225"/>
      <c r="S117" s="225"/>
      <c r="T117" s="226"/>
      <c r="AT117" s="227" t="s">
        <v>137</v>
      </c>
      <c r="AU117" s="227" t="s">
        <v>83</v>
      </c>
      <c r="AV117" s="12" t="s">
        <v>83</v>
      </c>
      <c r="AW117" s="12" t="s">
        <v>139</v>
      </c>
      <c r="AX117" s="12" t="s">
        <v>74</v>
      </c>
      <c r="AY117" s="227" t="s">
        <v>127</v>
      </c>
    </row>
    <row r="118" spans="2:51" s="12" customFormat="1">
      <c r="B118" s="217"/>
      <c r="C118" s="218"/>
      <c r="D118" s="204" t="s">
        <v>137</v>
      </c>
      <c r="E118" s="219" t="s">
        <v>22</v>
      </c>
      <c r="F118" s="220" t="s">
        <v>22</v>
      </c>
      <c r="G118" s="218"/>
      <c r="H118" s="221">
        <v>0</v>
      </c>
      <c r="I118" s="222"/>
      <c r="J118" s="218"/>
      <c r="K118" s="218"/>
      <c r="L118" s="223"/>
      <c r="M118" s="224"/>
      <c r="N118" s="225"/>
      <c r="O118" s="225"/>
      <c r="P118" s="225"/>
      <c r="Q118" s="225"/>
      <c r="R118" s="225"/>
      <c r="S118" s="225"/>
      <c r="T118" s="226"/>
      <c r="AT118" s="227" t="s">
        <v>137</v>
      </c>
      <c r="AU118" s="227" t="s">
        <v>83</v>
      </c>
      <c r="AV118" s="12" t="s">
        <v>83</v>
      </c>
      <c r="AW118" s="12" t="s">
        <v>6</v>
      </c>
      <c r="AX118" s="12" t="s">
        <v>74</v>
      </c>
      <c r="AY118" s="227" t="s">
        <v>127</v>
      </c>
    </row>
    <row r="119" spans="2:51" s="11" customFormat="1">
      <c r="B119" s="207"/>
      <c r="C119" s="208"/>
      <c r="D119" s="204" t="s">
        <v>137</v>
      </c>
      <c r="E119" s="209" t="s">
        <v>22</v>
      </c>
      <c r="F119" s="210" t="s">
        <v>174</v>
      </c>
      <c r="G119" s="208"/>
      <c r="H119" s="209" t="s">
        <v>22</v>
      </c>
      <c r="I119" s="211"/>
      <c r="J119" s="208"/>
      <c r="K119" s="208"/>
      <c r="L119" s="212"/>
      <c r="M119" s="213"/>
      <c r="N119" s="214"/>
      <c r="O119" s="214"/>
      <c r="P119" s="214"/>
      <c r="Q119" s="214"/>
      <c r="R119" s="214"/>
      <c r="S119" s="214"/>
      <c r="T119" s="215"/>
      <c r="AT119" s="216" t="s">
        <v>137</v>
      </c>
      <c r="AU119" s="216" t="s">
        <v>83</v>
      </c>
      <c r="AV119" s="11" t="s">
        <v>24</v>
      </c>
      <c r="AW119" s="11" t="s">
        <v>139</v>
      </c>
      <c r="AX119" s="11" t="s">
        <v>74</v>
      </c>
      <c r="AY119" s="216" t="s">
        <v>127</v>
      </c>
    </row>
    <row r="120" spans="2:51" s="11" customFormat="1">
      <c r="B120" s="207"/>
      <c r="C120" s="208"/>
      <c r="D120" s="204" t="s">
        <v>137</v>
      </c>
      <c r="E120" s="209" t="s">
        <v>22</v>
      </c>
      <c r="F120" s="210" t="s">
        <v>175</v>
      </c>
      <c r="G120" s="208"/>
      <c r="H120" s="209" t="s">
        <v>22</v>
      </c>
      <c r="I120" s="211"/>
      <c r="J120" s="208"/>
      <c r="K120" s="208"/>
      <c r="L120" s="212"/>
      <c r="M120" s="213"/>
      <c r="N120" s="214"/>
      <c r="O120" s="214"/>
      <c r="P120" s="214"/>
      <c r="Q120" s="214"/>
      <c r="R120" s="214"/>
      <c r="S120" s="214"/>
      <c r="T120" s="215"/>
      <c r="AT120" s="216" t="s">
        <v>137</v>
      </c>
      <c r="AU120" s="216" t="s">
        <v>83</v>
      </c>
      <c r="AV120" s="11" t="s">
        <v>24</v>
      </c>
      <c r="AW120" s="11" t="s">
        <v>139</v>
      </c>
      <c r="AX120" s="11" t="s">
        <v>74</v>
      </c>
      <c r="AY120" s="216" t="s">
        <v>127</v>
      </c>
    </row>
    <row r="121" spans="2:51" s="12" customFormat="1">
      <c r="B121" s="217"/>
      <c r="C121" s="218"/>
      <c r="D121" s="204" t="s">
        <v>137</v>
      </c>
      <c r="E121" s="219" t="s">
        <v>22</v>
      </c>
      <c r="F121" s="220" t="s">
        <v>176</v>
      </c>
      <c r="G121" s="218"/>
      <c r="H121" s="221">
        <v>23.654734982541399</v>
      </c>
      <c r="I121" s="222"/>
      <c r="J121" s="218"/>
      <c r="K121" s="218"/>
      <c r="L121" s="223"/>
      <c r="M121" s="224"/>
      <c r="N121" s="225"/>
      <c r="O121" s="225"/>
      <c r="P121" s="225"/>
      <c r="Q121" s="225"/>
      <c r="R121" s="225"/>
      <c r="S121" s="225"/>
      <c r="T121" s="226"/>
      <c r="AT121" s="227" t="s">
        <v>137</v>
      </c>
      <c r="AU121" s="227" t="s">
        <v>83</v>
      </c>
      <c r="AV121" s="12" t="s">
        <v>83</v>
      </c>
      <c r="AW121" s="12" t="s">
        <v>139</v>
      </c>
      <c r="AX121" s="12" t="s">
        <v>74</v>
      </c>
      <c r="AY121" s="227" t="s">
        <v>127</v>
      </c>
    </row>
    <row r="122" spans="2:51" s="11" customFormat="1">
      <c r="B122" s="207"/>
      <c r="C122" s="208"/>
      <c r="D122" s="204" t="s">
        <v>137</v>
      </c>
      <c r="E122" s="209" t="s">
        <v>22</v>
      </c>
      <c r="F122" s="210" t="s">
        <v>177</v>
      </c>
      <c r="G122" s="208"/>
      <c r="H122" s="209" t="s">
        <v>22</v>
      </c>
      <c r="I122" s="211"/>
      <c r="J122" s="208"/>
      <c r="K122" s="208"/>
      <c r="L122" s="212"/>
      <c r="M122" s="213"/>
      <c r="N122" s="214"/>
      <c r="O122" s="214"/>
      <c r="P122" s="214"/>
      <c r="Q122" s="214"/>
      <c r="R122" s="214"/>
      <c r="S122" s="214"/>
      <c r="T122" s="215"/>
      <c r="AT122" s="216" t="s">
        <v>137</v>
      </c>
      <c r="AU122" s="216" t="s">
        <v>83</v>
      </c>
      <c r="AV122" s="11" t="s">
        <v>24</v>
      </c>
      <c r="AW122" s="11" t="s">
        <v>139</v>
      </c>
      <c r="AX122" s="11" t="s">
        <v>74</v>
      </c>
      <c r="AY122" s="216" t="s">
        <v>127</v>
      </c>
    </row>
    <row r="123" spans="2:51" s="12" customFormat="1">
      <c r="B123" s="217"/>
      <c r="C123" s="218"/>
      <c r="D123" s="204" t="s">
        <v>137</v>
      </c>
      <c r="E123" s="219" t="s">
        <v>22</v>
      </c>
      <c r="F123" s="220" t="s">
        <v>178</v>
      </c>
      <c r="G123" s="218"/>
      <c r="H123" s="221">
        <v>26.815823312942101</v>
      </c>
      <c r="I123" s="222"/>
      <c r="J123" s="218"/>
      <c r="K123" s="218"/>
      <c r="L123" s="223"/>
      <c r="M123" s="224"/>
      <c r="N123" s="225"/>
      <c r="O123" s="225"/>
      <c r="P123" s="225"/>
      <c r="Q123" s="225"/>
      <c r="R123" s="225"/>
      <c r="S123" s="225"/>
      <c r="T123" s="226"/>
      <c r="AT123" s="227" t="s">
        <v>137</v>
      </c>
      <c r="AU123" s="227" t="s">
        <v>83</v>
      </c>
      <c r="AV123" s="12" t="s">
        <v>83</v>
      </c>
      <c r="AW123" s="12" t="s">
        <v>139</v>
      </c>
      <c r="AX123" s="12" t="s">
        <v>74</v>
      </c>
      <c r="AY123" s="227" t="s">
        <v>127</v>
      </c>
    </row>
    <row r="124" spans="2:51" s="11" customFormat="1">
      <c r="B124" s="207"/>
      <c r="C124" s="208"/>
      <c r="D124" s="204" t="s">
        <v>137</v>
      </c>
      <c r="E124" s="209" t="s">
        <v>22</v>
      </c>
      <c r="F124" s="210" t="s">
        <v>179</v>
      </c>
      <c r="G124" s="208"/>
      <c r="H124" s="209" t="s">
        <v>22</v>
      </c>
      <c r="I124" s="211"/>
      <c r="J124" s="208"/>
      <c r="K124" s="208"/>
      <c r="L124" s="212"/>
      <c r="M124" s="213"/>
      <c r="N124" s="214"/>
      <c r="O124" s="214"/>
      <c r="P124" s="214"/>
      <c r="Q124" s="214"/>
      <c r="R124" s="214"/>
      <c r="S124" s="214"/>
      <c r="T124" s="215"/>
      <c r="AT124" s="216" t="s">
        <v>137</v>
      </c>
      <c r="AU124" s="216" t="s">
        <v>83</v>
      </c>
      <c r="AV124" s="11" t="s">
        <v>24</v>
      </c>
      <c r="AW124" s="11" t="s">
        <v>139</v>
      </c>
      <c r="AX124" s="11" t="s">
        <v>74</v>
      </c>
      <c r="AY124" s="216" t="s">
        <v>127</v>
      </c>
    </row>
    <row r="125" spans="2:51" s="12" customFormat="1">
      <c r="B125" s="217"/>
      <c r="C125" s="218"/>
      <c r="D125" s="204" t="s">
        <v>137</v>
      </c>
      <c r="E125" s="219" t="s">
        <v>22</v>
      </c>
      <c r="F125" s="220" t="s">
        <v>180</v>
      </c>
      <c r="G125" s="218"/>
      <c r="H125" s="221">
        <v>31.485065659822599</v>
      </c>
      <c r="I125" s="222"/>
      <c r="J125" s="218"/>
      <c r="K125" s="218"/>
      <c r="L125" s="223"/>
      <c r="M125" s="224"/>
      <c r="N125" s="225"/>
      <c r="O125" s="225"/>
      <c r="P125" s="225"/>
      <c r="Q125" s="225"/>
      <c r="R125" s="225"/>
      <c r="S125" s="225"/>
      <c r="T125" s="226"/>
      <c r="AT125" s="227" t="s">
        <v>137</v>
      </c>
      <c r="AU125" s="227" t="s">
        <v>83</v>
      </c>
      <c r="AV125" s="12" t="s">
        <v>83</v>
      </c>
      <c r="AW125" s="12" t="s">
        <v>139</v>
      </c>
      <c r="AX125" s="12" t="s">
        <v>74</v>
      </c>
      <c r="AY125" s="227" t="s">
        <v>127</v>
      </c>
    </row>
    <row r="126" spans="2:51" s="11" customFormat="1">
      <c r="B126" s="207"/>
      <c r="C126" s="208"/>
      <c r="D126" s="204" t="s">
        <v>137</v>
      </c>
      <c r="E126" s="209" t="s">
        <v>22</v>
      </c>
      <c r="F126" s="210" t="s">
        <v>181</v>
      </c>
      <c r="G126" s="208"/>
      <c r="H126" s="209" t="s">
        <v>22</v>
      </c>
      <c r="I126" s="211"/>
      <c r="J126" s="208"/>
      <c r="K126" s="208"/>
      <c r="L126" s="212"/>
      <c r="M126" s="213"/>
      <c r="N126" s="214"/>
      <c r="O126" s="214"/>
      <c r="P126" s="214"/>
      <c r="Q126" s="214"/>
      <c r="R126" s="214"/>
      <c r="S126" s="214"/>
      <c r="T126" s="215"/>
      <c r="AT126" s="216" t="s">
        <v>137</v>
      </c>
      <c r="AU126" s="216" t="s">
        <v>83</v>
      </c>
      <c r="AV126" s="11" t="s">
        <v>24</v>
      </c>
      <c r="AW126" s="11" t="s">
        <v>139</v>
      </c>
      <c r="AX126" s="11" t="s">
        <v>74</v>
      </c>
      <c r="AY126" s="216" t="s">
        <v>127</v>
      </c>
    </row>
    <row r="127" spans="2:51" s="12" customFormat="1">
      <c r="B127" s="217"/>
      <c r="C127" s="218"/>
      <c r="D127" s="204" t="s">
        <v>137</v>
      </c>
      <c r="E127" s="219" t="s">
        <v>22</v>
      </c>
      <c r="F127" s="220" t="s">
        <v>182</v>
      </c>
      <c r="G127" s="218"/>
      <c r="H127" s="221">
        <v>42.711261122495003</v>
      </c>
      <c r="I127" s="222"/>
      <c r="J127" s="218"/>
      <c r="K127" s="218"/>
      <c r="L127" s="223"/>
      <c r="M127" s="224"/>
      <c r="N127" s="225"/>
      <c r="O127" s="225"/>
      <c r="P127" s="225"/>
      <c r="Q127" s="225"/>
      <c r="R127" s="225"/>
      <c r="S127" s="225"/>
      <c r="T127" s="226"/>
      <c r="AT127" s="227" t="s">
        <v>137</v>
      </c>
      <c r="AU127" s="227" t="s">
        <v>83</v>
      </c>
      <c r="AV127" s="12" t="s">
        <v>83</v>
      </c>
      <c r="AW127" s="12" t="s">
        <v>139</v>
      </c>
      <c r="AX127" s="12" t="s">
        <v>74</v>
      </c>
      <c r="AY127" s="227" t="s">
        <v>127</v>
      </c>
    </row>
    <row r="128" spans="2:51" s="11" customFormat="1">
      <c r="B128" s="207"/>
      <c r="C128" s="208"/>
      <c r="D128" s="204" t="s">
        <v>137</v>
      </c>
      <c r="E128" s="209" t="s">
        <v>22</v>
      </c>
      <c r="F128" s="210" t="s">
        <v>183</v>
      </c>
      <c r="G128" s="208"/>
      <c r="H128" s="209" t="s">
        <v>22</v>
      </c>
      <c r="I128" s="211"/>
      <c r="J128" s="208"/>
      <c r="K128" s="208"/>
      <c r="L128" s="212"/>
      <c r="M128" s="213"/>
      <c r="N128" s="214"/>
      <c r="O128" s="214"/>
      <c r="P128" s="214"/>
      <c r="Q128" s="214"/>
      <c r="R128" s="214"/>
      <c r="S128" s="214"/>
      <c r="T128" s="215"/>
      <c r="AT128" s="216" t="s">
        <v>137</v>
      </c>
      <c r="AU128" s="216" t="s">
        <v>83</v>
      </c>
      <c r="AV128" s="11" t="s">
        <v>24</v>
      </c>
      <c r="AW128" s="11" t="s">
        <v>139</v>
      </c>
      <c r="AX128" s="11" t="s">
        <v>74</v>
      </c>
      <c r="AY128" s="216" t="s">
        <v>127</v>
      </c>
    </row>
    <row r="129" spans="2:51" s="12" customFormat="1">
      <c r="B129" s="217"/>
      <c r="C129" s="218"/>
      <c r="D129" s="204" t="s">
        <v>137</v>
      </c>
      <c r="E129" s="219" t="s">
        <v>22</v>
      </c>
      <c r="F129" s="220" t="s">
        <v>184</v>
      </c>
      <c r="G129" s="218"/>
      <c r="H129" s="221">
        <v>54.287506452198599</v>
      </c>
      <c r="I129" s="222"/>
      <c r="J129" s="218"/>
      <c r="K129" s="218"/>
      <c r="L129" s="223"/>
      <c r="M129" s="224"/>
      <c r="N129" s="225"/>
      <c r="O129" s="225"/>
      <c r="P129" s="225"/>
      <c r="Q129" s="225"/>
      <c r="R129" s="225"/>
      <c r="S129" s="225"/>
      <c r="T129" s="226"/>
      <c r="AT129" s="227" t="s">
        <v>137</v>
      </c>
      <c r="AU129" s="227" t="s">
        <v>83</v>
      </c>
      <c r="AV129" s="12" t="s">
        <v>83</v>
      </c>
      <c r="AW129" s="12" t="s">
        <v>139</v>
      </c>
      <c r="AX129" s="12" t="s">
        <v>74</v>
      </c>
      <c r="AY129" s="227" t="s">
        <v>127</v>
      </c>
    </row>
    <row r="130" spans="2:51" s="11" customFormat="1">
      <c r="B130" s="207"/>
      <c r="C130" s="208"/>
      <c r="D130" s="204" t="s">
        <v>137</v>
      </c>
      <c r="E130" s="209" t="s">
        <v>22</v>
      </c>
      <c r="F130" s="210" t="s">
        <v>185</v>
      </c>
      <c r="G130" s="208"/>
      <c r="H130" s="209" t="s">
        <v>22</v>
      </c>
      <c r="I130" s="211"/>
      <c r="J130" s="208"/>
      <c r="K130" s="208"/>
      <c r="L130" s="212"/>
      <c r="M130" s="213"/>
      <c r="N130" s="214"/>
      <c r="O130" s="214"/>
      <c r="P130" s="214"/>
      <c r="Q130" s="214"/>
      <c r="R130" s="214"/>
      <c r="S130" s="214"/>
      <c r="T130" s="215"/>
      <c r="AT130" s="216" t="s">
        <v>137</v>
      </c>
      <c r="AU130" s="216" t="s">
        <v>83</v>
      </c>
      <c r="AV130" s="11" t="s">
        <v>24</v>
      </c>
      <c r="AW130" s="11" t="s">
        <v>139</v>
      </c>
      <c r="AX130" s="11" t="s">
        <v>74</v>
      </c>
      <c r="AY130" s="216" t="s">
        <v>127</v>
      </c>
    </row>
    <row r="131" spans="2:51" s="12" customFormat="1">
      <c r="B131" s="217"/>
      <c r="C131" s="218"/>
      <c r="D131" s="204" t="s">
        <v>137</v>
      </c>
      <c r="E131" s="219" t="s">
        <v>22</v>
      </c>
      <c r="F131" s="220" t="s">
        <v>186</v>
      </c>
      <c r="G131" s="218"/>
      <c r="H131" s="221">
        <v>186.78601759065199</v>
      </c>
      <c r="I131" s="222"/>
      <c r="J131" s="218"/>
      <c r="K131" s="218"/>
      <c r="L131" s="223"/>
      <c r="M131" s="224"/>
      <c r="N131" s="225"/>
      <c r="O131" s="225"/>
      <c r="P131" s="225"/>
      <c r="Q131" s="225"/>
      <c r="R131" s="225"/>
      <c r="S131" s="225"/>
      <c r="T131" s="226"/>
      <c r="AT131" s="227" t="s">
        <v>137</v>
      </c>
      <c r="AU131" s="227" t="s">
        <v>83</v>
      </c>
      <c r="AV131" s="12" t="s">
        <v>83</v>
      </c>
      <c r="AW131" s="12" t="s">
        <v>139</v>
      </c>
      <c r="AX131" s="12" t="s">
        <v>74</v>
      </c>
      <c r="AY131" s="227" t="s">
        <v>127</v>
      </c>
    </row>
    <row r="132" spans="2:51" s="11" customFormat="1">
      <c r="B132" s="207"/>
      <c r="C132" s="208"/>
      <c r="D132" s="204" t="s">
        <v>137</v>
      </c>
      <c r="E132" s="209" t="s">
        <v>22</v>
      </c>
      <c r="F132" s="210" t="s">
        <v>187</v>
      </c>
      <c r="G132" s="208"/>
      <c r="H132" s="209" t="s">
        <v>22</v>
      </c>
      <c r="I132" s="211"/>
      <c r="J132" s="208"/>
      <c r="K132" s="208"/>
      <c r="L132" s="212"/>
      <c r="M132" s="213"/>
      <c r="N132" s="214"/>
      <c r="O132" s="214"/>
      <c r="P132" s="214"/>
      <c r="Q132" s="214"/>
      <c r="R132" s="214"/>
      <c r="S132" s="214"/>
      <c r="T132" s="215"/>
      <c r="AT132" s="216" t="s">
        <v>137</v>
      </c>
      <c r="AU132" s="216" t="s">
        <v>83</v>
      </c>
      <c r="AV132" s="11" t="s">
        <v>24</v>
      </c>
      <c r="AW132" s="11" t="s">
        <v>139</v>
      </c>
      <c r="AX132" s="11" t="s">
        <v>74</v>
      </c>
      <c r="AY132" s="216" t="s">
        <v>127</v>
      </c>
    </row>
    <row r="133" spans="2:51" s="12" customFormat="1">
      <c r="B133" s="217"/>
      <c r="C133" s="218"/>
      <c r="D133" s="204" t="s">
        <v>137</v>
      </c>
      <c r="E133" s="219" t="s">
        <v>22</v>
      </c>
      <c r="F133" s="220" t="s">
        <v>188</v>
      </c>
      <c r="G133" s="218"/>
      <c r="H133" s="221">
        <v>25.515211284738701</v>
      </c>
      <c r="I133" s="222"/>
      <c r="J133" s="218"/>
      <c r="K133" s="218"/>
      <c r="L133" s="223"/>
      <c r="M133" s="224"/>
      <c r="N133" s="225"/>
      <c r="O133" s="225"/>
      <c r="P133" s="225"/>
      <c r="Q133" s="225"/>
      <c r="R133" s="225"/>
      <c r="S133" s="225"/>
      <c r="T133" s="226"/>
      <c r="AT133" s="227" t="s">
        <v>137</v>
      </c>
      <c r="AU133" s="227" t="s">
        <v>83</v>
      </c>
      <c r="AV133" s="12" t="s">
        <v>83</v>
      </c>
      <c r="AW133" s="12" t="s">
        <v>139</v>
      </c>
      <c r="AX133" s="12" t="s">
        <v>74</v>
      </c>
      <c r="AY133" s="227" t="s">
        <v>127</v>
      </c>
    </row>
    <row r="134" spans="2:51" s="11" customFormat="1">
      <c r="B134" s="207"/>
      <c r="C134" s="208"/>
      <c r="D134" s="204" t="s">
        <v>137</v>
      </c>
      <c r="E134" s="209" t="s">
        <v>22</v>
      </c>
      <c r="F134" s="210" t="s">
        <v>189</v>
      </c>
      <c r="G134" s="208"/>
      <c r="H134" s="209" t="s">
        <v>22</v>
      </c>
      <c r="I134" s="211"/>
      <c r="J134" s="208"/>
      <c r="K134" s="208"/>
      <c r="L134" s="212"/>
      <c r="M134" s="213"/>
      <c r="N134" s="214"/>
      <c r="O134" s="214"/>
      <c r="P134" s="214"/>
      <c r="Q134" s="214"/>
      <c r="R134" s="214"/>
      <c r="S134" s="214"/>
      <c r="T134" s="215"/>
      <c r="AT134" s="216" t="s">
        <v>137</v>
      </c>
      <c r="AU134" s="216" t="s">
        <v>83</v>
      </c>
      <c r="AV134" s="11" t="s">
        <v>24</v>
      </c>
      <c r="AW134" s="11" t="s">
        <v>139</v>
      </c>
      <c r="AX134" s="11" t="s">
        <v>74</v>
      </c>
      <c r="AY134" s="216" t="s">
        <v>127</v>
      </c>
    </row>
    <row r="135" spans="2:51" s="12" customFormat="1">
      <c r="B135" s="217"/>
      <c r="C135" s="218"/>
      <c r="D135" s="204" t="s">
        <v>137</v>
      </c>
      <c r="E135" s="219" t="s">
        <v>22</v>
      </c>
      <c r="F135" s="220" t="s">
        <v>190</v>
      </c>
      <c r="G135" s="218"/>
      <c r="H135" s="221">
        <v>87.458571688620907</v>
      </c>
      <c r="I135" s="222"/>
      <c r="J135" s="218"/>
      <c r="K135" s="218"/>
      <c r="L135" s="223"/>
      <c r="M135" s="224"/>
      <c r="N135" s="225"/>
      <c r="O135" s="225"/>
      <c r="P135" s="225"/>
      <c r="Q135" s="225"/>
      <c r="R135" s="225"/>
      <c r="S135" s="225"/>
      <c r="T135" s="226"/>
      <c r="AT135" s="227" t="s">
        <v>137</v>
      </c>
      <c r="AU135" s="227" t="s">
        <v>83</v>
      </c>
      <c r="AV135" s="12" t="s">
        <v>83</v>
      </c>
      <c r="AW135" s="12" t="s">
        <v>139</v>
      </c>
      <c r="AX135" s="12" t="s">
        <v>74</v>
      </c>
      <c r="AY135" s="227" t="s">
        <v>127</v>
      </c>
    </row>
    <row r="136" spans="2:51" s="11" customFormat="1">
      <c r="B136" s="207"/>
      <c r="C136" s="208"/>
      <c r="D136" s="204" t="s">
        <v>137</v>
      </c>
      <c r="E136" s="209" t="s">
        <v>22</v>
      </c>
      <c r="F136" s="210" t="s">
        <v>191</v>
      </c>
      <c r="G136" s="208"/>
      <c r="H136" s="209" t="s">
        <v>22</v>
      </c>
      <c r="I136" s="211"/>
      <c r="J136" s="208"/>
      <c r="K136" s="208"/>
      <c r="L136" s="212"/>
      <c r="M136" s="213"/>
      <c r="N136" s="214"/>
      <c r="O136" s="214"/>
      <c r="P136" s="214"/>
      <c r="Q136" s="214"/>
      <c r="R136" s="214"/>
      <c r="S136" s="214"/>
      <c r="T136" s="215"/>
      <c r="AT136" s="216" t="s">
        <v>137</v>
      </c>
      <c r="AU136" s="216" t="s">
        <v>83</v>
      </c>
      <c r="AV136" s="11" t="s">
        <v>24</v>
      </c>
      <c r="AW136" s="11" t="s">
        <v>139</v>
      </c>
      <c r="AX136" s="11" t="s">
        <v>74</v>
      </c>
      <c r="AY136" s="216" t="s">
        <v>127</v>
      </c>
    </row>
    <row r="137" spans="2:51" s="12" customFormat="1">
      <c r="B137" s="217"/>
      <c r="C137" s="218"/>
      <c r="D137" s="204" t="s">
        <v>137</v>
      </c>
      <c r="E137" s="219" t="s">
        <v>22</v>
      </c>
      <c r="F137" s="220" t="s">
        <v>192</v>
      </c>
      <c r="G137" s="218"/>
      <c r="H137" s="221">
        <v>281.97872124790803</v>
      </c>
      <c r="I137" s="222"/>
      <c r="J137" s="218"/>
      <c r="K137" s="218"/>
      <c r="L137" s="223"/>
      <c r="M137" s="224"/>
      <c r="N137" s="225"/>
      <c r="O137" s="225"/>
      <c r="P137" s="225"/>
      <c r="Q137" s="225"/>
      <c r="R137" s="225"/>
      <c r="S137" s="225"/>
      <c r="T137" s="226"/>
      <c r="AT137" s="227" t="s">
        <v>137</v>
      </c>
      <c r="AU137" s="227" t="s">
        <v>83</v>
      </c>
      <c r="AV137" s="12" t="s">
        <v>83</v>
      </c>
      <c r="AW137" s="12" t="s">
        <v>139</v>
      </c>
      <c r="AX137" s="12" t="s">
        <v>74</v>
      </c>
      <c r="AY137" s="227" t="s">
        <v>127</v>
      </c>
    </row>
    <row r="138" spans="2:51" s="14" customFormat="1">
      <c r="B138" s="239"/>
      <c r="C138" s="240"/>
      <c r="D138" s="204" t="s">
        <v>137</v>
      </c>
      <c r="E138" s="241" t="s">
        <v>22</v>
      </c>
      <c r="F138" s="242" t="s">
        <v>193</v>
      </c>
      <c r="G138" s="240"/>
      <c r="H138" s="243">
        <v>1395.5295681377099</v>
      </c>
      <c r="I138" s="244"/>
      <c r="J138" s="240"/>
      <c r="K138" s="240"/>
      <c r="L138" s="245"/>
      <c r="M138" s="246"/>
      <c r="N138" s="247"/>
      <c r="O138" s="247"/>
      <c r="P138" s="247"/>
      <c r="Q138" s="247"/>
      <c r="R138" s="247"/>
      <c r="S138" s="247"/>
      <c r="T138" s="248"/>
      <c r="AT138" s="249" t="s">
        <v>137</v>
      </c>
      <c r="AU138" s="249" t="s">
        <v>83</v>
      </c>
      <c r="AV138" s="14" t="s">
        <v>151</v>
      </c>
      <c r="AW138" s="14" t="s">
        <v>139</v>
      </c>
      <c r="AX138" s="14" t="s">
        <v>74</v>
      </c>
      <c r="AY138" s="249" t="s">
        <v>127</v>
      </c>
    </row>
    <row r="139" spans="2:51" s="12" customFormat="1">
      <c r="B139" s="217"/>
      <c r="C139" s="218"/>
      <c r="D139" s="204" t="s">
        <v>137</v>
      </c>
      <c r="E139" s="219" t="s">
        <v>22</v>
      </c>
      <c r="F139" s="220" t="s">
        <v>22</v>
      </c>
      <c r="G139" s="218"/>
      <c r="H139" s="221">
        <v>0</v>
      </c>
      <c r="I139" s="222"/>
      <c r="J139" s="218"/>
      <c r="K139" s="218"/>
      <c r="L139" s="223"/>
      <c r="M139" s="224"/>
      <c r="N139" s="225"/>
      <c r="O139" s="225"/>
      <c r="P139" s="225"/>
      <c r="Q139" s="225"/>
      <c r="R139" s="225"/>
      <c r="S139" s="225"/>
      <c r="T139" s="226"/>
      <c r="AT139" s="227" t="s">
        <v>137</v>
      </c>
      <c r="AU139" s="227" t="s">
        <v>83</v>
      </c>
      <c r="AV139" s="12" t="s">
        <v>83</v>
      </c>
      <c r="AW139" s="12" t="s">
        <v>6</v>
      </c>
      <c r="AX139" s="12" t="s">
        <v>74</v>
      </c>
      <c r="AY139" s="227" t="s">
        <v>127</v>
      </c>
    </row>
    <row r="140" spans="2:51" s="11" customFormat="1">
      <c r="B140" s="207"/>
      <c r="C140" s="208"/>
      <c r="D140" s="204" t="s">
        <v>137</v>
      </c>
      <c r="E140" s="209" t="s">
        <v>22</v>
      </c>
      <c r="F140" s="210" t="s">
        <v>194</v>
      </c>
      <c r="G140" s="208"/>
      <c r="H140" s="209" t="s">
        <v>22</v>
      </c>
      <c r="I140" s="211"/>
      <c r="J140" s="208"/>
      <c r="K140" s="208"/>
      <c r="L140" s="212"/>
      <c r="M140" s="213"/>
      <c r="N140" s="214"/>
      <c r="O140" s="214"/>
      <c r="P140" s="214"/>
      <c r="Q140" s="214"/>
      <c r="R140" s="214"/>
      <c r="S140" s="214"/>
      <c r="T140" s="215"/>
      <c r="AT140" s="216" t="s">
        <v>137</v>
      </c>
      <c r="AU140" s="216" t="s">
        <v>83</v>
      </c>
      <c r="AV140" s="11" t="s">
        <v>24</v>
      </c>
      <c r="AW140" s="11" t="s">
        <v>139</v>
      </c>
      <c r="AX140" s="11" t="s">
        <v>74</v>
      </c>
      <c r="AY140" s="216" t="s">
        <v>127</v>
      </c>
    </row>
    <row r="141" spans="2:51" s="11" customFormat="1" ht="27">
      <c r="B141" s="207"/>
      <c r="C141" s="208"/>
      <c r="D141" s="204" t="s">
        <v>137</v>
      </c>
      <c r="E141" s="209" t="s">
        <v>22</v>
      </c>
      <c r="F141" s="210" t="s">
        <v>195</v>
      </c>
      <c r="G141" s="208"/>
      <c r="H141" s="209" t="s">
        <v>22</v>
      </c>
      <c r="I141" s="211"/>
      <c r="J141" s="208"/>
      <c r="K141" s="208"/>
      <c r="L141" s="212"/>
      <c r="M141" s="213"/>
      <c r="N141" s="214"/>
      <c r="O141" s="214"/>
      <c r="P141" s="214"/>
      <c r="Q141" s="214"/>
      <c r="R141" s="214"/>
      <c r="S141" s="214"/>
      <c r="T141" s="215"/>
      <c r="AT141" s="216" t="s">
        <v>137</v>
      </c>
      <c r="AU141" s="216" t="s">
        <v>83</v>
      </c>
      <c r="AV141" s="11" t="s">
        <v>24</v>
      </c>
      <c r="AW141" s="11" t="s">
        <v>139</v>
      </c>
      <c r="AX141" s="11" t="s">
        <v>74</v>
      </c>
      <c r="AY141" s="216" t="s">
        <v>127</v>
      </c>
    </row>
    <row r="142" spans="2:51" s="12" customFormat="1">
      <c r="B142" s="217"/>
      <c r="C142" s="218"/>
      <c r="D142" s="204" t="s">
        <v>137</v>
      </c>
      <c r="E142" s="219" t="s">
        <v>22</v>
      </c>
      <c r="F142" s="220" t="s">
        <v>196</v>
      </c>
      <c r="G142" s="218"/>
      <c r="H142" s="221">
        <v>97.197000000000003</v>
      </c>
      <c r="I142" s="222"/>
      <c r="J142" s="218"/>
      <c r="K142" s="218"/>
      <c r="L142" s="223"/>
      <c r="M142" s="224"/>
      <c r="N142" s="225"/>
      <c r="O142" s="225"/>
      <c r="P142" s="225"/>
      <c r="Q142" s="225"/>
      <c r="R142" s="225"/>
      <c r="S142" s="225"/>
      <c r="T142" s="226"/>
      <c r="AT142" s="227" t="s">
        <v>137</v>
      </c>
      <c r="AU142" s="227" t="s">
        <v>83</v>
      </c>
      <c r="AV142" s="12" t="s">
        <v>83</v>
      </c>
      <c r="AW142" s="12" t="s">
        <v>139</v>
      </c>
      <c r="AX142" s="12" t="s">
        <v>74</v>
      </c>
      <c r="AY142" s="227" t="s">
        <v>127</v>
      </c>
    </row>
    <row r="143" spans="2:51" s="14" customFormat="1">
      <c r="B143" s="239"/>
      <c r="C143" s="240"/>
      <c r="D143" s="204" t="s">
        <v>137</v>
      </c>
      <c r="E143" s="241" t="s">
        <v>22</v>
      </c>
      <c r="F143" s="242" t="s">
        <v>193</v>
      </c>
      <c r="G143" s="240"/>
      <c r="H143" s="243">
        <v>97.197000000000003</v>
      </c>
      <c r="I143" s="244"/>
      <c r="J143" s="240"/>
      <c r="K143" s="240"/>
      <c r="L143" s="245"/>
      <c r="M143" s="246"/>
      <c r="N143" s="247"/>
      <c r="O143" s="247"/>
      <c r="P143" s="247"/>
      <c r="Q143" s="247"/>
      <c r="R143" s="247"/>
      <c r="S143" s="247"/>
      <c r="T143" s="248"/>
      <c r="AT143" s="249" t="s">
        <v>137</v>
      </c>
      <c r="AU143" s="249" t="s">
        <v>83</v>
      </c>
      <c r="AV143" s="14" t="s">
        <v>151</v>
      </c>
      <c r="AW143" s="14" t="s">
        <v>139</v>
      </c>
      <c r="AX143" s="14" t="s">
        <v>74</v>
      </c>
      <c r="AY143" s="249" t="s">
        <v>127</v>
      </c>
    </row>
    <row r="144" spans="2:51" s="12" customFormat="1">
      <c r="B144" s="217"/>
      <c r="C144" s="218"/>
      <c r="D144" s="204" t="s">
        <v>137</v>
      </c>
      <c r="E144" s="219" t="s">
        <v>22</v>
      </c>
      <c r="F144" s="220" t="s">
        <v>22</v>
      </c>
      <c r="G144" s="218"/>
      <c r="H144" s="221">
        <v>0</v>
      </c>
      <c r="I144" s="222"/>
      <c r="J144" s="218"/>
      <c r="K144" s="218"/>
      <c r="L144" s="223"/>
      <c r="M144" s="224"/>
      <c r="N144" s="225"/>
      <c r="O144" s="225"/>
      <c r="P144" s="225"/>
      <c r="Q144" s="225"/>
      <c r="R144" s="225"/>
      <c r="S144" s="225"/>
      <c r="T144" s="226"/>
      <c r="AT144" s="227" t="s">
        <v>137</v>
      </c>
      <c r="AU144" s="227" t="s">
        <v>83</v>
      </c>
      <c r="AV144" s="12" t="s">
        <v>83</v>
      </c>
      <c r="AW144" s="12" t="s">
        <v>6</v>
      </c>
      <c r="AX144" s="12" t="s">
        <v>74</v>
      </c>
      <c r="AY144" s="227" t="s">
        <v>127</v>
      </c>
    </row>
    <row r="145" spans="2:51" s="11" customFormat="1">
      <c r="B145" s="207"/>
      <c r="C145" s="208"/>
      <c r="D145" s="204" t="s">
        <v>137</v>
      </c>
      <c r="E145" s="209" t="s">
        <v>22</v>
      </c>
      <c r="F145" s="210" t="s">
        <v>197</v>
      </c>
      <c r="G145" s="208"/>
      <c r="H145" s="209" t="s">
        <v>22</v>
      </c>
      <c r="I145" s="211"/>
      <c r="J145" s="208"/>
      <c r="K145" s="208"/>
      <c r="L145" s="212"/>
      <c r="M145" s="213"/>
      <c r="N145" s="214"/>
      <c r="O145" s="214"/>
      <c r="P145" s="214"/>
      <c r="Q145" s="214"/>
      <c r="R145" s="214"/>
      <c r="S145" s="214"/>
      <c r="T145" s="215"/>
      <c r="AT145" s="216" t="s">
        <v>137</v>
      </c>
      <c r="AU145" s="216" t="s">
        <v>83</v>
      </c>
      <c r="AV145" s="11" t="s">
        <v>24</v>
      </c>
      <c r="AW145" s="11" t="s">
        <v>139</v>
      </c>
      <c r="AX145" s="11" t="s">
        <v>74</v>
      </c>
      <c r="AY145" s="216" t="s">
        <v>127</v>
      </c>
    </row>
    <row r="146" spans="2:51" s="11" customFormat="1" ht="27">
      <c r="B146" s="207"/>
      <c r="C146" s="208"/>
      <c r="D146" s="204" t="s">
        <v>137</v>
      </c>
      <c r="E146" s="209" t="s">
        <v>22</v>
      </c>
      <c r="F146" s="210" t="s">
        <v>198</v>
      </c>
      <c r="G146" s="208"/>
      <c r="H146" s="209" t="s">
        <v>22</v>
      </c>
      <c r="I146" s="211"/>
      <c r="J146" s="208"/>
      <c r="K146" s="208"/>
      <c r="L146" s="212"/>
      <c r="M146" s="213"/>
      <c r="N146" s="214"/>
      <c r="O146" s="214"/>
      <c r="P146" s="214"/>
      <c r="Q146" s="214"/>
      <c r="R146" s="214"/>
      <c r="S146" s="214"/>
      <c r="T146" s="215"/>
      <c r="AT146" s="216" t="s">
        <v>137</v>
      </c>
      <c r="AU146" s="216" t="s">
        <v>83</v>
      </c>
      <c r="AV146" s="11" t="s">
        <v>24</v>
      </c>
      <c r="AW146" s="11" t="s">
        <v>139</v>
      </c>
      <c r="AX146" s="11" t="s">
        <v>74</v>
      </c>
      <c r="AY146" s="216" t="s">
        <v>127</v>
      </c>
    </row>
    <row r="147" spans="2:51" s="11" customFormat="1">
      <c r="B147" s="207"/>
      <c r="C147" s="208"/>
      <c r="D147" s="204" t="s">
        <v>137</v>
      </c>
      <c r="E147" s="209" t="s">
        <v>22</v>
      </c>
      <c r="F147" s="210" t="s">
        <v>199</v>
      </c>
      <c r="G147" s="208"/>
      <c r="H147" s="209" t="s">
        <v>22</v>
      </c>
      <c r="I147" s="211"/>
      <c r="J147" s="208"/>
      <c r="K147" s="208"/>
      <c r="L147" s="212"/>
      <c r="M147" s="213"/>
      <c r="N147" s="214"/>
      <c r="O147" s="214"/>
      <c r="P147" s="214"/>
      <c r="Q147" s="214"/>
      <c r="R147" s="214"/>
      <c r="S147" s="214"/>
      <c r="T147" s="215"/>
      <c r="AT147" s="216" t="s">
        <v>137</v>
      </c>
      <c r="AU147" s="216" t="s">
        <v>83</v>
      </c>
      <c r="AV147" s="11" t="s">
        <v>24</v>
      </c>
      <c r="AW147" s="11" t="s">
        <v>139</v>
      </c>
      <c r="AX147" s="11" t="s">
        <v>74</v>
      </c>
      <c r="AY147" s="216" t="s">
        <v>127</v>
      </c>
    </row>
    <row r="148" spans="2:51" s="12" customFormat="1">
      <c r="B148" s="217"/>
      <c r="C148" s="218"/>
      <c r="D148" s="204" t="s">
        <v>137</v>
      </c>
      <c r="E148" s="219" t="s">
        <v>22</v>
      </c>
      <c r="F148" s="220" t="s">
        <v>200</v>
      </c>
      <c r="G148" s="218"/>
      <c r="H148" s="221">
        <v>7.1779999999999999</v>
      </c>
      <c r="I148" s="222"/>
      <c r="J148" s="218"/>
      <c r="K148" s="218"/>
      <c r="L148" s="223"/>
      <c r="M148" s="224"/>
      <c r="N148" s="225"/>
      <c r="O148" s="225"/>
      <c r="P148" s="225"/>
      <c r="Q148" s="225"/>
      <c r="R148" s="225"/>
      <c r="S148" s="225"/>
      <c r="T148" s="226"/>
      <c r="AT148" s="227" t="s">
        <v>137</v>
      </c>
      <c r="AU148" s="227" t="s">
        <v>83</v>
      </c>
      <c r="AV148" s="12" t="s">
        <v>83</v>
      </c>
      <c r="AW148" s="12" t="s">
        <v>139</v>
      </c>
      <c r="AX148" s="12" t="s">
        <v>74</v>
      </c>
      <c r="AY148" s="227" t="s">
        <v>127</v>
      </c>
    </row>
    <row r="149" spans="2:51" s="11" customFormat="1">
      <c r="B149" s="207"/>
      <c r="C149" s="208"/>
      <c r="D149" s="204" t="s">
        <v>137</v>
      </c>
      <c r="E149" s="209" t="s">
        <v>22</v>
      </c>
      <c r="F149" s="210" t="s">
        <v>201</v>
      </c>
      <c r="G149" s="208"/>
      <c r="H149" s="209" t="s">
        <v>22</v>
      </c>
      <c r="I149" s="211"/>
      <c r="J149" s="208"/>
      <c r="K149" s="208"/>
      <c r="L149" s="212"/>
      <c r="M149" s="213"/>
      <c r="N149" s="214"/>
      <c r="O149" s="214"/>
      <c r="P149" s="214"/>
      <c r="Q149" s="214"/>
      <c r="R149" s="214"/>
      <c r="S149" s="214"/>
      <c r="T149" s="215"/>
      <c r="AT149" s="216" t="s">
        <v>137</v>
      </c>
      <c r="AU149" s="216" t="s">
        <v>83</v>
      </c>
      <c r="AV149" s="11" t="s">
        <v>24</v>
      </c>
      <c r="AW149" s="11" t="s">
        <v>139</v>
      </c>
      <c r="AX149" s="11" t="s">
        <v>74</v>
      </c>
      <c r="AY149" s="216" t="s">
        <v>127</v>
      </c>
    </row>
    <row r="150" spans="2:51" s="12" customFormat="1">
      <c r="B150" s="217"/>
      <c r="C150" s="218"/>
      <c r="D150" s="204" t="s">
        <v>137</v>
      </c>
      <c r="E150" s="219" t="s">
        <v>22</v>
      </c>
      <c r="F150" s="220" t="s">
        <v>202</v>
      </c>
      <c r="G150" s="218"/>
      <c r="H150" s="221">
        <v>23.4</v>
      </c>
      <c r="I150" s="222"/>
      <c r="J150" s="218"/>
      <c r="K150" s="218"/>
      <c r="L150" s="223"/>
      <c r="M150" s="224"/>
      <c r="N150" s="225"/>
      <c r="O150" s="225"/>
      <c r="P150" s="225"/>
      <c r="Q150" s="225"/>
      <c r="R150" s="225"/>
      <c r="S150" s="225"/>
      <c r="T150" s="226"/>
      <c r="AT150" s="227" t="s">
        <v>137</v>
      </c>
      <c r="AU150" s="227" t="s">
        <v>83</v>
      </c>
      <c r="AV150" s="12" t="s">
        <v>83</v>
      </c>
      <c r="AW150" s="12" t="s">
        <v>139</v>
      </c>
      <c r="AX150" s="12" t="s">
        <v>74</v>
      </c>
      <c r="AY150" s="227" t="s">
        <v>127</v>
      </c>
    </row>
    <row r="151" spans="2:51" s="14" customFormat="1">
      <c r="B151" s="239"/>
      <c r="C151" s="240"/>
      <c r="D151" s="204" t="s">
        <v>137</v>
      </c>
      <c r="E151" s="241" t="s">
        <v>22</v>
      </c>
      <c r="F151" s="242" t="s">
        <v>193</v>
      </c>
      <c r="G151" s="240"/>
      <c r="H151" s="243">
        <v>30.577999999999999</v>
      </c>
      <c r="I151" s="244"/>
      <c r="J151" s="240"/>
      <c r="K151" s="240"/>
      <c r="L151" s="245"/>
      <c r="M151" s="246"/>
      <c r="N151" s="247"/>
      <c r="O151" s="247"/>
      <c r="P151" s="247"/>
      <c r="Q151" s="247"/>
      <c r="R151" s="247"/>
      <c r="S151" s="247"/>
      <c r="T151" s="248"/>
      <c r="AT151" s="249" t="s">
        <v>137</v>
      </c>
      <c r="AU151" s="249" t="s">
        <v>83</v>
      </c>
      <c r="AV151" s="14" t="s">
        <v>151</v>
      </c>
      <c r="AW151" s="14" t="s">
        <v>139</v>
      </c>
      <c r="AX151" s="14" t="s">
        <v>74</v>
      </c>
      <c r="AY151" s="249" t="s">
        <v>127</v>
      </c>
    </row>
    <row r="152" spans="2:51" s="12" customFormat="1">
      <c r="B152" s="217"/>
      <c r="C152" s="218"/>
      <c r="D152" s="204" t="s">
        <v>137</v>
      </c>
      <c r="E152" s="219" t="s">
        <v>22</v>
      </c>
      <c r="F152" s="220" t="s">
        <v>22</v>
      </c>
      <c r="G152" s="218"/>
      <c r="H152" s="221">
        <v>0</v>
      </c>
      <c r="I152" s="222"/>
      <c r="J152" s="218"/>
      <c r="K152" s="218"/>
      <c r="L152" s="223"/>
      <c r="M152" s="224"/>
      <c r="N152" s="225"/>
      <c r="O152" s="225"/>
      <c r="P152" s="225"/>
      <c r="Q152" s="225"/>
      <c r="R152" s="225"/>
      <c r="S152" s="225"/>
      <c r="T152" s="226"/>
      <c r="AT152" s="227" t="s">
        <v>137</v>
      </c>
      <c r="AU152" s="227" t="s">
        <v>83</v>
      </c>
      <c r="AV152" s="12" t="s">
        <v>83</v>
      </c>
      <c r="AW152" s="12" t="s">
        <v>6</v>
      </c>
      <c r="AX152" s="12" t="s">
        <v>74</v>
      </c>
      <c r="AY152" s="227" t="s">
        <v>127</v>
      </c>
    </row>
    <row r="153" spans="2:51" s="11" customFormat="1">
      <c r="B153" s="207"/>
      <c r="C153" s="208"/>
      <c r="D153" s="204" t="s">
        <v>137</v>
      </c>
      <c r="E153" s="209" t="s">
        <v>22</v>
      </c>
      <c r="F153" s="210" t="s">
        <v>203</v>
      </c>
      <c r="G153" s="208"/>
      <c r="H153" s="209" t="s">
        <v>22</v>
      </c>
      <c r="I153" s="211"/>
      <c r="J153" s="208"/>
      <c r="K153" s="208"/>
      <c r="L153" s="212"/>
      <c r="M153" s="213"/>
      <c r="N153" s="214"/>
      <c r="O153" s="214"/>
      <c r="P153" s="214"/>
      <c r="Q153" s="214"/>
      <c r="R153" s="214"/>
      <c r="S153" s="214"/>
      <c r="T153" s="215"/>
      <c r="AT153" s="216" t="s">
        <v>137</v>
      </c>
      <c r="AU153" s="216" t="s">
        <v>83</v>
      </c>
      <c r="AV153" s="11" t="s">
        <v>24</v>
      </c>
      <c r="AW153" s="11" t="s">
        <v>139</v>
      </c>
      <c r="AX153" s="11" t="s">
        <v>74</v>
      </c>
      <c r="AY153" s="216" t="s">
        <v>127</v>
      </c>
    </row>
    <row r="154" spans="2:51" s="11" customFormat="1">
      <c r="B154" s="207"/>
      <c r="C154" s="208"/>
      <c r="D154" s="204" t="s">
        <v>137</v>
      </c>
      <c r="E154" s="209" t="s">
        <v>22</v>
      </c>
      <c r="F154" s="210" t="s">
        <v>204</v>
      </c>
      <c r="G154" s="208"/>
      <c r="H154" s="209" t="s">
        <v>22</v>
      </c>
      <c r="I154" s="211"/>
      <c r="J154" s="208"/>
      <c r="K154" s="208"/>
      <c r="L154" s="212"/>
      <c r="M154" s="213"/>
      <c r="N154" s="214"/>
      <c r="O154" s="214"/>
      <c r="P154" s="214"/>
      <c r="Q154" s="214"/>
      <c r="R154" s="214"/>
      <c r="S154" s="214"/>
      <c r="T154" s="215"/>
      <c r="AT154" s="216" t="s">
        <v>137</v>
      </c>
      <c r="AU154" s="216" t="s">
        <v>83</v>
      </c>
      <c r="AV154" s="11" t="s">
        <v>24</v>
      </c>
      <c r="AW154" s="11" t="s">
        <v>139</v>
      </c>
      <c r="AX154" s="11" t="s">
        <v>74</v>
      </c>
      <c r="AY154" s="216" t="s">
        <v>127</v>
      </c>
    </row>
    <row r="155" spans="2:51" s="11" customFormat="1">
      <c r="B155" s="207"/>
      <c r="C155" s="208"/>
      <c r="D155" s="204" t="s">
        <v>137</v>
      </c>
      <c r="E155" s="209" t="s">
        <v>22</v>
      </c>
      <c r="F155" s="210" t="s">
        <v>205</v>
      </c>
      <c r="G155" s="208"/>
      <c r="H155" s="209" t="s">
        <v>22</v>
      </c>
      <c r="I155" s="211"/>
      <c r="J155" s="208"/>
      <c r="K155" s="208"/>
      <c r="L155" s="212"/>
      <c r="M155" s="213"/>
      <c r="N155" s="214"/>
      <c r="O155" s="214"/>
      <c r="P155" s="214"/>
      <c r="Q155" s="214"/>
      <c r="R155" s="214"/>
      <c r="S155" s="214"/>
      <c r="T155" s="215"/>
      <c r="AT155" s="216" t="s">
        <v>137</v>
      </c>
      <c r="AU155" s="216" t="s">
        <v>83</v>
      </c>
      <c r="AV155" s="11" t="s">
        <v>24</v>
      </c>
      <c r="AW155" s="11" t="s">
        <v>139</v>
      </c>
      <c r="AX155" s="11" t="s">
        <v>74</v>
      </c>
      <c r="AY155" s="216" t="s">
        <v>127</v>
      </c>
    </row>
    <row r="156" spans="2:51" s="11" customFormat="1" ht="27">
      <c r="B156" s="207"/>
      <c r="C156" s="208"/>
      <c r="D156" s="204" t="s">
        <v>137</v>
      </c>
      <c r="E156" s="209" t="s">
        <v>22</v>
      </c>
      <c r="F156" s="210" t="s">
        <v>206</v>
      </c>
      <c r="G156" s="208"/>
      <c r="H156" s="209" t="s">
        <v>22</v>
      </c>
      <c r="I156" s="211"/>
      <c r="J156" s="208"/>
      <c r="K156" s="208"/>
      <c r="L156" s="212"/>
      <c r="M156" s="213"/>
      <c r="N156" s="214"/>
      <c r="O156" s="214"/>
      <c r="P156" s="214"/>
      <c r="Q156" s="214"/>
      <c r="R156" s="214"/>
      <c r="S156" s="214"/>
      <c r="T156" s="215"/>
      <c r="AT156" s="216" t="s">
        <v>137</v>
      </c>
      <c r="AU156" s="216" t="s">
        <v>83</v>
      </c>
      <c r="AV156" s="11" t="s">
        <v>24</v>
      </c>
      <c r="AW156" s="11" t="s">
        <v>139</v>
      </c>
      <c r="AX156" s="11" t="s">
        <v>74</v>
      </c>
      <c r="AY156" s="216" t="s">
        <v>127</v>
      </c>
    </row>
    <row r="157" spans="2:51" s="12" customFormat="1">
      <c r="B157" s="217"/>
      <c r="C157" s="218"/>
      <c r="D157" s="204" t="s">
        <v>137</v>
      </c>
      <c r="E157" s="219" t="s">
        <v>22</v>
      </c>
      <c r="F157" s="220" t="s">
        <v>207</v>
      </c>
      <c r="G157" s="218"/>
      <c r="H157" s="221">
        <v>11.28</v>
      </c>
      <c r="I157" s="222"/>
      <c r="J157" s="218"/>
      <c r="K157" s="218"/>
      <c r="L157" s="223"/>
      <c r="M157" s="224"/>
      <c r="N157" s="225"/>
      <c r="O157" s="225"/>
      <c r="P157" s="225"/>
      <c r="Q157" s="225"/>
      <c r="R157" s="225"/>
      <c r="S157" s="225"/>
      <c r="T157" s="226"/>
      <c r="AT157" s="227" t="s">
        <v>137</v>
      </c>
      <c r="AU157" s="227" t="s">
        <v>83</v>
      </c>
      <c r="AV157" s="12" t="s">
        <v>83</v>
      </c>
      <c r="AW157" s="12" t="s">
        <v>139</v>
      </c>
      <c r="AX157" s="12" t="s">
        <v>74</v>
      </c>
      <c r="AY157" s="227" t="s">
        <v>127</v>
      </c>
    </row>
    <row r="158" spans="2:51" s="12" customFormat="1">
      <c r="B158" s="217"/>
      <c r="C158" s="218"/>
      <c r="D158" s="204" t="s">
        <v>137</v>
      </c>
      <c r="E158" s="219" t="s">
        <v>22</v>
      </c>
      <c r="F158" s="220" t="s">
        <v>208</v>
      </c>
      <c r="G158" s="218"/>
      <c r="H158" s="221">
        <v>4.6500000000000004</v>
      </c>
      <c r="I158" s="222"/>
      <c r="J158" s="218"/>
      <c r="K158" s="218"/>
      <c r="L158" s="223"/>
      <c r="M158" s="224"/>
      <c r="N158" s="225"/>
      <c r="O158" s="225"/>
      <c r="P158" s="225"/>
      <c r="Q158" s="225"/>
      <c r="R158" s="225"/>
      <c r="S158" s="225"/>
      <c r="T158" s="226"/>
      <c r="AT158" s="227" t="s">
        <v>137</v>
      </c>
      <c r="AU158" s="227" t="s">
        <v>83</v>
      </c>
      <c r="AV158" s="12" t="s">
        <v>83</v>
      </c>
      <c r="AW158" s="12" t="s">
        <v>139</v>
      </c>
      <c r="AX158" s="12" t="s">
        <v>74</v>
      </c>
      <c r="AY158" s="227" t="s">
        <v>127</v>
      </c>
    </row>
    <row r="159" spans="2:51" s="11" customFormat="1">
      <c r="B159" s="207"/>
      <c r="C159" s="208"/>
      <c r="D159" s="204" t="s">
        <v>137</v>
      </c>
      <c r="E159" s="209" t="s">
        <v>22</v>
      </c>
      <c r="F159" s="210" t="s">
        <v>209</v>
      </c>
      <c r="G159" s="208"/>
      <c r="H159" s="209" t="s">
        <v>22</v>
      </c>
      <c r="I159" s="211"/>
      <c r="J159" s="208"/>
      <c r="K159" s="208"/>
      <c r="L159" s="212"/>
      <c r="M159" s="213"/>
      <c r="N159" s="214"/>
      <c r="O159" s="214"/>
      <c r="P159" s="214"/>
      <c r="Q159" s="214"/>
      <c r="R159" s="214"/>
      <c r="S159" s="214"/>
      <c r="T159" s="215"/>
      <c r="AT159" s="216" t="s">
        <v>137</v>
      </c>
      <c r="AU159" s="216" t="s">
        <v>83</v>
      </c>
      <c r="AV159" s="11" t="s">
        <v>24</v>
      </c>
      <c r="AW159" s="11" t="s">
        <v>139</v>
      </c>
      <c r="AX159" s="11" t="s">
        <v>74</v>
      </c>
      <c r="AY159" s="216" t="s">
        <v>127</v>
      </c>
    </row>
    <row r="160" spans="2:51" s="11" customFormat="1" ht="27">
      <c r="B160" s="207"/>
      <c r="C160" s="208"/>
      <c r="D160" s="204" t="s">
        <v>137</v>
      </c>
      <c r="E160" s="209" t="s">
        <v>22</v>
      </c>
      <c r="F160" s="210" t="s">
        <v>206</v>
      </c>
      <c r="G160" s="208"/>
      <c r="H160" s="209" t="s">
        <v>22</v>
      </c>
      <c r="I160" s="211"/>
      <c r="J160" s="208"/>
      <c r="K160" s="208"/>
      <c r="L160" s="212"/>
      <c r="M160" s="213"/>
      <c r="N160" s="214"/>
      <c r="O160" s="214"/>
      <c r="P160" s="214"/>
      <c r="Q160" s="214"/>
      <c r="R160" s="214"/>
      <c r="S160" s="214"/>
      <c r="T160" s="215"/>
      <c r="AT160" s="216" t="s">
        <v>137</v>
      </c>
      <c r="AU160" s="216" t="s">
        <v>83</v>
      </c>
      <c r="AV160" s="11" t="s">
        <v>24</v>
      </c>
      <c r="AW160" s="11" t="s">
        <v>139</v>
      </c>
      <c r="AX160" s="11" t="s">
        <v>74</v>
      </c>
      <c r="AY160" s="216" t="s">
        <v>127</v>
      </c>
    </row>
    <row r="161" spans="2:51" s="12" customFormat="1">
      <c r="B161" s="217"/>
      <c r="C161" s="218"/>
      <c r="D161" s="204" t="s">
        <v>137</v>
      </c>
      <c r="E161" s="219" t="s">
        <v>22</v>
      </c>
      <c r="F161" s="220" t="s">
        <v>210</v>
      </c>
      <c r="G161" s="218"/>
      <c r="H161" s="221">
        <v>13.284000000000001</v>
      </c>
      <c r="I161" s="222"/>
      <c r="J161" s="218"/>
      <c r="K161" s="218"/>
      <c r="L161" s="223"/>
      <c r="M161" s="224"/>
      <c r="N161" s="225"/>
      <c r="O161" s="225"/>
      <c r="P161" s="225"/>
      <c r="Q161" s="225"/>
      <c r="R161" s="225"/>
      <c r="S161" s="225"/>
      <c r="T161" s="226"/>
      <c r="AT161" s="227" t="s">
        <v>137</v>
      </c>
      <c r="AU161" s="227" t="s">
        <v>83</v>
      </c>
      <c r="AV161" s="12" t="s">
        <v>83</v>
      </c>
      <c r="AW161" s="12" t="s">
        <v>139</v>
      </c>
      <c r="AX161" s="12" t="s">
        <v>74</v>
      </c>
      <c r="AY161" s="227" t="s">
        <v>127</v>
      </c>
    </row>
    <row r="162" spans="2:51" s="12" customFormat="1">
      <c r="B162" s="217"/>
      <c r="C162" s="218"/>
      <c r="D162" s="204" t="s">
        <v>137</v>
      </c>
      <c r="E162" s="219" t="s">
        <v>22</v>
      </c>
      <c r="F162" s="220" t="s">
        <v>211</v>
      </c>
      <c r="G162" s="218"/>
      <c r="H162" s="221">
        <v>10.199999999999999</v>
      </c>
      <c r="I162" s="222"/>
      <c r="J162" s="218"/>
      <c r="K162" s="218"/>
      <c r="L162" s="223"/>
      <c r="M162" s="224"/>
      <c r="N162" s="225"/>
      <c r="O162" s="225"/>
      <c r="P162" s="225"/>
      <c r="Q162" s="225"/>
      <c r="R162" s="225"/>
      <c r="S162" s="225"/>
      <c r="T162" s="226"/>
      <c r="AT162" s="227" t="s">
        <v>137</v>
      </c>
      <c r="AU162" s="227" t="s">
        <v>83</v>
      </c>
      <c r="AV162" s="12" t="s">
        <v>83</v>
      </c>
      <c r="AW162" s="12" t="s">
        <v>139</v>
      </c>
      <c r="AX162" s="12" t="s">
        <v>74</v>
      </c>
      <c r="AY162" s="227" t="s">
        <v>127</v>
      </c>
    </row>
    <row r="163" spans="2:51" s="14" customFormat="1">
      <c r="B163" s="239"/>
      <c r="C163" s="240"/>
      <c r="D163" s="204" t="s">
        <v>137</v>
      </c>
      <c r="E163" s="241" t="s">
        <v>22</v>
      </c>
      <c r="F163" s="242" t="s">
        <v>193</v>
      </c>
      <c r="G163" s="240"/>
      <c r="H163" s="243">
        <v>39.414000000000001</v>
      </c>
      <c r="I163" s="244"/>
      <c r="J163" s="240"/>
      <c r="K163" s="240"/>
      <c r="L163" s="245"/>
      <c r="M163" s="246"/>
      <c r="N163" s="247"/>
      <c r="O163" s="247"/>
      <c r="P163" s="247"/>
      <c r="Q163" s="247"/>
      <c r="R163" s="247"/>
      <c r="S163" s="247"/>
      <c r="T163" s="248"/>
      <c r="AT163" s="249" t="s">
        <v>137</v>
      </c>
      <c r="AU163" s="249" t="s">
        <v>83</v>
      </c>
      <c r="AV163" s="14" t="s">
        <v>151</v>
      </c>
      <c r="AW163" s="14" t="s">
        <v>139</v>
      </c>
      <c r="AX163" s="14" t="s">
        <v>74</v>
      </c>
      <c r="AY163" s="249" t="s">
        <v>127</v>
      </c>
    </row>
    <row r="164" spans="2:51" s="12" customFormat="1">
      <c r="B164" s="217"/>
      <c r="C164" s="218"/>
      <c r="D164" s="204" t="s">
        <v>137</v>
      </c>
      <c r="E164" s="219" t="s">
        <v>22</v>
      </c>
      <c r="F164" s="220" t="s">
        <v>22</v>
      </c>
      <c r="G164" s="218"/>
      <c r="H164" s="221">
        <v>0</v>
      </c>
      <c r="I164" s="222"/>
      <c r="J164" s="218"/>
      <c r="K164" s="218"/>
      <c r="L164" s="223"/>
      <c r="M164" s="224"/>
      <c r="N164" s="225"/>
      <c r="O164" s="225"/>
      <c r="P164" s="225"/>
      <c r="Q164" s="225"/>
      <c r="R164" s="225"/>
      <c r="S164" s="225"/>
      <c r="T164" s="226"/>
      <c r="AT164" s="227" t="s">
        <v>137</v>
      </c>
      <c r="AU164" s="227" t="s">
        <v>83</v>
      </c>
      <c r="AV164" s="12" t="s">
        <v>83</v>
      </c>
      <c r="AW164" s="12" t="s">
        <v>6</v>
      </c>
      <c r="AX164" s="12" t="s">
        <v>74</v>
      </c>
      <c r="AY164" s="227" t="s">
        <v>127</v>
      </c>
    </row>
    <row r="165" spans="2:51" s="11" customFormat="1">
      <c r="B165" s="207"/>
      <c r="C165" s="208"/>
      <c r="D165" s="204" t="s">
        <v>137</v>
      </c>
      <c r="E165" s="209" t="s">
        <v>22</v>
      </c>
      <c r="F165" s="210" t="s">
        <v>212</v>
      </c>
      <c r="G165" s="208"/>
      <c r="H165" s="209" t="s">
        <v>22</v>
      </c>
      <c r="I165" s="211"/>
      <c r="J165" s="208"/>
      <c r="K165" s="208"/>
      <c r="L165" s="212"/>
      <c r="M165" s="213"/>
      <c r="N165" s="214"/>
      <c r="O165" s="214"/>
      <c r="P165" s="214"/>
      <c r="Q165" s="214"/>
      <c r="R165" s="214"/>
      <c r="S165" s="214"/>
      <c r="T165" s="215"/>
      <c r="AT165" s="216" t="s">
        <v>137</v>
      </c>
      <c r="AU165" s="216" t="s">
        <v>83</v>
      </c>
      <c r="AV165" s="11" t="s">
        <v>24</v>
      </c>
      <c r="AW165" s="11" t="s">
        <v>139</v>
      </c>
      <c r="AX165" s="11" t="s">
        <v>74</v>
      </c>
      <c r="AY165" s="216" t="s">
        <v>127</v>
      </c>
    </row>
    <row r="166" spans="2:51" s="11" customFormat="1">
      <c r="B166" s="207"/>
      <c r="C166" s="208"/>
      <c r="D166" s="204" t="s">
        <v>137</v>
      </c>
      <c r="E166" s="209" t="s">
        <v>22</v>
      </c>
      <c r="F166" s="210" t="s">
        <v>213</v>
      </c>
      <c r="G166" s="208"/>
      <c r="H166" s="209" t="s">
        <v>22</v>
      </c>
      <c r="I166" s="211"/>
      <c r="J166" s="208"/>
      <c r="K166" s="208"/>
      <c r="L166" s="212"/>
      <c r="M166" s="213"/>
      <c r="N166" s="214"/>
      <c r="O166" s="214"/>
      <c r="P166" s="214"/>
      <c r="Q166" s="214"/>
      <c r="R166" s="214"/>
      <c r="S166" s="214"/>
      <c r="T166" s="215"/>
      <c r="AT166" s="216" t="s">
        <v>137</v>
      </c>
      <c r="AU166" s="216" t="s">
        <v>83</v>
      </c>
      <c r="AV166" s="11" t="s">
        <v>24</v>
      </c>
      <c r="AW166" s="11" t="s">
        <v>139</v>
      </c>
      <c r="AX166" s="11" t="s">
        <v>74</v>
      </c>
      <c r="AY166" s="216" t="s">
        <v>127</v>
      </c>
    </row>
    <row r="167" spans="2:51" s="12" customFormat="1">
      <c r="B167" s="217"/>
      <c r="C167" s="218"/>
      <c r="D167" s="204" t="s">
        <v>137</v>
      </c>
      <c r="E167" s="219" t="s">
        <v>22</v>
      </c>
      <c r="F167" s="220" t="s">
        <v>214</v>
      </c>
      <c r="G167" s="218"/>
      <c r="H167" s="221">
        <v>32.4</v>
      </c>
      <c r="I167" s="222"/>
      <c r="J167" s="218"/>
      <c r="K167" s="218"/>
      <c r="L167" s="223"/>
      <c r="M167" s="224"/>
      <c r="N167" s="225"/>
      <c r="O167" s="225"/>
      <c r="P167" s="225"/>
      <c r="Q167" s="225"/>
      <c r="R167" s="225"/>
      <c r="S167" s="225"/>
      <c r="T167" s="226"/>
      <c r="AT167" s="227" t="s">
        <v>137</v>
      </c>
      <c r="AU167" s="227" t="s">
        <v>83</v>
      </c>
      <c r="AV167" s="12" t="s">
        <v>83</v>
      </c>
      <c r="AW167" s="12" t="s">
        <v>139</v>
      </c>
      <c r="AX167" s="12" t="s">
        <v>74</v>
      </c>
      <c r="AY167" s="227" t="s">
        <v>127</v>
      </c>
    </row>
    <row r="168" spans="2:51" s="11" customFormat="1">
      <c r="B168" s="207"/>
      <c r="C168" s="208"/>
      <c r="D168" s="204" t="s">
        <v>137</v>
      </c>
      <c r="E168" s="209" t="s">
        <v>22</v>
      </c>
      <c r="F168" s="210" t="s">
        <v>215</v>
      </c>
      <c r="G168" s="208"/>
      <c r="H168" s="209" t="s">
        <v>22</v>
      </c>
      <c r="I168" s="211"/>
      <c r="J168" s="208"/>
      <c r="K168" s="208"/>
      <c r="L168" s="212"/>
      <c r="M168" s="213"/>
      <c r="N168" s="214"/>
      <c r="O168" s="214"/>
      <c r="P168" s="214"/>
      <c r="Q168" s="214"/>
      <c r="R168" s="214"/>
      <c r="S168" s="214"/>
      <c r="T168" s="215"/>
      <c r="AT168" s="216" t="s">
        <v>137</v>
      </c>
      <c r="AU168" s="216" t="s">
        <v>83</v>
      </c>
      <c r="AV168" s="11" t="s">
        <v>24</v>
      </c>
      <c r="AW168" s="11" t="s">
        <v>139</v>
      </c>
      <c r="AX168" s="11" t="s">
        <v>74</v>
      </c>
      <c r="AY168" s="216" t="s">
        <v>127</v>
      </c>
    </row>
    <row r="169" spans="2:51" s="12" customFormat="1">
      <c r="B169" s="217"/>
      <c r="C169" s="218"/>
      <c r="D169" s="204" t="s">
        <v>137</v>
      </c>
      <c r="E169" s="219" t="s">
        <v>22</v>
      </c>
      <c r="F169" s="220" t="s">
        <v>216</v>
      </c>
      <c r="G169" s="218"/>
      <c r="H169" s="221">
        <v>6.46</v>
      </c>
      <c r="I169" s="222"/>
      <c r="J169" s="218"/>
      <c r="K169" s="218"/>
      <c r="L169" s="223"/>
      <c r="M169" s="224"/>
      <c r="N169" s="225"/>
      <c r="O169" s="225"/>
      <c r="P169" s="225"/>
      <c r="Q169" s="225"/>
      <c r="R169" s="225"/>
      <c r="S169" s="225"/>
      <c r="T169" s="226"/>
      <c r="AT169" s="227" t="s">
        <v>137</v>
      </c>
      <c r="AU169" s="227" t="s">
        <v>83</v>
      </c>
      <c r="AV169" s="12" t="s">
        <v>83</v>
      </c>
      <c r="AW169" s="12" t="s">
        <v>139</v>
      </c>
      <c r="AX169" s="12" t="s">
        <v>74</v>
      </c>
      <c r="AY169" s="227" t="s">
        <v>127</v>
      </c>
    </row>
    <row r="170" spans="2:51" s="11" customFormat="1">
      <c r="B170" s="207"/>
      <c r="C170" s="208"/>
      <c r="D170" s="204" t="s">
        <v>137</v>
      </c>
      <c r="E170" s="209" t="s">
        <v>22</v>
      </c>
      <c r="F170" s="210" t="s">
        <v>217</v>
      </c>
      <c r="G170" s="208"/>
      <c r="H170" s="209" t="s">
        <v>22</v>
      </c>
      <c r="I170" s="211"/>
      <c r="J170" s="208"/>
      <c r="K170" s="208"/>
      <c r="L170" s="212"/>
      <c r="M170" s="213"/>
      <c r="N170" s="214"/>
      <c r="O170" s="214"/>
      <c r="P170" s="214"/>
      <c r="Q170" s="214"/>
      <c r="R170" s="214"/>
      <c r="S170" s="214"/>
      <c r="T170" s="215"/>
      <c r="AT170" s="216" t="s">
        <v>137</v>
      </c>
      <c r="AU170" s="216" t="s">
        <v>83</v>
      </c>
      <c r="AV170" s="11" t="s">
        <v>24</v>
      </c>
      <c r="AW170" s="11" t="s">
        <v>139</v>
      </c>
      <c r="AX170" s="11" t="s">
        <v>74</v>
      </c>
      <c r="AY170" s="216" t="s">
        <v>127</v>
      </c>
    </row>
    <row r="171" spans="2:51" s="12" customFormat="1">
      <c r="B171" s="217"/>
      <c r="C171" s="218"/>
      <c r="D171" s="204" t="s">
        <v>137</v>
      </c>
      <c r="E171" s="219" t="s">
        <v>22</v>
      </c>
      <c r="F171" s="220" t="s">
        <v>218</v>
      </c>
      <c r="G171" s="218"/>
      <c r="H171" s="221">
        <v>3.375</v>
      </c>
      <c r="I171" s="222"/>
      <c r="J171" s="218"/>
      <c r="K171" s="218"/>
      <c r="L171" s="223"/>
      <c r="M171" s="224"/>
      <c r="N171" s="225"/>
      <c r="O171" s="225"/>
      <c r="P171" s="225"/>
      <c r="Q171" s="225"/>
      <c r="R171" s="225"/>
      <c r="S171" s="225"/>
      <c r="T171" s="226"/>
      <c r="AT171" s="227" t="s">
        <v>137</v>
      </c>
      <c r="AU171" s="227" t="s">
        <v>83</v>
      </c>
      <c r="AV171" s="12" t="s">
        <v>83</v>
      </c>
      <c r="AW171" s="12" t="s">
        <v>139</v>
      </c>
      <c r="AX171" s="12" t="s">
        <v>74</v>
      </c>
      <c r="AY171" s="227" t="s">
        <v>127</v>
      </c>
    </row>
    <row r="172" spans="2:51" s="14" customFormat="1">
      <c r="B172" s="239"/>
      <c r="C172" s="240"/>
      <c r="D172" s="204" t="s">
        <v>137</v>
      </c>
      <c r="E172" s="241" t="s">
        <v>22</v>
      </c>
      <c r="F172" s="242" t="s">
        <v>193</v>
      </c>
      <c r="G172" s="240"/>
      <c r="H172" s="243">
        <v>42.234999999999999</v>
      </c>
      <c r="I172" s="244"/>
      <c r="J172" s="240"/>
      <c r="K172" s="240"/>
      <c r="L172" s="245"/>
      <c r="M172" s="246"/>
      <c r="N172" s="247"/>
      <c r="O172" s="247"/>
      <c r="P172" s="247"/>
      <c r="Q172" s="247"/>
      <c r="R172" s="247"/>
      <c r="S172" s="247"/>
      <c r="T172" s="248"/>
      <c r="AT172" s="249" t="s">
        <v>137</v>
      </c>
      <c r="AU172" s="249" t="s">
        <v>83</v>
      </c>
      <c r="AV172" s="14" t="s">
        <v>151</v>
      </c>
      <c r="AW172" s="14" t="s">
        <v>139</v>
      </c>
      <c r="AX172" s="14" t="s">
        <v>74</v>
      </c>
      <c r="AY172" s="249" t="s">
        <v>127</v>
      </c>
    </row>
    <row r="173" spans="2:51" s="12" customFormat="1">
      <c r="B173" s="217"/>
      <c r="C173" s="218"/>
      <c r="D173" s="204" t="s">
        <v>137</v>
      </c>
      <c r="E173" s="219" t="s">
        <v>22</v>
      </c>
      <c r="F173" s="220" t="s">
        <v>22</v>
      </c>
      <c r="G173" s="218"/>
      <c r="H173" s="221">
        <v>0</v>
      </c>
      <c r="I173" s="222"/>
      <c r="J173" s="218"/>
      <c r="K173" s="218"/>
      <c r="L173" s="223"/>
      <c r="M173" s="224"/>
      <c r="N173" s="225"/>
      <c r="O173" s="225"/>
      <c r="P173" s="225"/>
      <c r="Q173" s="225"/>
      <c r="R173" s="225"/>
      <c r="S173" s="225"/>
      <c r="T173" s="226"/>
      <c r="AT173" s="227" t="s">
        <v>137</v>
      </c>
      <c r="AU173" s="227" t="s">
        <v>83</v>
      </c>
      <c r="AV173" s="12" t="s">
        <v>83</v>
      </c>
      <c r="AW173" s="12" t="s">
        <v>6</v>
      </c>
      <c r="AX173" s="12" t="s">
        <v>74</v>
      </c>
      <c r="AY173" s="227" t="s">
        <v>127</v>
      </c>
    </row>
    <row r="174" spans="2:51" s="11" customFormat="1">
      <c r="B174" s="207"/>
      <c r="C174" s="208"/>
      <c r="D174" s="204" t="s">
        <v>137</v>
      </c>
      <c r="E174" s="209" t="s">
        <v>22</v>
      </c>
      <c r="F174" s="210" t="s">
        <v>219</v>
      </c>
      <c r="G174" s="208"/>
      <c r="H174" s="209" t="s">
        <v>22</v>
      </c>
      <c r="I174" s="211"/>
      <c r="J174" s="208"/>
      <c r="K174" s="208"/>
      <c r="L174" s="212"/>
      <c r="M174" s="213"/>
      <c r="N174" s="214"/>
      <c r="O174" s="214"/>
      <c r="P174" s="214"/>
      <c r="Q174" s="214"/>
      <c r="R174" s="214"/>
      <c r="S174" s="214"/>
      <c r="T174" s="215"/>
      <c r="AT174" s="216" t="s">
        <v>137</v>
      </c>
      <c r="AU174" s="216" t="s">
        <v>83</v>
      </c>
      <c r="AV174" s="11" t="s">
        <v>24</v>
      </c>
      <c r="AW174" s="11" t="s">
        <v>139</v>
      </c>
      <c r="AX174" s="11" t="s">
        <v>74</v>
      </c>
      <c r="AY174" s="216" t="s">
        <v>127</v>
      </c>
    </row>
    <row r="175" spans="2:51" s="11" customFormat="1">
      <c r="B175" s="207"/>
      <c r="C175" s="208"/>
      <c r="D175" s="204" t="s">
        <v>137</v>
      </c>
      <c r="E175" s="209" t="s">
        <v>22</v>
      </c>
      <c r="F175" s="210" t="s">
        <v>220</v>
      </c>
      <c r="G175" s="208"/>
      <c r="H175" s="209" t="s">
        <v>22</v>
      </c>
      <c r="I175" s="211"/>
      <c r="J175" s="208"/>
      <c r="K175" s="208"/>
      <c r="L175" s="212"/>
      <c r="M175" s="213"/>
      <c r="N175" s="214"/>
      <c r="O175" s="214"/>
      <c r="P175" s="214"/>
      <c r="Q175" s="214"/>
      <c r="R175" s="214"/>
      <c r="S175" s="214"/>
      <c r="T175" s="215"/>
      <c r="AT175" s="216" t="s">
        <v>137</v>
      </c>
      <c r="AU175" s="216" t="s">
        <v>83</v>
      </c>
      <c r="AV175" s="11" t="s">
        <v>24</v>
      </c>
      <c r="AW175" s="11" t="s">
        <v>139</v>
      </c>
      <c r="AX175" s="11" t="s">
        <v>74</v>
      </c>
      <c r="AY175" s="216" t="s">
        <v>127</v>
      </c>
    </row>
    <row r="176" spans="2:51" s="12" customFormat="1">
      <c r="B176" s="217"/>
      <c r="C176" s="218"/>
      <c r="D176" s="204" t="s">
        <v>137</v>
      </c>
      <c r="E176" s="219" t="s">
        <v>22</v>
      </c>
      <c r="F176" s="220" t="s">
        <v>221</v>
      </c>
      <c r="G176" s="218"/>
      <c r="H176" s="221">
        <v>2.88</v>
      </c>
      <c r="I176" s="222"/>
      <c r="J176" s="218"/>
      <c r="K176" s="218"/>
      <c r="L176" s="223"/>
      <c r="M176" s="224"/>
      <c r="N176" s="225"/>
      <c r="O176" s="225"/>
      <c r="P176" s="225"/>
      <c r="Q176" s="225"/>
      <c r="R176" s="225"/>
      <c r="S176" s="225"/>
      <c r="T176" s="226"/>
      <c r="AT176" s="227" t="s">
        <v>137</v>
      </c>
      <c r="AU176" s="227" t="s">
        <v>83</v>
      </c>
      <c r="AV176" s="12" t="s">
        <v>83</v>
      </c>
      <c r="AW176" s="12" t="s">
        <v>139</v>
      </c>
      <c r="AX176" s="12" t="s">
        <v>74</v>
      </c>
      <c r="AY176" s="227" t="s">
        <v>127</v>
      </c>
    </row>
    <row r="177" spans="2:51" s="11" customFormat="1">
      <c r="B177" s="207"/>
      <c r="C177" s="208"/>
      <c r="D177" s="204" t="s">
        <v>137</v>
      </c>
      <c r="E177" s="209" t="s">
        <v>22</v>
      </c>
      <c r="F177" s="210" t="s">
        <v>222</v>
      </c>
      <c r="G177" s="208"/>
      <c r="H177" s="209" t="s">
        <v>22</v>
      </c>
      <c r="I177" s="211"/>
      <c r="J177" s="208"/>
      <c r="K177" s="208"/>
      <c r="L177" s="212"/>
      <c r="M177" s="213"/>
      <c r="N177" s="214"/>
      <c r="O177" s="214"/>
      <c r="P177" s="214"/>
      <c r="Q177" s="214"/>
      <c r="R177" s="214"/>
      <c r="S177" s="214"/>
      <c r="T177" s="215"/>
      <c r="AT177" s="216" t="s">
        <v>137</v>
      </c>
      <c r="AU177" s="216" t="s">
        <v>83</v>
      </c>
      <c r="AV177" s="11" t="s">
        <v>24</v>
      </c>
      <c r="AW177" s="11" t="s">
        <v>139</v>
      </c>
      <c r="AX177" s="11" t="s">
        <v>74</v>
      </c>
      <c r="AY177" s="216" t="s">
        <v>127</v>
      </c>
    </row>
    <row r="178" spans="2:51" s="11" customFormat="1">
      <c r="B178" s="207"/>
      <c r="C178" s="208"/>
      <c r="D178" s="204" t="s">
        <v>137</v>
      </c>
      <c r="E178" s="209" t="s">
        <v>22</v>
      </c>
      <c r="F178" s="210" t="s">
        <v>220</v>
      </c>
      <c r="G178" s="208"/>
      <c r="H178" s="209" t="s">
        <v>22</v>
      </c>
      <c r="I178" s="211"/>
      <c r="J178" s="208"/>
      <c r="K178" s="208"/>
      <c r="L178" s="212"/>
      <c r="M178" s="213"/>
      <c r="N178" s="214"/>
      <c r="O178" s="214"/>
      <c r="P178" s="214"/>
      <c r="Q178" s="214"/>
      <c r="R178" s="214"/>
      <c r="S178" s="214"/>
      <c r="T178" s="215"/>
      <c r="AT178" s="216" t="s">
        <v>137</v>
      </c>
      <c r="AU178" s="216" t="s">
        <v>83</v>
      </c>
      <c r="AV178" s="11" t="s">
        <v>24</v>
      </c>
      <c r="AW178" s="11" t="s">
        <v>139</v>
      </c>
      <c r="AX178" s="11" t="s">
        <v>74</v>
      </c>
      <c r="AY178" s="216" t="s">
        <v>127</v>
      </c>
    </row>
    <row r="179" spans="2:51" s="12" customFormat="1">
      <c r="B179" s="217"/>
      <c r="C179" s="218"/>
      <c r="D179" s="204" t="s">
        <v>137</v>
      </c>
      <c r="E179" s="219" t="s">
        <v>22</v>
      </c>
      <c r="F179" s="220" t="s">
        <v>223</v>
      </c>
      <c r="G179" s="218"/>
      <c r="H179" s="221">
        <v>3.06</v>
      </c>
      <c r="I179" s="222"/>
      <c r="J179" s="218"/>
      <c r="K179" s="218"/>
      <c r="L179" s="223"/>
      <c r="M179" s="224"/>
      <c r="N179" s="225"/>
      <c r="O179" s="225"/>
      <c r="P179" s="225"/>
      <c r="Q179" s="225"/>
      <c r="R179" s="225"/>
      <c r="S179" s="225"/>
      <c r="T179" s="226"/>
      <c r="AT179" s="227" t="s">
        <v>137</v>
      </c>
      <c r="AU179" s="227" t="s">
        <v>83</v>
      </c>
      <c r="AV179" s="12" t="s">
        <v>83</v>
      </c>
      <c r="AW179" s="12" t="s">
        <v>139</v>
      </c>
      <c r="AX179" s="12" t="s">
        <v>74</v>
      </c>
      <c r="AY179" s="227" t="s">
        <v>127</v>
      </c>
    </row>
    <row r="180" spans="2:51" s="14" customFormat="1">
      <c r="B180" s="239"/>
      <c r="C180" s="240"/>
      <c r="D180" s="204" t="s">
        <v>137</v>
      </c>
      <c r="E180" s="241" t="s">
        <v>22</v>
      </c>
      <c r="F180" s="242" t="s">
        <v>193</v>
      </c>
      <c r="G180" s="240"/>
      <c r="H180" s="243">
        <v>5.94</v>
      </c>
      <c r="I180" s="244"/>
      <c r="J180" s="240"/>
      <c r="K180" s="240"/>
      <c r="L180" s="245"/>
      <c r="M180" s="246"/>
      <c r="N180" s="247"/>
      <c r="O180" s="247"/>
      <c r="P180" s="247"/>
      <c r="Q180" s="247"/>
      <c r="R180" s="247"/>
      <c r="S180" s="247"/>
      <c r="T180" s="248"/>
      <c r="AT180" s="249" t="s">
        <v>137</v>
      </c>
      <c r="AU180" s="249" t="s">
        <v>83</v>
      </c>
      <c r="AV180" s="14" t="s">
        <v>151</v>
      </c>
      <c r="AW180" s="14" t="s">
        <v>139</v>
      </c>
      <c r="AX180" s="14" t="s">
        <v>74</v>
      </c>
      <c r="AY180" s="249" t="s">
        <v>127</v>
      </c>
    </row>
    <row r="181" spans="2:51" s="12" customFormat="1">
      <c r="B181" s="217"/>
      <c r="C181" s="218"/>
      <c r="D181" s="204" t="s">
        <v>137</v>
      </c>
      <c r="E181" s="219" t="s">
        <v>22</v>
      </c>
      <c r="F181" s="220" t="s">
        <v>22</v>
      </c>
      <c r="G181" s="218"/>
      <c r="H181" s="221">
        <v>0</v>
      </c>
      <c r="I181" s="222"/>
      <c r="J181" s="218"/>
      <c r="K181" s="218"/>
      <c r="L181" s="223"/>
      <c r="M181" s="224"/>
      <c r="N181" s="225"/>
      <c r="O181" s="225"/>
      <c r="P181" s="225"/>
      <c r="Q181" s="225"/>
      <c r="R181" s="225"/>
      <c r="S181" s="225"/>
      <c r="T181" s="226"/>
      <c r="AT181" s="227" t="s">
        <v>137</v>
      </c>
      <c r="AU181" s="227" t="s">
        <v>83</v>
      </c>
      <c r="AV181" s="12" t="s">
        <v>83</v>
      </c>
      <c r="AW181" s="12" t="s">
        <v>6</v>
      </c>
      <c r="AX181" s="12" t="s">
        <v>74</v>
      </c>
      <c r="AY181" s="227" t="s">
        <v>127</v>
      </c>
    </row>
    <row r="182" spans="2:51" s="11" customFormat="1">
      <c r="B182" s="207"/>
      <c r="C182" s="208"/>
      <c r="D182" s="204" t="s">
        <v>137</v>
      </c>
      <c r="E182" s="209" t="s">
        <v>22</v>
      </c>
      <c r="F182" s="210" t="s">
        <v>224</v>
      </c>
      <c r="G182" s="208"/>
      <c r="H182" s="209" t="s">
        <v>22</v>
      </c>
      <c r="I182" s="211"/>
      <c r="J182" s="208"/>
      <c r="K182" s="208"/>
      <c r="L182" s="212"/>
      <c r="M182" s="213"/>
      <c r="N182" s="214"/>
      <c r="O182" s="214"/>
      <c r="P182" s="214"/>
      <c r="Q182" s="214"/>
      <c r="R182" s="214"/>
      <c r="S182" s="214"/>
      <c r="T182" s="215"/>
      <c r="AT182" s="216" t="s">
        <v>137</v>
      </c>
      <c r="AU182" s="216" t="s">
        <v>83</v>
      </c>
      <c r="AV182" s="11" t="s">
        <v>24</v>
      </c>
      <c r="AW182" s="11" t="s">
        <v>139</v>
      </c>
      <c r="AX182" s="11" t="s">
        <v>74</v>
      </c>
      <c r="AY182" s="216" t="s">
        <v>127</v>
      </c>
    </row>
    <row r="183" spans="2:51" s="11" customFormat="1">
      <c r="B183" s="207"/>
      <c r="C183" s="208"/>
      <c r="D183" s="204" t="s">
        <v>137</v>
      </c>
      <c r="E183" s="209" t="s">
        <v>22</v>
      </c>
      <c r="F183" s="210" t="s">
        <v>138</v>
      </c>
      <c r="G183" s="208"/>
      <c r="H183" s="209" t="s">
        <v>22</v>
      </c>
      <c r="I183" s="211"/>
      <c r="J183" s="208"/>
      <c r="K183" s="208"/>
      <c r="L183" s="212"/>
      <c r="M183" s="213"/>
      <c r="N183" s="214"/>
      <c r="O183" s="214"/>
      <c r="P183" s="214"/>
      <c r="Q183" s="214"/>
      <c r="R183" s="214"/>
      <c r="S183" s="214"/>
      <c r="T183" s="215"/>
      <c r="AT183" s="216" t="s">
        <v>137</v>
      </c>
      <c r="AU183" s="216" t="s">
        <v>83</v>
      </c>
      <c r="AV183" s="11" t="s">
        <v>24</v>
      </c>
      <c r="AW183" s="11" t="s">
        <v>139</v>
      </c>
      <c r="AX183" s="11" t="s">
        <v>74</v>
      </c>
      <c r="AY183" s="216" t="s">
        <v>127</v>
      </c>
    </row>
    <row r="184" spans="2:51" s="11" customFormat="1">
      <c r="B184" s="207"/>
      <c r="C184" s="208"/>
      <c r="D184" s="204" t="s">
        <v>137</v>
      </c>
      <c r="E184" s="209" t="s">
        <v>22</v>
      </c>
      <c r="F184" s="210" t="s">
        <v>225</v>
      </c>
      <c r="G184" s="208"/>
      <c r="H184" s="209" t="s">
        <v>22</v>
      </c>
      <c r="I184" s="211"/>
      <c r="J184" s="208"/>
      <c r="K184" s="208"/>
      <c r="L184" s="212"/>
      <c r="M184" s="213"/>
      <c r="N184" s="214"/>
      <c r="O184" s="214"/>
      <c r="P184" s="214"/>
      <c r="Q184" s="214"/>
      <c r="R184" s="214"/>
      <c r="S184" s="214"/>
      <c r="T184" s="215"/>
      <c r="AT184" s="216" t="s">
        <v>137</v>
      </c>
      <c r="AU184" s="216" t="s">
        <v>83</v>
      </c>
      <c r="AV184" s="11" t="s">
        <v>24</v>
      </c>
      <c r="AW184" s="11" t="s">
        <v>139</v>
      </c>
      <c r="AX184" s="11" t="s">
        <v>74</v>
      </c>
      <c r="AY184" s="216" t="s">
        <v>127</v>
      </c>
    </row>
    <row r="185" spans="2:51" s="12" customFormat="1">
      <c r="B185" s="217"/>
      <c r="C185" s="218"/>
      <c r="D185" s="204" t="s">
        <v>137</v>
      </c>
      <c r="E185" s="219" t="s">
        <v>22</v>
      </c>
      <c r="F185" s="220" t="s">
        <v>226</v>
      </c>
      <c r="G185" s="218"/>
      <c r="H185" s="221">
        <v>-25.798500000000001</v>
      </c>
      <c r="I185" s="222"/>
      <c r="J185" s="218"/>
      <c r="K185" s="218"/>
      <c r="L185" s="223"/>
      <c r="M185" s="224"/>
      <c r="N185" s="225"/>
      <c r="O185" s="225"/>
      <c r="P185" s="225"/>
      <c r="Q185" s="225"/>
      <c r="R185" s="225"/>
      <c r="S185" s="225"/>
      <c r="T185" s="226"/>
      <c r="AT185" s="227" t="s">
        <v>137</v>
      </c>
      <c r="AU185" s="227" t="s">
        <v>83</v>
      </c>
      <c r="AV185" s="12" t="s">
        <v>83</v>
      </c>
      <c r="AW185" s="12" t="s">
        <v>139</v>
      </c>
      <c r="AX185" s="12" t="s">
        <v>74</v>
      </c>
      <c r="AY185" s="227" t="s">
        <v>127</v>
      </c>
    </row>
    <row r="186" spans="2:51" s="12" customFormat="1">
      <c r="B186" s="217"/>
      <c r="C186" s="218"/>
      <c r="D186" s="204" t="s">
        <v>137</v>
      </c>
      <c r="E186" s="219" t="s">
        <v>22</v>
      </c>
      <c r="F186" s="220" t="s">
        <v>227</v>
      </c>
      <c r="G186" s="218"/>
      <c r="H186" s="221">
        <v>-46.5212</v>
      </c>
      <c r="I186" s="222"/>
      <c r="J186" s="218"/>
      <c r="K186" s="218"/>
      <c r="L186" s="223"/>
      <c r="M186" s="224"/>
      <c r="N186" s="225"/>
      <c r="O186" s="225"/>
      <c r="P186" s="225"/>
      <c r="Q186" s="225"/>
      <c r="R186" s="225"/>
      <c r="S186" s="225"/>
      <c r="T186" s="226"/>
      <c r="AT186" s="227" t="s">
        <v>137</v>
      </c>
      <c r="AU186" s="227" t="s">
        <v>83</v>
      </c>
      <c r="AV186" s="12" t="s">
        <v>83</v>
      </c>
      <c r="AW186" s="12" t="s">
        <v>139</v>
      </c>
      <c r="AX186" s="12" t="s">
        <v>74</v>
      </c>
      <c r="AY186" s="227" t="s">
        <v>127</v>
      </c>
    </row>
    <row r="187" spans="2:51" s="12" customFormat="1">
      <c r="B187" s="217"/>
      <c r="C187" s="218"/>
      <c r="D187" s="204" t="s">
        <v>137</v>
      </c>
      <c r="E187" s="219" t="s">
        <v>22</v>
      </c>
      <c r="F187" s="220" t="s">
        <v>228</v>
      </c>
      <c r="G187" s="218"/>
      <c r="H187" s="221">
        <v>-69.139200000000002</v>
      </c>
      <c r="I187" s="222"/>
      <c r="J187" s="218"/>
      <c r="K187" s="218"/>
      <c r="L187" s="223"/>
      <c r="M187" s="224"/>
      <c r="N187" s="225"/>
      <c r="O187" s="225"/>
      <c r="P187" s="225"/>
      <c r="Q187" s="225"/>
      <c r="R187" s="225"/>
      <c r="S187" s="225"/>
      <c r="T187" s="226"/>
      <c r="AT187" s="227" t="s">
        <v>137</v>
      </c>
      <c r="AU187" s="227" t="s">
        <v>83</v>
      </c>
      <c r="AV187" s="12" t="s">
        <v>83</v>
      </c>
      <c r="AW187" s="12" t="s">
        <v>139</v>
      </c>
      <c r="AX187" s="12" t="s">
        <v>74</v>
      </c>
      <c r="AY187" s="227" t="s">
        <v>127</v>
      </c>
    </row>
    <row r="188" spans="2:51" s="12" customFormat="1">
      <c r="B188" s="217"/>
      <c r="C188" s="218"/>
      <c r="D188" s="204" t="s">
        <v>137</v>
      </c>
      <c r="E188" s="219" t="s">
        <v>22</v>
      </c>
      <c r="F188" s="220" t="s">
        <v>229</v>
      </c>
      <c r="G188" s="218"/>
      <c r="H188" s="221">
        <v>-53.697600000000001</v>
      </c>
      <c r="I188" s="222"/>
      <c r="J188" s="218"/>
      <c r="K188" s="218"/>
      <c r="L188" s="223"/>
      <c r="M188" s="224"/>
      <c r="N188" s="225"/>
      <c r="O188" s="225"/>
      <c r="P188" s="225"/>
      <c r="Q188" s="225"/>
      <c r="R188" s="225"/>
      <c r="S188" s="225"/>
      <c r="T188" s="226"/>
      <c r="AT188" s="227" t="s">
        <v>137</v>
      </c>
      <c r="AU188" s="227" t="s">
        <v>83</v>
      </c>
      <c r="AV188" s="12" t="s">
        <v>83</v>
      </c>
      <c r="AW188" s="12" t="s">
        <v>139</v>
      </c>
      <c r="AX188" s="12" t="s">
        <v>74</v>
      </c>
      <c r="AY188" s="227" t="s">
        <v>127</v>
      </c>
    </row>
    <row r="189" spans="2:51" s="11" customFormat="1">
      <c r="B189" s="207"/>
      <c r="C189" s="208"/>
      <c r="D189" s="204" t="s">
        <v>137</v>
      </c>
      <c r="E189" s="209" t="s">
        <v>22</v>
      </c>
      <c r="F189" s="210" t="s">
        <v>230</v>
      </c>
      <c r="G189" s="208"/>
      <c r="H189" s="209" t="s">
        <v>22</v>
      </c>
      <c r="I189" s="211"/>
      <c r="J189" s="208"/>
      <c r="K189" s="208"/>
      <c r="L189" s="212"/>
      <c r="M189" s="213"/>
      <c r="N189" s="214"/>
      <c r="O189" s="214"/>
      <c r="P189" s="214"/>
      <c r="Q189" s="214"/>
      <c r="R189" s="214"/>
      <c r="S189" s="214"/>
      <c r="T189" s="215"/>
      <c r="AT189" s="216" t="s">
        <v>137</v>
      </c>
      <c r="AU189" s="216" t="s">
        <v>83</v>
      </c>
      <c r="AV189" s="11" t="s">
        <v>24</v>
      </c>
      <c r="AW189" s="11" t="s">
        <v>139</v>
      </c>
      <c r="AX189" s="11" t="s">
        <v>74</v>
      </c>
      <c r="AY189" s="216" t="s">
        <v>127</v>
      </c>
    </row>
    <row r="190" spans="2:51" s="12" customFormat="1">
      <c r="B190" s="217"/>
      <c r="C190" s="218"/>
      <c r="D190" s="204" t="s">
        <v>137</v>
      </c>
      <c r="E190" s="219" t="s">
        <v>22</v>
      </c>
      <c r="F190" s="220" t="s">
        <v>231</v>
      </c>
      <c r="G190" s="218"/>
      <c r="H190" s="221">
        <v>-15.3243852769222</v>
      </c>
      <c r="I190" s="222"/>
      <c r="J190" s="218"/>
      <c r="K190" s="218"/>
      <c r="L190" s="223"/>
      <c r="M190" s="224"/>
      <c r="N190" s="225"/>
      <c r="O190" s="225"/>
      <c r="P190" s="225"/>
      <c r="Q190" s="225"/>
      <c r="R190" s="225"/>
      <c r="S190" s="225"/>
      <c r="T190" s="226"/>
      <c r="AT190" s="227" t="s">
        <v>137</v>
      </c>
      <c r="AU190" s="227" t="s">
        <v>83</v>
      </c>
      <c r="AV190" s="12" t="s">
        <v>83</v>
      </c>
      <c r="AW190" s="12" t="s">
        <v>139</v>
      </c>
      <c r="AX190" s="12" t="s">
        <v>74</v>
      </c>
      <c r="AY190" s="227" t="s">
        <v>127</v>
      </c>
    </row>
    <row r="191" spans="2:51" s="14" customFormat="1">
      <c r="B191" s="239"/>
      <c r="C191" s="240"/>
      <c r="D191" s="204" t="s">
        <v>137</v>
      </c>
      <c r="E191" s="241" t="s">
        <v>22</v>
      </c>
      <c r="F191" s="242" t="s">
        <v>193</v>
      </c>
      <c r="G191" s="240"/>
      <c r="H191" s="243">
        <v>-210.48088527692201</v>
      </c>
      <c r="I191" s="244"/>
      <c r="J191" s="240"/>
      <c r="K191" s="240"/>
      <c r="L191" s="245"/>
      <c r="M191" s="246"/>
      <c r="N191" s="247"/>
      <c r="O191" s="247"/>
      <c r="P191" s="247"/>
      <c r="Q191" s="247"/>
      <c r="R191" s="247"/>
      <c r="S191" s="247"/>
      <c r="T191" s="248"/>
      <c r="AT191" s="249" t="s">
        <v>137</v>
      </c>
      <c r="AU191" s="249" t="s">
        <v>83</v>
      </c>
      <c r="AV191" s="14" t="s">
        <v>151</v>
      </c>
      <c r="AW191" s="14" t="s">
        <v>139</v>
      </c>
      <c r="AX191" s="14" t="s">
        <v>74</v>
      </c>
      <c r="AY191" s="249" t="s">
        <v>127</v>
      </c>
    </row>
    <row r="192" spans="2:51" s="12" customFormat="1">
      <c r="B192" s="217"/>
      <c r="C192" s="218"/>
      <c r="D192" s="204" t="s">
        <v>137</v>
      </c>
      <c r="E192" s="219" t="s">
        <v>22</v>
      </c>
      <c r="F192" s="220" t="s">
        <v>22</v>
      </c>
      <c r="G192" s="218"/>
      <c r="H192" s="221">
        <v>0</v>
      </c>
      <c r="I192" s="222"/>
      <c r="J192" s="218"/>
      <c r="K192" s="218"/>
      <c r="L192" s="223"/>
      <c r="M192" s="224"/>
      <c r="N192" s="225"/>
      <c r="O192" s="225"/>
      <c r="P192" s="225"/>
      <c r="Q192" s="225"/>
      <c r="R192" s="225"/>
      <c r="S192" s="225"/>
      <c r="T192" s="226"/>
      <c r="AT192" s="227" t="s">
        <v>137</v>
      </c>
      <c r="AU192" s="227" t="s">
        <v>83</v>
      </c>
      <c r="AV192" s="12" t="s">
        <v>83</v>
      </c>
      <c r="AW192" s="12" t="s">
        <v>6</v>
      </c>
      <c r="AX192" s="12" t="s">
        <v>74</v>
      </c>
      <c r="AY192" s="227" t="s">
        <v>127</v>
      </c>
    </row>
    <row r="193" spans="2:65" s="11" customFormat="1">
      <c r="B193" s="207"/>
      <c r="C193" s="208"/>
      <c r="D193" s="204" t="s">
        <v>137</v>
      </c>
      <c r="E193" s="209" t="s">
        <v>22</v>
      </c>
      <c r="F193" s="210" t="s">
        <v>232</v>
      </c>
      <c r="G193" s="208"/>
      <c r="H193" s="209" t="s">
        <v>22</v>
      </c>
      <c r="I193" s="211"/>
      <c r="J193" s="208"/>
      <c r="K193" s="208"/>
      <c r="L193" s="212"/>
      <c r="M193" s="213"/>
      <c r="N193" s="214"/>
      <c r="O193" s="214"/>
      <c r="P193" s="214"/>
      <c r="Q193" s="214"/>
      <c r="R193" s="214"/>
      <c r="S193" s="214"/>
      <c r="T193" s="215"/>
      <c r="AT193" s="216" t="s">
        <v>137</v>
      </c>
      <c r="AU193" s="216" t="s">
        <v>83</v>
      </c>
      <c r="AV193" s="11" t="s">
        <v>24</v>
      </c>
      <c r="AW193" s="11" t="s">
        <v>139</v>
      </c>
      <c r="AX193" s="11" t="s">
        <v>74</v>
      </c>
      <c r="AY193" s="216" t="s">
        <v>127</v>
      </c>
    </row>
    <row r="194" spans="2:65" s="13" customFormat="1">
      <c r="B194" s="228"/>
      <c r="C194" s="229"/>
      <c r="D194" s="204" t="s">
        <v>137</v>
      </c>
      <c r="E194" s="230" t="s">
        <v>22</v>
      </c>
      <c r="F194" s="231" t="s">
        <v>143</v>
      </c>
      <c r="G194" s="229"/>
      <c r="H194" s="232">
        <v>1400.41268286079</v>
      </c>
      <c r="I194" s="233"/>
      <c r="J194" s="229"/>
      <c r="K194" s="229"/>
      <c r="L194" s="234"/>
      <c r="M194" s="235"/>
      <c r="N194" s="236"/>
      <c r="O194" s="236"/>
      <c r="P194" s="236"/>
      <c r="Q194" s="236"/>
      <c r="R194" s="236"/>
      <c r="S194" s="236"/>
      <c r="T194" s="237"/>
      <c r="AT194" s="238" t="s">
        <v>137</v>
      </c>
      <c r="AU194" s="238" t="s">
        <v>83</v>
      </c>
      <c r="AV194" s="13" t="s">
        <v>134</v>
      </c>
      <c r="AW194" s="13" t="s">
        <v>139</v>
      </c>
      <c r="AX194" s="13" t="s">
        <v>24</v>
      </c>
      <c r="AY194" s="238" t="s">
        <v>127</v>
      </c>
    </row>
    <row r="195" spans="2:65" s="1" customFormat="1" ht="38.25" customHeight="1">
      <c r="B195" s="41"/>
      <c r="C195" s="192" t="s">
        <v>233</v>
      </c>
      <c r="D195" s="192" t="s">
        <v>129</v>
      </c>
      <c r="E195" s="193" t="s">
        <v>160</v>
      </c>
      <c r="F195" s="194" t="s">
        <v>161</v>
      </c>
      <c r="G195" s="195" t="s">
        <v>154</v>
      </c>
      <c r="H195" s="196">
        <v>1186.6780000000001</v>
      </c>
      <c r="I195" s="197"/>
      <c r="J195" s="198">
        <f>ROUND(I195*H195,2)</f>
        <v>0</v>
      </c>
      <c r="K195" s="194" t="s">
        <v>133</v>
      </c>
      <c r="L195" s="61"/>
      <c r="M195" s="199" t="s">
        <v>22</v>
      </c>
      <c r="N195" s="200" t="s">
        <v>45</v>
      </c>
      <c r="O195" s="42"/>
      <c r="P195" s="201">
        <f>O195*H195</f>
        <v>0</v>
      </c>
      <c r="Q195" s="201">
        <v>0</v>
      </c>
      <c r="R195" s="201">
        <f>Q195*H195</f>
        <v>0</v>
      </c>
      <c r="S195" s="201">
        <v>0</v>
      </c>
      <c r="T195" s="202">
        <f>S195*H195</f>
        <v>0</v>
      </c>
      <c r="AR195" s="24" t="s">
        <v>134</v>
      </c>
      <c r="AT195" s="24" t="s">
        <v>129</v>
      </c>
      <c r="AU195" s="24" t="s">
        <v>83</v>
      </c>
      <c r="AY195" s="24" t="s">
        <v>127</v>
      </c>
      <c r="BE195" s="203">
        <f>IF(N195="základní",J195,0)</f>
        <v>0</v>
      </c>
      <c r="BF195" s="203">
        <f>IF(N195="snížená",J195,0)</f>
        <v>0</v>
      </c>
      <c r="BG195" s="203">
        <f>IF(N195="zákl. přenesená",J195,0)</f>
        <v>0</v>
      </c>
      <c r="BH195" s="203">
        <f>IF(N195="sníž. přenesená",J195,0)</f>
        <v>0</v>
      </c>
      <c r="BI195" s="203">
        <f>IF(N195="nulová",J195,0)</f>
        <v>0</v>
      </c>
      <c r="BJ195" s="24" t="s">
        <v>24</v>
      </c>
      <c r="BK195" s="203">
        <f>ROUND(I195*H195,2)</f>
        <v>0</v>
      </c>
      <c r="BL195" s="24" t="s">
        <v>134</v>
      </c>
      <c r="BM195" s="24" t="s">
        <v>29</v>
      </c>
    </row>
    <row r="196" spans="2:65" s="1" customFormat="1" ht="108">
      <c r="B196" s="41"/>
      <c r="C196" s="63"/>
      <c r="D196" s="204" t="s">
        <v>135</v>
      </c>
      <c r="E196" s="63"/>
      <c r="F196" s="205" t="s">
        <v>163</v>
      </c>
      <c r="G196" s="63"/>
      <c r="H196" s="63"/>
      <c r="I196" s="163"/>
      <c r="J196" s="63"/>
      <c r="K196" s="63"/>
      <c r="L196" s="61"/>
      <c r="M196" s="206"/>
      <c r="N196" s="42"/>
      <c r="O196" s="42"/>
      <c r="P196" s="42"/>
      <c r="Q196" s="42"/>
      <c r="R196" s="42"/>
      <c r="S196" s="42"/>
      <c r="T196" s="78"/>
      <c r="AT196" s="24" t="s">
        <v>135</v>
      </c>
      <c r="AU196" s="24" t="s">
        <v>83</v>
      </c>
    </row>
    <row r="197" spans="2:65" s="1" customFormat="1" ht="38.25" customHeight="1">
      <c r="B197" s="41"/>
      <c r="C197" s="192" t="s">
        <v>155</v>
      </c>
      <c r="D197" s="192" t="s">
        <v>129</v>
      </c>
      <c r="E197" s="193" t="s">
        <v>234</v>
      </c>
      <c r="F197" s="194" t="s">
        <v>235</v>
      </c>
      <c r="G197" s="195" t="s">
        <v>236</v>
      </c>
      <c r="H197" s="196">
        <v>1</v>
      </c>
      <c r="I197" s="197"/>
      <c r="J197" s="198">
        <f>ROUND(I197*H197,2)</f>
        <v>0</v>
      </c>
      <c r="K197" s="194" t="s">
        <v>22</v>
      </c>
      <c r="L197" s="61"/>
      <c r="M197" s="199" t="s">
        <v>22</v>
      </c>
      <c r="N197" s="200" t="s">
        <v>45</v>
      </c>
      <c r="O197" s="42"/>
      <c r="P197" s="201">
        <f>O197*H197</f>
        <v>0</v>
      </c>
      <c r="Q197" s="201">
        <v>0</v>
      </c>
      <c r="R197" s="201">
        <f>Q197*H197</f>
        <v>0</v>
      </c>
      <c r="S197" s="201">
        <v>0</v>
      </c>
      <c r="T197" s="202">
        <f>S197*H197</f>
        <v>0</v>
      </c>
      <c r="AR197" s="24" t="s">
        <v>237</v>
      </c>
      <c r="AT197" s="24" t="s">
        <v>129</v>
      </c>
      <c r="AU197" s="24" t="s">
        <v>83</v>
      </c>
      <c r="AY197" s="24" t="s">
        <v>127</v>
      </c>
      <c r="BE197" s="203">
        <f>IF(N197="základní",J197,0)</f>
        <v>0</v>
      </c>
      <c r="BF197" s="203">
        <f>IF(N197="snížená",J197,0)</f>
        <v>0</v>
      </c>
      <c r="BG197" s="203">
        <f>IF(N197="zákl. přenesená",J197,0)</f>
        <v>0</v>
      </c>
      <c r="BH197" s="203">
        <f>IF(N197="sníž. přenesená",J197,0)</f>
        <v>0</v>
      </c>
      <c r="BI197" s="203">
        <f>IF(N197="nulová",J197,0)</f>
        <v>0</v>
      </c>
      <c r="BJ197" s="24" t="s">
        <v>24</v>
      </c>
      <c r="BK197" s="203">
        <f>ROUND(I197*H197,2)</f>
        <v>0</v>
      </c>
      <c r="BL197" s="24" t="s">
        <v>237</v>
      </c>
      <c r="BM197" s="24" t="s">
        <v>238</v>
      </c>
    </row>
    <row r="198" spans="2:65" s="11" customFormat="1">
      <c r="B198" s="207"/>
      <c r="C198" s="208"/>
      <c r="D198" s="204" t="s">
        <v>137</v>
      </c>
      <c r="E198" s="209" t="s">
        <v>22</v>
      </c>
      <c r="F198" s="210" t="s">
        <v>239</v>
      </c>
      <c r="G198" s="208"/>
      <c r="H198" s="209" t="s">
        <v>22</v>
      </c>
      <c r="I198" s="211"/>
      <c r="J198" s="208"/>
      <c r="K198" s="208"/>
      <c r="L198" s="212"/>
      <c r="M198" s="213"/>
      <c r="N198" s="214"/>
      <c r="O198" s="214"/>
      <c r="P198" s="214"/>
      <c r="Q198" s="214"/>
      <c r="R198" s="214"/>
      <c r="S198" s="214"/>
      <c r="T198" s="215"/>
      <c r="AT198" s="216" t="s">
        <v>137</v>
      </c>
      <c r="AU198" s="216" t="s">
        <v>83</v>
      </c>
      <c r="AV198" s="11" t="s">
        <v>24</v>
      </c>
      <c r="AW198" s="11" t="s">
        <v>139</v>
      </c>
      <c r="AX198" s="11" t="s">
        <v>74</v>
      </c>
      <c r="AY198" s="216" t="s">
        <v>127</v>
      </c>
    </row>
    <row r="199" spans="2:65" s="11" customFormat="1">
      <c r="B199" s="207"/>
      <c r="C199" s="208"/>
      <c r="D199" s="204" t="s">
        <v>137</v>
      </c>
      <c r="E199" s="209" t="s">
        <v>22</v>
      </c>
      <c r="F199" s="210" t="s">
        <v>240</v>
      </c>
      <c r="G199" s="208"/>
      <c r="H199" s="209" t="s">
        <v>22</v>
      </c>
      <c r="I199" s="211"/>
      <c r="J199" s="208"/>
      <c r="K199" s="208"/>
      <c r="L199" s="212"/>
      <c r="M199" s="213"/>
      <c r="N199" s="214"/>
      <c r="O199" s="214"/>
      <c r="P199" s="214"/>
      <c r="Q199" s="214"/>
      <c r="R199" s="214"/>
      <c r="S199" s="214"/>
      <c r="T199" s="215"/>
      <c r="AT199" s="216" t="s">
        <v>137</v>
      </c>
      <c r="AU199" s="216" t="s">
        <v>83</v>
      </c>
      <c r="AV199" s="11" t="s">
        <v>24</v>
      </c>
      <c r="AW199" s="11" t="s">
        <v>139</v>
      </c>
      <c r="AX199" s="11" t="s">
        <v>74</v>
      </c>
      <c r="AY199" s="216" t="s">
        <v>127</v>
      </c>
    </row>
    <row r="200" spans="2:65" s="12" customFormat="1">
      <c r="B200" s="217"/>
      <c r="C200" s="218"/>
      <c r="D200" s="204" t="s">
        <v>137</v>
      </c>
      <c r="E200" s="219" t="s">
        <v>22</v>
      </c>
      <c r="F200" s="220" t="s">
        <v>24</v>
      </c>
      <c r="G200" s="218"/>
      <c r="H200" s="221">
        <v>1</v>
      </c>
      <c r="I200" s="222"/>
      <c r="J200" s="218"/>
      <c r="K200" s="218"/>
      <c r="L200" s="223"/>
      <c r="M200" s="224"/>
      <c r="N200" s="225"/>
      <c r="O200" s="225"/>
      <c r="P200" s="225"/>
      <c r="Q200" s="225"/>
      <c r="R200" s="225"/>
      <c r="S200" s="225"/>
      <c r="T200" s="226"/>
      <c r="AT200" s="227" t="s">
        <v>137</v>
      </c>
      <c r="AU200" s="227" t="s">
        <v>83</v>
      </c>
      <c r="AV200" s="12" t="s">
        <v>83</v>
      </c>
      <c r="AW200" s="12" t="s">
        <v>139</v>
      </c>
      <c r="AX200" s="12" t="s">
        <v>24</v>
      </c>
      <c r="AY200" s="227" t="s">
        <v>127</v>
      </c>
    </row>
    <row r="201" spans="2:65" s="1" customFormat="1" ht="16.5" customHeight="1">
      <c r="B201" s="41"/>
      <c r="C201" s="192" t="s">
        <v>241</v>
      </c>
      <c r="D201" s="192" t="s">
        <v>129</v>
      </c>
      <c r="E201" s="193" t="s">
        <v>242</v>
      </c>
      <c r="F201" s="194" t="s">
        <v>243</v>
      </c>
      <c r="G201" s="195" t="s">
        <v>244</v>
      </c>
      <c r="H201" s="196">
        <v>33</v>
      </c>
      <c r="I201" s="197"/>
      <c r="J201" s="198">
        <f>ROUND(I201*H201,2)</f>
        <v>0</v>
      </c>
      <c r="K201" s="194" t="s">
        <v>22</v>
      </c>
      <c r="L201" s="61"/>
      <c r="M201" s="199" t="s">
        <v>22</v>
      </c>
      <c r="N201" s="200" t="s">
        <v>45</v>
      </c>
      <c r="O201" s="42"/>
      <c r="P201" s="201">
        <f>O201*H201</f>
        <v>0</v>
      </c>
      <c r="Q201" s="201">
        <v>0</v>
      </c>
      <c r="R201" s="201">
        <f>Q201*H201</f>
        <v>0</v>
      </c>
      <c r="S201" s="201">
        <v>0</v>
      </c>
      <c r="T201" s="202">
        <f>S201*H201</f>
        <v>0</v>
      </c>
      <c r="AR201" s="24" t="s">
        <v>134</v>
      </c>
      <c r="AT201" s="24" t="s">
        <v>129</v>
      </c>
      <c r="AU201" s="24" t="s">
        <v>83</v>
      </c>
      <c r="AY201" s="24" t="s">
        <v>127</v>
      </c>
      <c r="BE201" s="203">
        <f>IF(N201="základní",J201,0)</f>
        <v>0</v>
      </c>
      <c r="BF201" s="203">
        <f>IF(N201="snížená",J201,0)</f>
        <v>0</v>
      </c>
      <c r="BG201" s="203">
        <f>IF(N201="zákl. přenesená",J201,0)</f>
        <v>0</v>
      </c>
      <c r="BH201" s="203">
        <f>IF(N201="sníž. přenesená",J201,0)</f>
        <v>0</v>
      </c>
      <c r="BI201" s="203">
        <f>IF(N201="nulová",J201,0)</f>
        <v>0</v>
      </c>
      <c r="BJ201" s="24" t="s">
        <v>24</v>
      </c>
      <c r="BK201" s="203">
        <f>ROUND(I201*H201,2)</f>
        <v>0</v>
      </c>
      <c r="BL201" s="24" t="s">
        <v>134</v>
      </c>
      <c r="BM201" s="24" t="s">
        <v>245</v>
      </c>
    </row>
    <row r="202" spans="2:65" s="11" customFormat="1">
      <c r="B202" s="207"/>
      <c r="C202" s="208"/>
      <c r="D202" s="204" t="s">
        <v>137</v>
      </c>
      <c r="E202" s="209" t="s">
        <v>22</v>
      </c>
      <c r="F202" s="210" t="s">
        <v>246</v>
      </c>
      <c r="G202" s="208"/>
      <c r="H202" s="209" t="s">
        <v>22</v>
      </c>
      <c r="I202" s="211"/>
      <c r="J202" s="208"/>
      <c r="K202" s="208"/>
      <c r="L202" s="212"/>
      <c r="M202" s="213"/>
      <c r="N202" s="214"/>
      <c r="O202" s="214"/>
      <c r="P202" s="214"/>
      <c r="Q202" s="214"/>
      <c r="R202" s="214"/>
      <c r="S202" s="214"/>
      <c r="T202" s="215"/>
      <c r="AT202" s="216" t="s">
        <v>137</v>
      </c>
      <c r="AU202" s="216" t="s">
        <v>83</v>
      </c>
      <c r="AV202" s="11" t="s">
        <v>24</v>
      </c>
      <c r="AW202" s="11" t="s">
        <v>139</v>
      </c>
      <c r="AX202" s="11" t="s">
        <v>74</v>
      </c>
      <c r="AY202" s="216" t="s">
        <v>127</v>
      </c>
    </row>
    <row r="203" spans="2:65" s="11" customFormat="1">
      <c r="B203" s="207"/>
      <c r="C203" s="208"/>
      <c r="D203" s="204" t="s">
        <v>137</v>
      </c>
      <c r="E203" s="209" t="s">
        <v>22</v>
      </c>
      <c r="F203" s="210" t="s">
        <v>247</v>
      </c>
      <c r="G203" s="208"/>
      <c r="H203" s="209" t="s">
        <v>22</v>
      </c>
      <c r="I203" s="211"/>
      <c r="J203" s="208"/>
      <c r="K203" s="208"/>
      <c r="L203" s="212"/>
      <c r="M203" s="213"/>
      <c r="N203" s="214"/>
      <c r="O203" s="214"/>
      <c r="P203" s="214"/>
      <c r="Q203" s="214"/>
      <c r="R203" s="214"/>
      <c r="S203" s="214"/>
      <c r="T203" s="215"/>
      <c r="AT203" s="216" t="s">
        <v>137</v>
      </c>
      <c r="AU203" s="216" t="s">
        <v>83</v>
      </c>
      <c r="AV203" s="11" t="s">
        <v>24</v>
      </c>
      <c r="AW203" s="11" t="s">
        <v>139</v>
      </c>
      <c r="AX203" s="11" t="s">
        <v>74</v>
      </c>
      <c r="AY203" s="216" t="s">
        <v>127</v>
      </c>
    </row>
    <row r="204" spans="2:65" s="12" customFormat="1">
      <c r="B204" s="217"/>
      <c r="C204" s="218"/>
      <c r="D204" s="204" t="s">
        <v>137</v>
      </c>
      <c r="E204" s="219" t="s">
        <v>22</v>
      </c>
      <c r="F204" s="220" t="s">
        <v>248</v>
      </c>
      <c r="G204" s="218"/>
      <c r="H204" s="221">
        <v>33</v>
      </c>
      <c r="I204" s="222"/>
      <c r="J204" s="218"/>
      <c r="K204" s="218"/>
      <c r="L204" s="223"/>
      <c r="M204" s="224"/>
      <c r="N204" s="225"/>
      <c r="O204" s="225"/>
      <c r="P204" s="225"/>
      <c r="Q204" s="225"/>
      <c r="R204" s="225"/>
      <c r="S204" s="225"/>
      <c r="T204" s="226"/>
      <c r="AT204" s="227" t="s">
        <v>137</v>
      </c>
      <c r="AU204" s="227" t="s">
        <v>83</v>
      </c>
      <c r="AV204" s="12" t="s">
        <v>83</v>
      </c>
      <c r="AW204" s="12" t="s">
        <v>139</v>
      </c>
      <c r="AX204" s="12" t="s">
        <v>74</v>
      </c>
      <c r="AY204" s="227" t="s">
        <v>127</v>
      </c>
    </row>
    <row r="205" spans="2:65" s="13" customFormat="1">
      <c r="B205" s="228"/>
      <c r="C205" s="229"/>
      <c r="D205" s="204" t="s">
        <v>137</v>
      </c>
      <c r="E205" s="230" t="s">
        <v>22</v>
      </c>
      <c r="F205" s="231" t="s">
        <v>143</v>
      </c>
      <c r="G205" s="229"/>
      <c r="H205" s="232">
        <v>33</v>
      </c>
      <c r="I205" s="233"/>
      <c r="J205" s="229"/>
      <c r="K205" s="229"/>
      <c r="L205" s="234"/>
      <c r="M205" s="235"/>
      <c r="N205" s="236"/>
      <c r="O205" s="236"/>
      <c r="P205" s="236"/>
      <c r="Q205" s="236"/>
      <c r="R205" s="236"/>
      <c r="S205" s="236"/>
      <c r="T205" s="237"/>
      <c r="AT205" s="238" t="s">
        <v>137</v>
      </c>
      <c r="AU205" s="238" t="s">
        <v>83</v>
      </c>
      <c r="AV205" s="13" t="s">
        <v>134</v>
      </c>
      <c r="AW205" s="13" t="s">
        <v>139</v>
      </c>
      <c r="AX205" s="13" t="s">
        <v>24</v>
      </c>
      <c r="AY205" s="238" t="s">
        <v>127</v>
      </c>
    </row>
    <row r="206" spans="2:65" s="1" customFormat="1" ht="38.25" customHeight="1">
      <c r="B206" s="41"/>
      <c r="C206" s="192" t="s">
        <v>162</v>
      </c>
      <c r="D206" s="192" t="s">
        <v>129</v>
      </c>
      <c r="E206" s="193" t="s">
        <v>249</v>
      </c>
      <c r="F206" s="194" t="s">
        <v>250</v>
      </c>
      <c r="G206" s="195" t="s">
        <v>154</v>
      </c>
      <c r="H206" s="196">
        <v>1400.413</v>
      </c>
      <c r="I206" s="197"/>
      <c r="J206" s="198">
        <f>ROUND(I206*H206,2)</f>
        <v>0</v>
      </c>
      <c r="K206" s="194" t="s">
        <v>133</v>
      </c>
      <c r="L206" s="61"/>
      <c r="M206" s="199" t="s">
        <v>22</v>
      </c>
      <c r="N206" s="200" t="s">
        <v>45</v>
      </c>
      <c r="O206" s="42"/>
      <c r="P206" s="201">
        <f>O206*H206</f>
        <v>0</v>
      </c>
      <c r="Q206" s="201">
        <v>0</v>
      </c>
      <c r="R206" s="201">
        <f>Q206*H206</f>
        <v>0</v>
      </c>
      <c r="S206" s="201">
        <v>0</v>
      </c>
      <c r="T206" s="202">
        <f>S206*H206</f>
        <v>0</v>
      </c>
      <c r="AR206" s="24" t="s">
        <v>134</v>
      </c>
      <c r="AT206" s="24" t="s">
        <v>129</v>
      </c>
      <c r="AU206" s="24" t="s">
        <v>83</v>
      </c>
      <c r="AY206" s="24" t="s">
        <v>127</v>
      </c>
      <c r="BE206" s="203">
        <f>IF(N206="základní",J206,0)</f>
        <v>0</v>
      </c>
      <c r="BF206" s="203">
        <f>IF(N206="snížená",J206,0)</f>
        <v>0</v>
      </c>
      <c r="BG206" s="203">
        <f>IF(N206="zákl. přenesená",J206,0)</f>
        <v>0</v>
      </c>
      <c r="BH206" s="203">
        <f>IF(N206="sníž. přenesená",J206,0)</f>
        <v>0</v>
      </c>
      <c r="BI206" s="203">
        <f>IF(N206="nulová",J206,0)</f>
        <v>0</v>
      </c>
      <c r="BJ206" s="24" t="s">
        <v>24</v>
      </c>
      <c r="BK206" s="203">
        <f>ROUND(I206*H206,2)</f>
        <v>0</v>
      </c>
      <c r="BL206" s="24" t="s">
        <v>134</v>
      </c>
      <c r="BM206" s="24" t="s">
        <v>251</v>
      </c>
    </row>
    <row r="207" spans="2:65" s="1" customFormat="1" ht="202.5">
      <c r="B207" s="41"/>
      <c r="C207" s="63"/>
      <c r="D207" s="204" t="s">
        <v>135</v>
      </c>
      <c r="E207" s="63"/>
      <c r="F207" s="205" t="s">
        <v>252</v>
      </c>
      <c r="G207" s="63"/>
      <c r="H207" s="63"/>
      <c r="I207" s="163"/>
      <c r="J207" s="63"/>
      <c r="K207" s="63"/>
      <c r="L207" s="61"/>
      <c r="M207" s="206"/>
      <c r="N207" s="42"/>
      <c r="O207" s="42"/>
      <c r="P207" s="42"/>
      <c r="Q207" s="42"/>
      <c r="R207" s="42"/>
      <c r="S207" s="42"/>
      <c r="T207" s="78"/>
      <c r="AT207" s="24" t="s">
        <v>135</v>
      </c>
      <c r="AU207" s="24" t="s">
        <v>83</v>
      </c>
    </row>
    <row r="208" spans="2:65" s="11" customFormat="1">
      <c r="B208" s="207"/>
      <c r="C208" s="208"/>
      <c r="D208" s="204" t="s">
        <v>137</v>
      </c>
      <c r="E208" s="209" t="s">
        <v>22</v>
      </c>
      <c r="F208" s="210" t="s">
        <v>253</v>
      </c>
      <c r="G208" s="208"/>
      <c r="H208" s="209" t="s">
        <v>22</v>
      </c>
      <c r="I208" s="211"/>
      <c r="J208" s="208"/>
      <c r="K208" s="208"/>
      <c r="L208" s="212"/>
      <c r="M208" s="213"/>
      <c r="N208" s="214"/>
      <c r="O208" s="214"/>
      <c r="P208" s="214"/>
      <c r="Q208" s="214"/>
      <c r="R208" s="214"/>
      <c r="S208" s="214"/>
      <c r="T208" s="215"/>
      <c r="AT208" s="216" t="s">
        <v>137</v>
      </c>
      <c r="AU208" s="216" t="s">
        <v>83</v>
      </c>
      <c r="AV208" s="11" t="s">
        <v>24</v>
      </c>
      <c r="AW208" s="11" t="s">
        <v>139</v>
      </c>
      <c r="AX208" s="11" t="s">
        <v>74</v>
      </c>
      <c r="AY208" s="216" t="s">
        <v>127</v>
      </c>
    </row>
    <row r="209" spans="2:65" s="11" customFormat="1" ht="27">
      <c r="B209" s="207"/>
      <c r="C209" s="208"/>
      <c r="D209" s="204" t="s">
        <v>137</v>
      </c>
      <c r="E209" s="209" t="s">
        <v>22</v>
      </c>
      <c r="F209" s="210" t="s">
        <v>254</v>
      </c>
      <c r="G209" s="208"/>
      <c r="H209" s="209" t="s">
        <v>22</v>
      </c>
      <c r="I209" s="211"/>
      <c r="J209" s="208"/>
      <c r="K209" s="208"/>
      <c r="L209" s="212"/>
      <c r="M209" s="213"/>
      <c r="N209" s="214"/>
      <c r="O209" s="214"/>
      <c r="P209" s="214"/>
      <c r="Q209" s="214"/>
      <c r="R209" s="214"/>
      <c r="S209" s="214"/>
      <c r="T209" s="215"/>
      <c r="AT209" s="216" t="s">
        <v>137</v>
      </c>
      <c r="AU209" s="216" t="s">
        <v>83</v>
      </c>
      <c r="AV209" s="11" t="s">
        <v>24</v>
      </c>
      <c r="AW209" s="11" t="s">
        <v>139</v>
      </c>
      <c r="AX209" s="11" t="s">
        <v>74</v>
      </c>
      <c r="AY209" s="216" t="s">
        <v>127</v>
      </c>
    </row>
    <row r="210" spans="2:65" s="11" customFormat="1">
      <c r="B210" s="207"/>
      <c r="C210" s="208"/>
      <c r="D210" s="204" t="s">
        <v>137</v>
      </c>
      <c r="E210" s="209" t="s">
        <v>22</v>
      </c>
      <c r="F210" s="210" t="s">
        <v>232</v>
      </c>
      <c r="G210" s="208"/>
      <c r="H210" s="209" t="s">
        <v>22</v>
      </c>
      <c r="I210" s="211"/>
      <c r="J210" s="208"/>
      <c r="K210" s="208"/>
      <c r="L210" s="212"/>
      <c r="M210" s="213"/>
      <c r="N210" s="214"/>
      <c r="O210" s="214"/>
      <c r="P210" s="214"/>
      <c r="Q210" s="214"/>
      <c r="R210" s="214"/>
      <c r="S210" s="214"/>
      <c r="T210" s="215"/>
      <c r="AT210" s="216" t="s">
        <v>137</v>
      </c>
      <c r="AU210" s="216" t="s">
        <v>83</v>
      </c>
      <c r="AV210" s="11" t="s">
        <v>24</v>
      </c>
      <c r="AW210" s="11" t="s">
        <v>139</v>
      </c>
      <c r="AX210" s="11" t="s">
        <v>74</v>
      </c>
      <c r="AY210" s="216" t="s">
        <v>127</v>
      </c>
    </row>
    <row r="211" spans="2:65" s="12" customFormat="1">
      <c r="B211" s="217"/>
      <c r="C211" s="218"/>
      <c r="D211" s="204" t="s">
        <v>137</v>
      </c>
      <c r="E211" s="219" t="s">
        <v>22</v>
      </c>
      <c r="F211" s="220" t="s">
        <v>255</v>
      </c>
      <c r="G211" s="218"/>
      <c r="H211" s="221">
        <v>1400.413</v>
      </c>
      <c r="I211" s="222"/>
      <c r="J211" s="218"/>
      <c r="K211" s="218"/>
      <c r="L211" s="223"/>
      <c r="M211" s="224"/>
      <c r="N211" s="225"/>
      <c r="O211" s="225"/>
      <c r="P211" s="225"/>
      <c r="Q211" s="225"/>
      <c r="R211" s="225"/>
      <c r="S211" s="225"/>
      <c r="T211" s="226"/>
      <c r="AT211" s="227" t="s">
        <v>137</v>
      </c>
      <c r="AU211" s="227" t="s">
        <v>83</v>
      </c>
      <c r="AV211" s="12" t="s">
        <v>83</v>
      </c>
      <c r="AW211" s="12" t="s">
        <v>139</v>
      </c>
      <c r="AX211" s="12" t="s">
        <v>74</v>
      </c>
      <c r="AY211" s="227" t="s">
        <v>127</v>
      </c>
    </row>
    <row r="212" spans="2:65" s="13" customFormat="1">
      <c r="B212" s="228"/>
      <c r="C212" s="229"/>
      <c r="D212" s="204" t="s">
        <v>137</v>
      </c>
      <c r="E212" s="230" t="s">
        <v>22</v>
      </c>
      <c r="F212" s="231" t="s">
        <v>143</v>
      </c>
      <c r="G212" s="229"/>
      <c r="H212" s="232">
        <v>1400.413</v>
      </c>
      <c r="I212" s="233"/>
      <c r="J212" s="229"/>
      <c r="K212" s="229"/>
      <c r="L212" s="234"/>
      <c r="M212" s="235"/>
      <c r="N212" s="236"/>
      <c r="O212" s="236"/>
      <c r="P212" s="236"/>
      <c r="Q212" s="236"/>
      <c r="R212" s="236"/>
      <c r="S212" s="236"/>
      <c r="T212" s="237"/>
      <c r="AT212" s="238" t="s">
        <v>137</v>
      </c>
      <c r="AU212" s="238" t="s">
        <v>83</v>
      </c>
      <c r="AV212" s="13" t="s">
        <v>134</v>
      </c>
      <c r="AW212" s="13" t="s">
        <v>139</v>
      </c>
      <c r="AX212" s="13" t="s">
        <v>24</v>
      </c>
      <c r="AY212" s="238" t="s">
        <v>127</v>
      </c>
    </row>
    <row r="213" spans="2:65" s="1" customFormat="1" ht="38.25" customHeight="1">
      <c r="B213" s="41"/>
      <c r="C213" s="192" t="s">
        <v>256</v>
      </c>
      <c r="D213" s="192" t="s">
        <v>129</v>
      </c>
      <c r="E213" s="193" t="s">
        <v>257</v>
      </c>
      <c r="F213" s="194" t="s">
        <v>258</v>
      </c>
      <c r="G213" s="195" t="s">
        <v>154</v>
      </c>
      <c r="H213" s="196">
        <v>1400.413</v>
      </c>
      <c r="I213" s="197"/>
      <c r="J213" s="198">
        <f>ROUND(I213*H213,2)</f>
        <v>0</v>
      </c>
      <c r="K213" s="194" t="s">
        <v>133</v>
      </c>
      <c r="L213" s="61"/>
      <c r="M213" s="199" t="s">
        <v>22</v>
      </c>
      <c r="N213" s="200" t="s">
        <v>45</v>
      </c>
      <c r="O213" s="42"/>
      <c r="P213" s="201">
        <f>O213*H213</f>
        <v>0</v>
      </c>
      <c r="Q213" s="201">
        <v>0</v>
      </c>
      <c r="R213" s="201">
        <f>Q213*H213</f>
        <v>0</v>
      </c>
      <c r="S213" s="201">
        <v>0</v>
      </c>
      <c r="T213" s="202">
        <f>S213*H213</f>
        <v>0</v>
      </c>
      <c r="AR213" s="24" t="s">
        <v>134</v>
      </c>
      <c r="AT213" s="24" t="s">
        <v>129</v>
      </c>
      <c r="AU213" s="24" t="s">
        <v>83</v>
      </c>
      <c r="AY213" s="24" t="s">
        <v>127</v>
      </c>
      <c r="BE213" s="203">
        <f>IF(N213="základní",J213,0)</f>
        <v>0</v>
      </c>
      <c r="BF213" s="203">
        <f>IF(N213="snížená",J213,0)</f>
        <v>0</v>
      </c>
      <c r="BG213" s="203">
        <f>IF(N213="zákl. přenesená",J213,0)</f>
        <v>0</v>
      </c>
      <c r="BH213" s="203">
        <f>IF(N213="sníž. přenesená",J213,0)</f>
        <v>0</v>
      </c>
      <c r="BI213" s="203">
        <f>IF(N213="nulová",J213,0)</f>
        <v>0</v>
      </c>
      <c r="BJ213" s="24" t="s">
        <v>24</v>
      </c>
      <c r="BK213" s="203">
        <f>ROUND(I213*H213,2)</f>
        <v>0</v>
      </c>
      <c r="BL213" s="24" t="s">
        <v>134</v>
      </c>
      <c r="BM213" s="24" t="s">
        <v>259</v>
      </c>
    </row>
    <row r="214" spans="2:65" s="1" customFormat="1" ht="409.5">
      <c r="B214" s="41"/>
      <c r="C214" s="63"/>
      <c r="D214" s="204" t="s">
        <v>135</v>
      </c>
      <c r="E214" s="63"/>
      <c r="F214" s="205" t="s">
        <v>260</v>
      </c>
      <c r="G214" s="63"/>
      <c r="H214" s="63"/>
      <c r="I214" s="163"/>
      <c r="J214" s="63"/>
      <c r="K214" s="63"/>
      <c r="L214" s="61"/>
      <c r="M214" s="206"/>
      <c r="N214" s="42"/>
      <c r="O214" s="42"/>
      <c r="P214" s="42"/>
      <c r="Q214" s="42"/>
      <c r="R214" s="42"/>
      <c r="S214" s="42"/>
      <c r="T214" s="78"/>
      <c r="AT214" s="24" t="s">
        <v>135</v>
      </c>
      <c r="AU214" s="24" t="s">
        <v>83</v>
      </c>
    </row>
    <row r="215" spans="2:65" s="1" customFormat="1" ht="16.5" customHeight="1">
      <c r="B215" s="41"/>
      <c r="C215" s="192" t="s">
        <v>29</v>
      </c>
      <c r="D215" s="192" t="s">
        <v>129</v>
      </c>
      <c r="E215" s="193" t="s">
        <v>261</v>
      </c>
      <c r="F215" s="194" t="s">
        <v>262</v>
      </c>
      <c r="G215" s="195" t="s">
        <v>263</v>
      </c>
      <c r="H215" s="196">
        <v>2923.8</v>
      </c>
      <c r="I215" s="197"/>
      <c r="J215" s="198">
        <f>ROUND(I215*H215,2)</f>
        <v>0</v>
      </c>
      <c r="K215" s="194" t="s">
        <v>133</v>
      </c>
      <c r="L215" s="61"/>
      <c r="M215" s="199" t="s">
        <v>22</v>
      </c>
      <c r="N215" s="200" t="s">
        <v>45</v>
      </c>
      <c r="O215" s="42"/>
      <c r="P215" s="201">
        <f>O215*H215</f>
        <v>0</v>
      </c>
      <c r="Q215" s="201">
        <v>3.9699999999999996E-3</v>
      </c>
      <c r="R215" s="201">
        <f>Q215*H215</f>
        <v>11.607486</v>
      </c>
      <c r="S215" s="201">
        <v>0</v>
      </c>
      <c r="T215" s="202">
        <f>S215*H215</f>
        <v>0</v>
      </c>
      <c r="AR215" s="24" t="s">
        <v>134</v>
      </c>
      <c r="AT215" s="24" t="s">
        <v>129</v>
      </c>
      <c r="AU215" s="24" t="s">
        <v>83</v>
      </c>
      <c r="AY215" s="24" t="s">
        <v>127</v>
      </c>
      <c r="BE215" s="203">
        <f>IF(N215="základní",J215,0)</f>
        <v>0</v>
      </c>
      <c r="BF215" s="203">
        <f>IF(N215="snížená",J215,0)</f>
        <v>0</v>
      </c>
      <c r="BG215" s="203">
        <f>IF(N215="zákl. přenesená",J215,0)</f>
        <v>0</v>
      </c>
      <c r="BH215" s="203">
        <f>IF(N215="sníž. přenesená",J215,0)</f>
        <v>0</v>
      </c>
      <c r="BI215" s="203">
        <f>IF(N215="nulová",J215,0)</f>
        <v>0</v>
      </c>
      <c r="BJ215" s="24" t="s">
        <v>24</v>
      </c>
      <c r="BK215" s="203">
        <f>ROUND(I215*H215,2)</f>
        <v>0</v>
      </c>
      <c r="BL215" s="24" t="s">
        <v>134</v>
      </c>
      <c r="BM215" s="24" t="s">
        <v>264</v>
      </c>
    </row>
    <row r="216" spans="2:65" s="1" customFormat="1" ht="81">
      <c r="B216" s="41"/>
      <c r="C216" s="63"/>
      <c r="D216" s="204" t="s">
        <v>135</v>
      </c>
      <c r="E216" s="63"/>
      <c r="F216" s="205" t="s">
        <v>265</v>
      </c>
      <c r="G216" s="63"/>
      <c r="H216" s="63"/>
      <c r="I216" s="163"/>
      <c r="J216" s="63"/>
      <c r="K216" s="63"/>
      <c r="L216" s="61"/>
      <c r="M216" s="206"/>
      <c r="N216" s="42"/>
      <c r="O216" s="42"/>
      <c r="P216" s="42"/>
      <c r="Q216" s="42"/>
      <c r="R216" s="42"/>
      <c r="S216" s="42"/>
      <c r="T216" s="78"/>
      <c r="AT216" s="24" t="s">
        <v>135</v>
      </c>
      <c r="AU216" s="24" t="s">
        <v>83</v>
      </c>
    </row>
    <row r="217" spans="2:65" s="11" customFormat="1">
      <c r="B217" s="207"/>
      <c r="C217" s="208"/>
      <c r="D217" s="204" t="s">
        <v>137</v>
      </c>
      <c r="E217" s="209" t="s">
        <v>22</v>
      </c>
      <c r="F217" s="210" t="s">
        <v>266</v>
      </c>
      <c r="G217" s="208"/>
      <c r="H217" s="209" t="s">
        <v>22</v>
      </c>
      <c r="I217" s="211"/>
      <c r="J217" s="208"/>
      <c r="K217" s="208"/>
      <c r="L217" s="212"/>
      <c r="M217" s="213"/>
      <c r="N217" s="214"/>
      <c r="O217" s="214"/>
      <c r="P217" s="214"/>
      <c r="Q217" s="214"/>
      <c r="R217" s="214"/>
      <c r="S217" s="214"/>
      <c r="T217" s="215"/>
      <c r="AT217" s="216" t="s">
        <v>137</v>
      </c>
      <c r="AU217" s="216" t="s">
        <v>83</v>
      </c>
      <c r="AV217" s="11" t="s">
        <v>24</v>
      </c>
      <c r="AW217" s="11" t="s">
        <v>139</v>
      </c>
      <c r="AX217" s="11" t="s">
        <v>74</v>
      </c>
      <c r="AY217" s="216" t="s">
        <v>127</v>
      </c>
    </row>
    <row r="218" spans="2:65" s="11" customFormat="1">
      <c r="B218" s="207"/>
      <c r="C218" s="208"/>
      <c r="D218" s="204" t="s">
        <v>137</v>
      </c>
      <c r="E218" s="209" t="s">
        <v>22</v>
      </c>
      <c r="F218" s="210" t="s">
        <v>267</v>
      </c>
      <c r="G218" s="208"/>
      <c r="H218" s="209" t="s">
        <v>22</v>
      </c>
      <c r="I218" s="211"/>
      <c r="J218" s="208"/>
      <c r="K218" s="208"/>
      <c r="L218" s="212"/>
      <c r="M218" s="213"/>
      <c r="N218" s="214"/>
      <c r="O218" s="214"/>
      <c r="P218" s="214"/>
      <c r="Q218" s="214"/>
      <c r="R218" s="214"/>
      <c r="S218" s="214"/>
      <c r="T218" s="215"/>
      <c r="AT218" s="216" t="s">
        <v>137</v>
      </c>
      <c r="AU218" s="216" t="s">
        <v>83</v>
      </c>
      <c r="AV218" s="11" t="s">
        <v>24</v>
      </c>
      <c r="AW218" s="11" t="s">
        <v>139</v>
      </c>
      <c r="AX218" s="11" t="s">
        <v>74</v>
      </c>
      <c r="AY218" s="216" t="s">
        <v>127</v>
      </c>
    </row>
    <row r="219" spans="2:65" s="12" customFormat="1">
      <c r="B219" s="217"/>
      <c r="C219" s="218"/>
      <c r="D219" s="204" t="s">
        <v>137</v>
      </c>
      <c r="E219" s="219" t="s">
        <v>22</v>
      </c>
      <c r="F219" s="220" t="s">
        <v>268</v>
      </c>
      <c r="G219" s="218"/>
      <c r="H219" s="221">
        <v>2923.8</v>
      </c>
      <c r="I219" s="222"/>
      <c r="J219" s="218"/>
      <c r="K219" s="218"/>
      <c r="L219" s="223"/>
      <c r="M219" s="224"/>
      <c r="N219" s="225"/>
      <c r="O219" s="225"/>
      <c r="P219" s="225"/>
      <c r="Q219" s="225"/>
      <c r="R219" s="225"/>
      <c r="S219" s="225"/>
      <c r="T219" s="226"/>
      <c r="AT219" s="227" t="s">
        <v>137</v>
      </c>
      <c r="AU219" s="227" t="s">
        <v>83</v>
      </c>
      <c r="AV219" s="12" t="s">
        <v>83</v>
      </c>
      <c r="AW219" s="12" t="s">
        <v>139</v>
      </c>
      <c r="AX219" s="12" t="s">
        <v>74</v>
      </c>
      <c r="AY219" s="227" t="s">
        <v>127</v>
      </c>
    </row>
    <row r="220" spans="2:65" s="13" customFormat="1">
      <c r="B220" s="228"/>
      <c r="C220" s="229"/>
      <c r="D220" s="204" t="s">
        <v>137</v>
      </c>
      <c r="E220" s="230" t="s">
        <v>22</v>
      </c>
      <c r="F220" s="231" t="s">
        <v>143</v>
      </c>
      <c r="G220" s="229"/>
      <c r="H220" s="232">
        <v>2923.8</v>
      </c>
      <c r="I220" s="233"/>
      <c r="J220" s="229"/>
      <c r="K220" s="229"/>
      <c r="L220" s="234"/>
      <c r="M220" s="235"/>
      <c r="N220" s="236"/>
      <c r="O220" s="236"/>
      <c r="P220" s="236"/>
      <c r="Q220" s="236"/>
      <c r="R220" s="236"/>
      <c r="S220" s="236"/>
      <c r="T220" s="237"/>
      <c r="AT220" s="238" t="s">
        <v>137</v>
      </c>
      <c r="AU220" s="238" t="s">
        <v>83</v>
      </c>
      <c r="AV220" s="13" t="s">
        <v>134</v>
      </c>
      <c r="AW220" s="13" t="s">
        <v>139</v>
      </c>
      <c r="AX220" s="13" t="s">
        <v>24</v>
      </c>
      <c r="AY220" s="238" t="s">
        <v>127</v>
      </c>
    </row>
    <row r="221" spans="2:65" s="1" customFormat="1" ht="16.5" customHeight="1">
      <c r="B221" s="41"/>
      <c r="C221" s="250" t="s">
        <v>269</v>
      </c>
      <c r="D221" s="250" t="s">
        <v>270</v>
      </c>
      <c r="E221" s="251" t="s">
        <v>271</v>
      </c>
      <c r="F221" s="252" t="s">
        <v>272</v>
      </c>
      <c r="G221" s="253" t="s">
        <v>273</v>
      </c>
      <c r="H221" s="254">
        <v>73.094999999999999</v>
      </c>
      <c r="I221" s="255"/>
      <c r="J221" s="256">
        <f>ROUND(I221*H221,2)</f>
        <v>0</v>
      </c>
      <c r="K221" s="252" t="s">
        <v>133</v>
      </c>
      <c r="L221" s="257"/>
      <c r="M221" s="258" t="s">
        <v>22</v>
      </c>
      <c r="N221" s="259" t="s">
        <v>45</v>
      </c>
      <c r="O221" s="42"/>
      <c r="P221" s="201">
        <f>O221*H221</f>
        <v>0</v>
      </c>
      <c r="Q221" s="201">
        <v>1E-3</v>
      </c>
      <c r="R221" s="201">
        <f>Q221*H221</f>
        <v>7.3095000000000007E-2</v>
      </c>
      <c r="S221" s="201">
        <v>0</v>
      </c>
      <c r="T221" s="202">
        <f>S221*H221</f>
        <v>0</v>
      </c>
      <c r="AR221" s="24" t="s">
        <v>162</v>
      </c>
      <c r="AT221" s="24" t="s">
        <v>270</v>
      </c>
      <c r="AU221" s="24" t="s">
        <v>83</v>
      </c>
      <c r="AY221" s="24" t="s">
        <v>127</v>
      </c>
      <c r="BE221" s="203">
        <f>IF(N221="základní",J221,0)</f>
        <v>0</v>
      </c>
      <c r="BF221" s="203">
        <f>IF(N221="snížená",J221,0)</f>
        <v>0</v>
      </c>
      <c r="BG221" s="203">
        <f>IF(N221="zákl. přenesená",J221,0)</f>
        <v>0</v>
      </c>
      <c r="BH221" s="203">
        <f>IF(N221="sníž. přenesená",J221,0)</f>
        <v>0</v>
      </c>
      <c r="BI221" s="203">
        <f>IF(N221="nulová",J221,0)</f>
        <v>0</v>
      </c>
      <c r="BJ221" s="24" t="s">
        <v>24</v>
      </c>
      <c r="BK221" s="203">
        <f>ROUND(I221*H221,2)</f>
        <v>0</v>
      </c>
      <c r="BL221" s="24" t="s">
        <v>134</v>
      </c>
      <c r="BM221" s="24" t="s">
        <v>274</v>
      </c>
    </row>
    <row r="222" spans="2:65" s="12" customFormat="1">
      <c r="B222" s="217"/>
      <c r="C222" s="218"/>
      <c r="D222" s="204" t="s">
        <v>137</v>
      </c>
      <c r="E222" s="219" t="s">
        <v>22</v>
      </c>
      <c r="F222" s="220" t="s">
        <v>275</v>
      </c>
      <c r="G222" s="218"/>
      <c r="H222" s="221">
        <v>73.094999999999999</v>
      </c>
      <c r="I222" s="222"/>
      <c r="J222" s="218"/>
      <c r="K222" s="218"/>
      <c r="L222" s="223"/>
      <c r="M222" s="224"/>
      <c r="N222" s="225"/>
      <c r="O222" s="225"/>
      <c r="P222" s="225"/>
      <c r="Q222" s="225"/>
      <c r="R222" s="225"/>
      <c r="S222" s="225"/>
      <c r="T222" s="226"/>
      <c r="AT222" s="227" t="s">
        <v>137</v>
      </c>
      <c r="AU222" s="227" t="s">
        <v>83</v>
      </c>
      <c r="AV222" s="12" t="s">
        <v>83</v>
      </c>
      <c r="AW222" s="12" t="s">
        <v>139</v>
      </c>
      <c r="AX222" s="12" t="s">
        <v>74</v>
      </c>
      <c r="AY222" s="227" t="s">
        <v>127</v>
      </c>
    </row>
    <row r="223" spans="2:65" s="13" customFormat="1">
      <c r="B223" s="228"/>
      <c r="C223" s="229"/>
      <c r="D223" s="204" t="s">
        <v>137</v>
      </c>
      <c r="E223" s="230" t="s">
        <v>22</v>
      </c>
      <c r="F223" s="231" t="s">
        <v>143</v>
      </c>
      <c r="G223" s="229"/>
      <c r="H223" s="232">
        <v>73.094999999999999</v>
      </c>
      <c r="I223" s="233"/>
      <c r="J223" s="229"/>
      <c r="K223" s="229"/>
      <c r="L223" s="234"/>
      <c r="M223" s="235"/>
      <c r="N223" s="236"/>
      <c r="O223" s="236"/>
      <c r="P223" s="236"/>
      <c r="Q223" s="236"/>
      <c r="R223" s="236"/>
      <c r="S223" s="236"/>
      <c r="T223" s="237"/>
      <c r="AT223" s="238" t="s">
        <v>137</v>
      </c>
      <c r="AU223" s="238" t="s">
        <v>83</v>
      </c>
      <c r="AV223" s="13" t="s">
        <v>134</v>
      </c>
      <c r="AW223" s="13" t="s">
        <v>139</v>
      </c>
      <c r="AX223" s="13" t="s">
        <v>24</v>
      </c>
      <c r="AY223" s="238" t="s">
        <v>127</v>
      </c>
    </row>
    <row r="224" spans="2:65" s="10" customFormat="1" ht="29.85" customHeight="1">
      <c r="B224" s="176"/>
      <c r="C224" s="177"/>
      <c r="D224" s="178" t="s">
        <v>73</v>
      </c>
      <c r="E224" s="190" t="s">
        <v>151</v>
      </c>
      <c r="F224" s="190" t="s">
        <v>276</v>
      </c>
      <c r="G224" s="177"/>
      <c r="H224" s="177"/>
      <c r="I224" s="180"/>
      <c r="J224" s="191">
        <f>BK224</f>
        <v>0</v>
      </c>
      <c r="K224" s="177"/>
      <c r="L224" s="182"/>
      <c r="M224" s="183"/>
      <c r="N224" s="184"/>
      <c r="O224" s="184"/>
      <c r="P224" s="185">
        <f>SUM(P225:P229)</f>
        <v>0</v>
      </c>
      <c r="Q224" s="184"/>
      <c r="R224" s="185">
        <f>SUM(R225:R229)</f>
        <v>0.43499999999999994</v>
      </c>
      <c r="S224" s="184"/>
      <c r="T224" s="186">
        <f>SUM(T225:T229)</f>
        <v>0</v>
      </c>
      <c r="AR224" s="187" t="s">
        <v>24</v>
      </c>
      <c r="AT224" s="188" t="s">
        <v>73</v>
      </c>
      <c r="AU224" s="188" t="s">
        <v>24</v>
      </c>
      <c r="AY224" s="187" t="s">
        <v>127</v>
      </c>
      <c r="BK224" s="189">
        <f>SUM(BK225:BK229)</f>
        <v>0</v>
      </c>
    </row>
    <row r="225" spans="2:65" s="1" customFormat="1" ht="25.5" customHeight="1">
      <c r="B225" s="41"/>
      <c r="C225" s="250" t="s">
        <v>245</v>
      </c>
      <c r="D225" s="250" t="s">
        <v>270</v>
      </c>
      <c r="E225" s="251" t="s">
        <v>277</v>
      </c>
      <c r="F225" s="252" t="s">
        <v>278</v>
      </c>
      <c r="G225" s="253" t="s">
        <v>279</v>
      </c>
      <c r="H225" s="254">
        <v>2.5</v>
      </c>
      <c r="I225" s="255"/>
      <c r="J225" s="256">
        <f>ROUND(I225*H225,2)</f>
        <v>0</v>
      </c>
      <c r="K225" s="252" t="s">
        <v>133</v>
      </c>
      <c r="L225" s="257"/>
      <c r="M225" s="258" t="s">
        <v>22</v>
      </c>
      <c r="N225" s="259" t="s">
        <v>45</v>
      </c>
      <c r="O225" s="42"/>
      <c r="P225" s="201">
        <f>O225*H225</f>
        <v>0</v>
      </c>
      <c r="Q225" s="201">
        <v>0.17399999999999999</v>
      </c>
      <c r="R225" s="201">
        <f>Q225*H225</f>
        <v>0.43499999999999994</v>
      </c>
      <c r="S225" s="201">
        <v>0</v>
      </c>
      <c r="T225" s="202">
        <f>S225*H225</f>
        <v>0</v>
      </c>
      <c r="AR225" s="24" t="s">
        <v>162</v>
      </c>
      <c r="AT225" s="24" t="s">
        <v>270</v>
      </c>
      <c r="AU225" s="24" t="s">
        <v>83</v>
      </c>
      <c r="AY225" s="24" t="s">
        <v>127</v>
      </c>
      <c r="BE225" s="203">
        <f>IF(N225="základní",J225,0)</f>
        <v>0</v>
      </c>
      <c r="BF225" s="203">
        <f>IF(N225="snížená",J225,0)</f>
        <v>0</v>
      </c>
      <c r="BG225" s="203">
        <f>IF(N225="zákl. přenesená",J225,0)</f>
        <v>0</v>
      </c>
      <c r="BH225" s="203">
        <f>IF(N225="sníž. přenesená",J225,0)</f>
        <v>0</v>
      </c>
      <c r="BI225" s="203">
        <f>IF(N225="nulová",J225,0)</f>
        <v>0</v>
      </c>
      <c r="BJ225" s="24" t="s">
        <v>24</v>
      </c>
      <c r="BK225" s="203">
        <f>ROUND(I225*H225,2)</f>
        <v>0</v>
      </c>
      <c r="BL225" s="24" t="s">
        <v>134</v>
      </c>
      <c r="BM225" s="24" t="s">
        <v>280</v>
      </c>
    </row>
    <row r="226" spans="2:65" s="11" customFormat="1">
      <c r="B226" s="207"/>
      <c r="C226" s="208"/>
      <c r="D226" s="204" t="s">
        <v>137</v>
      </c>
      <c r="E226" s="209" t="s">
        <v>22</v>
      </c>
      <c r="F226" s="210" t="s">
        <v>281</v>
      </c>
      <c r="G226" s="208"/>
      <c r="H226" s="209" t="s">
        <v>22</v>
      </c>
      <c r="I226" s="211"/>
      <c r="J226" s="208"/>
      <c r="K226" s="208"/>
      <c r="L226" s="212"/>
      <c r="M226" s="213"/>
      <c r="N226" s="214"/>
      <c r="O226" s="214"/>
      <c r="P226" s="214"/>
      <c r="Q226" s="214"/>
      <c r="R226" s="214"/>
      <c r="S226" s="214"/>
      <c r="T226" s="215"/>
      <c r="AT226" s="216" t="s">
        <v>137</v>
      </c>
      <c r="AU226" s="216" t="s">
        <v>83</v>
      </c>
      <c r="AV226" s="11" t="s">
        <v>24</v>
      </c>
      <c r="AW226" s="11" t="s">
        <v>139</v>
      </c>
      <c r="AX226" s="11" t="s">
        <v>74</v>
      </c>
      <c r="AY226" s="216" t="s">
        <v>127</v>
      </c>
    </row>
    <row r="227" spans="2:65" s="11" customFormat="1">
      <c r="B227" s="207"/>
      <c r="C227" s="208"/>
      <c r="D227" s="204" t="s">
        <v>137</v>
      </c>
      <c r="E227" s="209" t="s">
        <v>22</v>
      </c>
      <c r="F227" s="210" t="s">
        <v>282</v>
      </c>
      <c r="G227" s="208"/>
      <c r="H227" s="209" t="s">
        <v>22</v>
      </c>
      <c r="I227" s="211"/>
      <c r="J227" s="208"/>
      <c r="K227" s="208"/>
      <c r="L227" s="212"/>
      <c r="M227" s="213"/>
      <c r="N227" s="214"/>
      <c r="O227" s="214"/>
      <c r="P227" s="214"/>
      <c r="Q227" s="214"/>
      <c r="R227" s="214"/>
      <c r="S227" s="214"/>
      <c r="T227" s="215"/>
      <c r="AT227" s="216" t="s">
        <v>137</v>
      </c>
      <c r="AU227" s="216" t="s">
        <v>83</v>
      </c>
      <c r="AV227" s="11" t="s">
        <v>24</v>
      </c>
      <c r="AW227" s="11" t="s">
        <v>139</v>
      </c>
      <c r="AX227" s="11" t="s">
        <v>74</v>
      </c>
      <c r="AY227" s="216" t="s">
        <v>127</v>
      </c>
    </row>
    <row r="228" spans="2:65" s="12" customFormat="1">
      <c r="B228" s="217"/>
      <c r="C228" s="218"/>
      <c r="D228" s="204" t="s">
        <v>137</v>
      </c>
      <c r="E228" s="219" t="s">
        <v>22</v>
      </c>
      <c r="F228" s="220" t="s">
        <v>283</v>
      </c>
      <c r="G228" s="218"/>
      <c r="H228" s="221">
        <v>2.5</v>
      </c>
      <c r="I228" s="222"/>
      <c r="J228" s="218"/>
      <c r="K228" s="218"/>
      <c r="L228" s="223"/>
      <c r="M228" s="224"/>
      <c r="N228" s="225"/>
      <c r="O228" s="225"/>
      <c r="P228" s="225"/>
      <c r="Q228" s="225"/>
      <c r="R228" s="225"/>
      <c r="S228" s="225"/>
      <c r="T228" s="226"/>
      <c r="AT228" s="227" t="s">
        <v>137</v>
      </c>
      <c r="AU228" s="227" t="s">
        <v>83</v>
      </c>
      <c r="AV228" s="12" t="s">
        <v>83</v>
      </c>
      <c r="AW228" s="12" t="s">
        <v>139</v>
      </c>
      <c r="AX228" s="12" t="s">
        <v>74</v>
      </c>
      <c r="AY228" s="227" t="s">
        <v>127</v>
      </c>
    </row>
    <row r="229" spans="2:65" s="13" customFormat="1">
      <c r="B229" s="228"/>
      <c r="C229" s="229"/>
      <c r="D229" s="204" t="s">
        <v>137</v>
      </c>
      <c r="E229" s="230" t="s">
        <v>22</v>
      </c>
      <c r="F229" s="231" t="s">
        <v>143</v>
      </c>
      <c r="G229" s="229"/>
      <c r="H229" s="232">
        <v>2.5</v>
      </c>
      <c r="I229" s="233"/>
      <c r="J229" s="229"/>
      <c r="K229" s="229"/>
      <c r="L229" s="234"/>
      <c r="M229" s="235"/>
      <c r="N229" s="236"/>
      <c r="O229" s="236"/>
      <c r="P229" s="236"/>
      <c r="Q229" s="236"/>
      <c r="R229" s="236"/>
      <c r="S229" s="236"/>
      <c r="T229" s="237"/>
      <c r="AT229" s="238" t="s">
        <v>137</v>
      </c>
      <c r="AU229" s="238" t="s">
        <v>83</v>
      </c>
      <c r="AV229" s="13" t="s">
        <v>134</v>
      </c>
      <c r="AW229" s="13" t="s">
        <v>139</v>
      </c>
      <c r="AX229" s="13" t="s">
        <v>24</v>
      </c>
      <c r="AY229" s="238" t="s">
        <v>127</v>
      </c>
    </row>
    <row r="230" spans="2:65" s="10" customFormat="1" ht="29.85" customHeight="1">
      <c r="B230" s="176"/>
      <c r="C230" s="177"/>
      <c r="D230" s="178" t="s">
        <v>73</v>
      </c>
      <c r="E230" s="190" t="s">
        <v>134</v>
      </c>
      <c r="F230" s="190" t="s">
        <v>284</v>
      </c>
      <c r="G230" s="177"/>
      <c r="H230" s="177"/>
      <c r="I230" s="180"/>
      <c r="J230" s="191">
        <f>BK230</f>
        <v>0</v>
      </c>
      <c r="K230" s="177"/>
      <c r="L230" s="182"/>
      <c r="M230" s="183"/>
      <c r="N230" s="184"/>
      <c r="O230" s="184"/>
      <c r="P230" s="185">
        <f>SUM(P231:P336)</f>
        <v>0</v>
      </c>
      <c r="Q230" s="184"/>
      <c r="R230" s="185">
        <f>SUM(R231:R336)</f>
        <v>260.74251989999999</v>
      </c>
      <c r="S230" s="184"/>
      <c r="T230" s="186">
        <f>SUM(T231:T336)</f>
        <v>0</v>
      </c>
      <c r="AR230" s="187" t="s">
        <v>24</v>
      </c>
      <c r="AT230" s="188" t="s">
        <v>73</v>
      </c>
      <c r="AU230" s="188" t="s">
        <v>24</v>
      </c>
      <c r="AY230" s="187" t="s">
        <v>127</v>
      </c>
      <c r="BK230" s="189">
        <f>SUM(BK231:BK336)</f>
        <v>0</v>
      </c>
    </row>
    <row r="231" spans="2:65" s="1" customFormat="1" ht="25.5" customHeight="1">
      <c r="B231" s="41"/>
      <c r="C231" s="192" t="s">
        <v>285</v>
      </c>
      <c r="D231" s="192" t="s">
        <v>129</v>
      </c>
      <c r="E231" s="193" t="s">
        <v>286</v>
      </c>
      <c r="F231" s="194" t="s">
        <v>287</v>
      </c>
      <c r="G231" s="195" t="s">
        <v>263</v>
      </c>
      <c r="H231" s="196">
        <v>70.64</v>
      </c>
      <c r="I231" s="197"/>
      <c r="J231" s="198">
        <f>ROUND(I231*H231,2)</f>
        <v>0</v>
      </c>
      <c r="K231" s="194" t="s">
        <v>133</v>
      </c>
      <c r="L231" s="61"/>
      <c r="M231" s="199" t="s">
        <v>22</v>
      </c>
      <c r="N231" s="200" t="s">
        <v>45</v>
      </c>
      <c r="O231" s="42"/>
      <c r="P231" s="201">
        <f>O231*H231</f>
        <v>0</v>
      </c>
      <c r="Q231" s="201">
        <v>0.20266000000000001</v>
      </c>
      <c r="R231" s="201">
        <f>Q231*H231</f>
        <v>14.315902400000001</v>
      </c>
      <c r="S231" s="201">
        <v>0</v>
      </c>
      <c r="T231" s="202">
        <f>S231*H231</f>
        <v>0</v>
      </c>
      <c r="AR231" s="24" t="s">
        <v>134</v>
      </c>
      <c r="AT231" s="24" t="s">
        <v>129</v>
      </c>
      <c r="AU231" s="24" t="s">
        <v>83</v>
      </c>
      <c r="AY231" s="24" t="s">
        <v>127</v>
      </c>
      <c r="BE231" s="203">
        <f>IF(N231="základní",J231,0)</f>
        <v>0</v>
      </c>
      <c r="BF231" s="203">
        <f>IF(N231="snížená",J231,0)</f>
        <v>0</v>
      </c>
      <c r="BG231" s="203">
        <f>IF(N231="zákl. přenesená",J231,0)</f>
        <v>0</v>
      </c>
      <c r="BH231" s="203">
        <f>IF(N231="sníž. přenesená",J231,0)</f>
        <v>0</v>
      </c>
      <c r="BI231" s="203">
        <f>IF(N231="nulová",J231,0)</f>
        <v>0</v>
      </c>
      <c r="BJ231" s="24" t="s">
        <v>24</v>
      </c>
      <c r="BK231" s="203">
        <f>ROUND(I231*H231,2)</f>
        <v>0</v>
      </c>
      <c r="BL231" s="24" t="s">
        <v>134</v>
      </c>
      <c r="BM231" s="24" t="s">
        <v>288</v>
      </c>
    </row>
    <row r="232" spans="2:65" s="1" customFormat="1" ht="54">
      <c r="B232" s="41"/>
      <c r="C232" s="63"/>
      <c r="D232" s="204" t="s">
        <v>135</v>
      </c>
      <c r="E232" s="63"/>
      <c r="F232" s="205" t="s">
        <v>289</v>
      </c>
      <c r="G232" s="63"/>
      <c r="H232" s="63"/>
      <c r="I232" s="163"/>
      <c r="J232" s="63"/>
      <c r="K232" s="63"/>
      <c r="L232" s="61"/>
      <c r="M232" s="206"/>
      <c r="N232" s="42"/>
      <c r="O232" s="42"/>
      <c r="P232" s="42"/>
      <c r="Q232" s="42"/>
      <c r="R232" s="42"/>
      <c r="S232" s="42"/>
      <c r="T232" s="78"/>
      <c r="AT232" s="24" t="s">
        <v>135</v>
      </c>
      <c r="AU232" s="24" t="s">
        <v>83</v>
      </c>
    </row>
    <row r="233" spans="2:65" s="11" customFormat="1">
      <c r="B233" s="207"/>
      <c r="C233" s="208"/>
      <c r="D233" s="204" t="s">
        <v>137</v>
      </c>
      <c r="E233" s="209" t="s">
        <v>22</v>
      </c>
      <c r="F233" s="210" t="s">
        <v>290</v>
      </c>
      <c r="G233" s="208"/>
      <c r="H233" s="209" t="s">
        <v>22</v>
      </c>
      <c r="I233" s="211"/>
      <c r="J233" s="208"/>
      <c r="K233" s="208"/>
      <c r="L233" s="212"/>
      <c r="M233" s="213"/>
      <c r="N233" s="214"/>
      <c r="O233" s="214"/>
      <c r="P233" s="214"/>
      <c r="Q233" s="214"/>
      <c r="R233" s="214"/>
      <c r="S233" s="214"/>
      <c r="T233" s="215"/>
      <c r="AT233" s="216" t="s">
        <v>137</v>
      </c>
      <c r="AU233" s="216" t="s">
        <v>83</v>
      </c>
      <c r="AV233" s="11" t="s">
        <v>24</v>
      </c>
      <c r="AW233" s="11" t="s">
        <v>139</v>
      </c>
      <c r="AX233" s="11" t="s">
        <v>74</v>
      </c>
      <c r="AY233" s="216" t="s">
        <v>127</v>
      </c>
    </row>
    <row r="234" spans="2:65" s="11" customFormat="1">
      <c r="B234" s="207"/>
      <c r="C234" s="208"/>
      <c r="D234" s="204" t="s">
        <v>137</v>
      </c>
      <c r="E234" s="209" t="s">
        <v>22</v>
      </c>
      <c r="F234" s="210" t="s">
        <v>291</v>
      </c>
      <c r="G234" s="208"/>
      <c r="H234" s="209" t="s">
        <v>22</v>
      </c>
      <c r="I234" s="211"/>
      <c r="J234" s="208"/>
      <c r="K234" s="208"/>
      <c r="L234" s="212"/>
      <c r="M234" s="213"/>
      <c r="N234" s="214"/>
      <c r="O234" s="214"/>
      <c r="P234" s="214"/>
      <c r="Q234" s="214"/>
      <c r="R234" s="214"/>
      <c r="S234" s="214"/>
      <c r="T234" s="215"/>
      <c r="AT234" s="216" t="s">
        <v>137</v>
      </c>
      <c r="AU234" s="216" t="s">
        <v>83</v>
      </c>
      <c r="AV234" s="11" t="s">
        <v>24</v>
      </c>
      <c r="AW234" s="11" t="s">
        <v>139</v>
      </c>
      <c r="AX234" s="11" t="s">
        <v>74</v>
      </c>
      <c r="AY234" s="216" t="s">
        <v>127</v>
      </c>
    </row>
    <row r="235" spans="2:65" s="11" customFormat="1">
      <c r="B235" s="207"/>
      <c r="C235" s="208"/>
      <c r="D235" s="204" t="s">
        <v>137</v>
      </c>
      <c r="E235" s="209" t="s">
        <v>22</v>
      </c>
      <c r="F235" s="210" t="s">
        <v>292</v>
      </c>
      <c r="G235" s="208"/>
      <c r="H235" s="209" t="s">
        <v>22</v>
      </c>
      <c r="I235" s="211"/>
      <c r="J235" s="208"/>
      <c r="K235" s="208"/>
      <c r="L235" s="212"/>
      <c r="M235" s="213"/>
      <c r="N235" s="214"/>
      <c r="O235" s="214"/>
      <c r="P235" s="214"/>
      <c r="Q235" s="214"/>
      <c r="R235" s="214"/>
      <c r="S235" s="214"/>
      <c r="T235" s="215"/>
      <c r="AT235" s="216" t="s">
        <v>137</v>
      </c>
      <c r="AU235" s="216" t="s">
        <v>83</v>
      </c>
      <c r="AV235" s="11" t="s">
        <v>24</v>
      </c>
      <c r="AW235" s="11" t="s">
        <v>139</v>
      </c>
      <c r="AX235" s="11" t="s">
        <v>74</v>
      </c>
      <c r="AY235" s="216" t="s">
        <v>127</v>
      </c>
    </row>
    <row r="236" spans="2:65" s="12" customFormat="1">
      <c r="B236" s="217"/>
      <c r="C236" s="218"/>
      <c r="D236" s="204" t="s">
        <v>137</v>
      </c>
      <c r="E236" s="219" t="s">
        <v>22</v>
      </c>
      <c r="F236" s="220" t="s">
        <v>293</v>
      </c>
      <c r="G236" s="218"/>
      <c r="H236" s="221">
        <v>70.64</v>
      </c>
      <c r="I236" s="222"/>
      <c r="J236" s="218"/>
      <c r="K236" s="218"/>
      <c r="L236" s="223"/>
      <c r="M236" s="224"/>
      <c r="N236" s="225"/>
      <c r="O236" s="225"/>
      <c r="P236" s="225"/>
      <c r="Q236" s="225"/>
      <c r="R236" s="225"/>
      <c r="S236" s="225"/>
      <c r="T236" s="226"/>
      <c r="AT236" s="227" t="s">
        <v>137</v>
      </c>
      <c r="AU236" s="227" t="s">
        <v>83</v>
      </c>
      <c r="AV236" s="12" t="s">
        <v>83</v>
      </c>
      <c r="AW236" s="12" t="s">
        <v>139</v>
      </c>
      <c r="AX236" s="12" t="s">
        <v>74</v>
      </c>
      <c r="AY236" s="227" t="s">
        <v>127</v>
      </c>
    </row>
    <row r="237" spans="2:65" s="13" customFormat="1">
      <c r="B237" s="228"/>
      <c r="C237" s="229"/>
      <c r="D237" s="204" t="s">
        <v>137</v>
      </c>
      <c r="E237" s="230" t="s">
        <v>22</v>
      </c>
      <c r="F237" s="231" t="s">
        <v>143</v>
      </c>
      <c r="G237" s="229"/>
      <c r="H237" s="232">
        <v>70.64</v>
      </c>
      <c r="I237" s="233"/>
      <c r="J237" s="229"/>
      <c r="K237" s="229"/>
      <c r="L237" s="234"/>
      <c r="M237" s="235"/>
      <c r="N237" s="236"/>
      <c r="O237" s="236"/>
      <c r="P237" s="236"/>
      <c r="Q237" s="236"/>
      <c r="R237" s="236"/>
      <c r="S237" s="236"/>
      <c r="T237" s="237"/>
      <c r="AT237" s="238" t="s">
        <v>137</v>
      </c>
      <c r="AU237" s="238" t="s">
        <v>83</v>
      </c>
      <c r="AV237" s="13" t="s">
        <v>134</v>
      </c>
      <c r="AW237" s="13" t="s">
        <v>139</v>
      </c>
      <c r="AX237" s="13" t="s">
        <v>24</v>
      </c>
      <c r="AY237" s="238" t="s">
        <v>127</v>
      </c>
    </row>
    <row r="238" spans="2:65" s="1" customFormat="1" ht="25.5" customHeight="1">
      <c r="B238" s="41"/>
      <c r="C238" s="192" t="s">
        <v>251</v>
      </c>
      <c r="D238" s="192" t="s">
        <v>129</v>
      </c>
      <c r="E238" s="193" t="s">
        <v>294</v>
      </c>
      <c r="F238" s="194" t="s">
        <v>295</v>
      </c>
      <c r="G238" s="195" t="s">
        <v>154</v>
      </c>
      <c r="H238" s="196">
        <v>0.39300000000000002</v>
      </c>
      <c r="I238" s="197"/>
      <c r="J238" s="198">
        <f>ROUND(I238*H238,2)</f>
        <v>0</v>
      </c>
      <c r="K238" s="194" t="s">
        <v>133</v>
      </c>
      <c r="L238" s="61"/>
      <c r="M238" s="199" t="s">
        <v>22</v>
      </c>
      <c r="N238" s="200" t="s">
        <v>45</v>
      </c>
      <c r="O238" s="42"/>
      <c r="P238" s="201">
        <f>O238*H238</f>
        <v>0</v>
      </c>
      <c r="Q238" s="201">
        <v>1.7535000000000001</v>
      </c>
      <c r="R238" s="201">
        <f>Q238*H238</f>
        <v>0.68912550000000006</v>
      </c>
      <c r="S238" s="201">
        <v>0</v>
      </c>
      <c r="T238" s="202">
        <f>S238*H238</f>
        <v>0</v>
      </c>
      <c r="AR238" s="24" t="s">
        <v>134</v>
      </c>
      <c r="AT238" s="24" t="s">
        <v>129</v>
      </c>
      <c r="AU238" s="24" t="s">
        <v>83</v>
      </c>
      <c r="AY238" s="24" t="s">
        <v>127</v>
      </c>
      <c r="BE238" s="203">
        <f>IF(N238="základní",J238,0)</f>
        <v>0</v>
      </c>
      <c r="BF238" s="203">
        <f>IF(N238="snížená",J238,0)</f>
        <v>0</v>
      </c>
      <c r="BG238" s="203">
        <f>IF(N238="zákl. přenesená",J238,0)</f>
        <v>0</v>
      </c>
      <c r="BH238" s="203">
        <f>IF(N238="sníž. přenesená",J238,0)</f>
        <v>0</v>
      </c>
      <c r="BI238" s="203">
        <f>IF(N238="nulová",J238,0)</f>
        <v>0</v>
      </c>
      <c r="BJ238" s="24" t="s">
        <v>24</v>
      </c>
      <c r="BK238" s="203">
        <f>ROUND(I238*H238,2)</f>
        <v>0</v>
      </c>
      <c r="BL238" s="24" t="s">
        <v>134</v>
      </c>
      <c r="BM238" s="24" t="s">
        <v>296</v>
      </c>
    </row>
    <row r="239" spans="2:65" s="1" customFormat="1" ht="81">
      <c r="B239" s="41"/>
      <c r="C239" s="63"/>
      <c r="D239" s="204" t="s">
        <v>135</v>
      </c>
      <c r="E239" s="63"/>
      <c r="F239" s="205" t="s">
        <v>297</v>
      </c>
      <c r="G239" s="63"/>
      <c r="H239" s="63"/>
      <c r="I239" s="163"/>
      <c r="J239" s="63"/>
      <c r="K239" s="63"/>
      <c r="L239" s="61"/>
      <c r="M239" s="206"/>
      <c r="N239" s="42"/>
      <c r="O239" s="42"/>
      <c r="P239" s="42"/>
      <c r="Q239" s="42"/>
      <c r="R239" s="42"/>
      <c r="S239" s="42"/>
      <c r="T239" s="78"/>
      <c r="AT239" s="24" t="s">
        <v>135</v>
      </c>
      <c r="AU239" s="24" t="s">
        <v>83</v>
      </c>
    </row>
    <row r="240" spans="2:65" s="11" customFormat="1">
      <c r="B240" s="207"/>
      <c r="C240" s="208"/>
      <c r="D240" s="204" t="s">
        <v>137</v>
      </c>
      <c r="E240" s="209" t="s">
        <v>22</v>
      </c>
      <c r="F240" s="210" t="s">
        <v>298</v>
      </c>
      <c r="G240" s="208"/>
      <c r="H240" s="209" t="s">
        <v>22</v>
      </c>
      <c r="I240" s="211"/>
      <c r="J240" s="208"/>
      <c r="K240" s="208"/>
      <c r="L240" s="212"/>
      <c r="M240" s="213"/>
      <c r="N240" s="214"/>
      <c r="O240" s="214"/>
      <c r="P240" s="214"/>
      <c r="Q240" s="214"/>
      <c r="R240" s="214"/>
      <c r="S240" s="214"/>
      <c r="T240" s="215"/>
      <c r="AT240" s="216" t="s">
        <v>137</v>
      </c>
      <c r="AU240" s="216" t="s">
        <v>83</v>
      </c>
      <c r="AV240" s="11" t="s">
        <v>24</v>
      </c>
      <c r="AW240" s="11" t="s">
        <v>139</v>
      </c>
      <c r="AX240" s="11" t="s">
        <v>74</v>
      </c>
      <c r="AY240" s="216" t="s">
        <v>127</v>
      </c>
    </row>
    <row r="241" spans="2:65" s="11" customFormat="1">
      <c r="B241" s="207"/>
      <c r="C241" s="208"/>
      <c r="D241" s="204" t="s">
        <v>137</v>
      </c>
      <c r="E241" s="209" t="s">
        <v>22</v>
      </c>
      <c r="F241" s="210" t="s">
        <v>299</v>
      </c>
      <c r="G241" s="208"/>
      <c r="H241" s="209" t="s">
        <v>22</v>
      </c>
      <c r="I241" s="211"/>
      <c r="J241" s="208"/>
      <c r="K241" s="208"/>
      <c r="L241" s="212"/>
      <c r="M241" s="213"/>
      <c r="N241" s="214"/>
      <c r="O241" s="214"/>
      <c r="P241" s="214"/>
      <c r="Q241" s="214"/>
      <c r="R241" s="214"/>
      <c r="S241" s="214"/>
      <c r="T241" s="215"/>
      <c r="AT241" s="216" t="s">
        <v>137</v>
      </c>
      <c r="AU241" s="216" t="s">
        <v>83</v>
      </c>
      <c r="AV241" s="11" t="s">
        <v>24</v>
      </c>
      <c r="AW241" s="11" t="s">
        <v>139</v>
      </c>
      <c r="AX241" s="11" t="s">
        <v>74</v>
      </c>
      <c r="AY241" s="216" t="s">
        <v>127</v>
      </c>
    </row>
    <row r="242" spans="2:65" s="12" customFormat="1">
      <c r="B242" s="217"/>
      <c r="C242" s="218"/>
      <c r="D242" s="204" t="s">
        <v>137</v>
      </c>
      <c r="E242" s="219" t="s">
        <v>22</v>
      </c>
      <c r="F242" s="220" t="s">
        <v>300</v>
      </c>
      <c r="G242" s="218"/>
      <c r="H242" s="221">
        <v>0.39269908169875001</v>
      </c>
      <c r="I242" s="222"/>
      <c r="J242" s="218"/>
      <c r="K242" s="218"/>
      <c r="L242" s="223"/>
      <c r="M242" s="224"/>
      <c r="N242" s="225"/>
      <c r="O242" s="225"/>
      <c r="P242" s="225"/>
      <c r="Q242" s="225"/>
      <c r="R242" s="225"/>
      <c r="S242" s="225"/>
      <c r="T242" s="226"/>
      <c r="AT242" s="227" t="s">
        <v>137</v>
      </c>
      <c r="AU242" s="227" t="s">
        <v>83</v>
      </c>
      <c r="AV242" s="12" t="s">
        <v>83</v>
      </c>
      <c r="AW242" s="12" t="s">
        <v>139</v>
      </c>
      <c r="AX242" s="12" t="s">
        <v>74</v>
      </c>
      <c r="AY242" s="227" t="s">
        <v>127</v>
      </c>
    </row>
    <row r="243" spans="2:65" s="13" customFormat="1">
      <c r="B243" s="228"/>
      <c r="C243" s="229"/>
      <c r="D243" s="204" t="s">
        <v>137</v>
      </c>
      <c r="E243" s="230" t="s">
        <v>22</v>
      </c>
      <c r="F243" s="231" t="s">
        <v>143</v>
      </c>
      <c r="G243" s="229"/>
      <c r="H243" s="232">
        <v>0.39269908169875001</v>
      </c>
      <c r="I243" s="233"/>
      <c r="J243" s="229"/>
      <c r="K243" s="229"/>
      <c r="L243" s="234"/>
      <c r="M243" s="235"/>
      <c r="N243" s="236"/>
      <c r="O243" s="236"/>
      <c r="P243" s="236"/>
      <c r="Q243" s="236"/>
      <c r="R243" s="236"/>
      <c r="S243" s="236"/>
      <c r="T243" s="237"/>
      <c r="AT243" s="238" t="s">
        <v>137</v>
      </c>
      <c r="AU243" s="238" t="s">
        <v>83</v>
      </c>
      <c r="AV243" s="13" t="s">
        <v>134</v>
      </c>
      <c r="AW243" s="13" t="s">
        <v>139</v>
      </c>
      <c r="AX243" s="13" t="s">
        <v>24</v>
      </c>
      <c r="AY243" s="238" t="s">
        <v>127</v>
      </c>
    </row>
    <row r="244" spans="2:65" s="1" customFormat="1" ht="25.5" customHeight="1">
      <c r="B244" s="41"/>
      <c r="C244" s="192" t="s">
        <v>10</v>
      </c>
      <c r="D244" s="192" t="s">
        <v>129</v>
      </c>
      <c r="E244" s="193" t="s">
        <v>301</v>
      </c>
      <c r="F244" s="194" t="s">
        <v>302</v>
      </c>
      <c r="G244" s="195" t="s">
        <v>154</v>
      </c>
      <c r="H244" s="196">
        <v>5.51</v>
      </c>
      <c r="I244" s="197"/>
      <c r="J244" s="198">
        <f>ROUND(I244*H244,2)</f>
        <v>0</v>
      </c>
      <c r="K244" s="194" t="s">
        <v>133</v>
      </c>
      <c r="L244" s="61"/>
      <c r="M244" s="199" t="s">
        <v>22</v>
      </c>
      <c r="N244" s="200" t="s">
        <v>45</v>
      </c>
      <c r="O244" s="42"/>
      <c r="P244" s="201">
        <f>O244*H244</f>
        <v>0</v>
      </c>
      <c r="Q244" s="201">
        <v>1.89</v>
      </c>
      <c r="R244" s="201">
        <f>Q244*H244</f>
        <v>10.4139</v>
      </c>
      <c r="S244" s="201">
        <v>0</v>
      </c>
      <c r="T244" s="202">
        <f>S244*H244</f>
        <v>0</v>
      </c>
      <c r="AR244" s="24" t="s">
        <v>134</v>
      </c>
      <c r="AT244" s="24" t="s">
        <v>129</v>
      </c>
      <c r="AU244" s="24" t="s">
        <v>83</v>
      </c>
      <c r="AY244" s="24" t="s">
        <v>127</v>
      </c>
      <c r="BE244" s="203">
        <f>IF(N244="základní",J244,0)</f>
        <v>0</v>
      </c>
      <c r="BF244" s="203">
        <f>IF(N244="snížená",J244,0)</f>
        <v>0</v>
      </c>
      <c r="BG244" s="203">
        <f>IF(N244="zákl. přenesená",J244,0)</f>
        <v>0</v>
      </c>
      <c r="BH244" s="203">
        <f>IF(N244="sníž. přenesená",J244,0)</f>
        <v>0</v>
      </c>
      <c r="BI244" s="203">
        <f>IF(N244="nulová",J244,0)</f>
        <v>0</v>
      </c>
      <c r="BJ244" s="24" t="s">
        <v>24</v>
      </c>
      <c r="BK244" s="203">
        <f>ROUND(I244*H244,2)</f>
        <v>0</v>
      </c>
      <c r="BL244" s="24" t="s">
        <v>134</v>
      </c>
      <c r="BM244" s="24" t="s">
        <v>303</v>
      </c>
    </row>
    <row r="245" spans="2:65" s="1" customFormat="1" ht="81">
      <c r="B245" s="41"/>
      <c r="C245" s="63"/>
      <c r="D245" s="204" t="s">
        <v>135</v>
      </c>
      <c r="E245" s="63"/>
      <c r="F245" s="205" t="s">
        <v>297</v>
      </c>
      <c r="G245" s="63"/>
      <c r="H245" s="63"/>
      <c r="I245" s="163"/>
      <c r="J245" s="63"/>
      <c r="K245" s="63"/>
      <c r="L245" s="61"/>
      <c r="M245" s="206"/>
      <c r="N245" s="42"/>
      <c r="O245" s="42"/>
      <c r="P245" s="42"/>
      <c r="Q245" s="42"/>
      <c r="R245" s="42"/>
      <c r="S245" s="42"/>
      <c r="T245" s="78"/>
      <c r="AT245" s="24" t="s">
        <v>135</v>
      </c>
      <c r="AU245" s="24" t="s">
        <v>83</v>
      </c>
    </row>
    <row r="246" spans="2:65" s="11" customFormat="1">
      <c r="B246" s="207"/>
      <c r="C246" s="208"/>
      <c r="D246" s="204" t="s">
        <v>137</v>
      </c>
      <c r="E246" s="209" t="s">
        <v>22</v>
      </c>
      <c r="F246" s="210" t="s">
        <v>304</v>
      </c>
      <c r="G246" s="208"/>
      <c r="H246" s="209" t="s">
        <v>22</v>
      </c>
      <c r="I246" s="211"/>
      <c r="J246" s="208"/>
      <c r="K246" s="208"/>
      <c r="L246" s="212"/>
      <c r="M246" s="213"/>
      <c r="N246" s="214"/>
      <c r="O246" s="214"/>
      <c r="P246" s="214"/>
      <c r="Q246" s="214"/>
      <c r="R246" s="214"/>
      <c r="S246" s="214"/>
      <c r="T246" s="215"/>
      <c r="AT246" s="216" t="s">
        <v>137</v>
      </c>
      <c r="AU246" s="216" t="s">
        <v>83</v>
      </c>
      <c r="AV246" s="11" t="s">
        <v>24</v>
      </c>
      <c r="AW246" s="11" t="s">
        <v>139</v>
      </c>
      <c r="AX246" s="11" t="s">
        <v>74</v>
      </c>
      <c r="AY246" s="216" t="s">
        <v>127</v>
      </c>
    </row>
    <row r="247" spans="2:65" s="11" customFormat="1">
      <c r="B247" s="207"/>
      <c r="C247" s="208"/>
      <c r="D247" s="204" t="s">
        <v>137</v>
      </c>
      <c r="E247" s="209" t="s">
        <v>22</v>
      </c>
      <c r="F247" s="210" t="s">
        <v>305</v>
      </c>
      <c r="G247" s="208"/>
      <c r="H247" s="209" t="s">
        <v>22</v>
      </c>
      <c r="I247" s="211"/>
      <c r="J247" s="208"/>
      <c r="K247" s="208"/>
      <c r="L247" s="212"/>
      <c r="M247" s="213"/>
      <c r="N247" s="214"/>
      <c r="O247" s="214"/>
      <c r="P247" s="214"/>
      <c r="Q247" s="214"/>
      <c r="R247" s="214"/>
      <c r="S247" s="214"/>
      <c r="T247" s="215"/>
      <c r="AT247" s="216" t="s">
        <v>137</v>
      </c>
      <c r="AU247" s="216" t="s">
        <v>83</v>
      </c>
      <c r="AV247" s="11" t="s">
        <v>24</v>
      </c>
      <c r="AW247" s="11" t="s">
        <v>139</v>
      </c>
      <c r="AX247" s="11" t="s">
        <v>74</v>
      </c>
      <c r="AY247" s="216" t="s">
        <v>127</v>
      </c>
    </row>
    <row r="248" spans="2:65" s="11" customFormat="1">
      <c r="B248" s="207"/>
      <c r="C248" s="208"/>
      <c r="D248" s="204" t="s">
        <v>137</v>
      </c>
      <c r="E248" s="209" t="s">
        <v>22</v>
      </c>
      <c r="F248" s="210" t="s">
        <v>220</v>
      </c>
      <c r="G248" s="208"/>
      <c r="H248" s="209" t="s">
        <v>22</v>
      </c>
      <c r="I248" s="211"/>
      <c r="J248" s="208"/>
      <c r="K248" s="208"/>
      <c r="L248" s="212"/>
      <c r="M248" s="213"/>
      <c r="N248" s="214"/>
      <c r="O248" s="214"/>
      <c r="P248" s="214"/>
      <c r="Q248" s="214"/>
      <c r="R248" s="214"/>
      <c r="S248" s="214"/>
      <c r="T248" s="215"/>
      <c r="AT248" s="216" t="s">
        <v>137</v>
      </c>
      <c r="AU248" s="216" t="s">
        <v>83</v>
      </c>
      <c r="AV248" s="11" t="s">
        <v>24</v>
      </c>
      <c r="AW248" s="11" t="s">
        <v>139</v>
      </c>
      <c r="AX248" s="11" t="s">
        <v>74</v>
      </c>
      <c r="AY248" s="216" t="s">
        <v>127</v>
      </c>
    </row>
    <row r="249" spans="2:65" s="12" customFormat="1">
      <c r="B249" s="217"/>
      <c r="C249" s="218"/>
      <c r="D249" s="204" t="s">
        <v>137</v>
      </c>
      <c r="E249" s="219" t="s">
        <v>22</v>
      </c>
      <c r="F249" s="220" t="s">
        <v>306</v>
      </c>
      <c r="G249" s="218"/>
      <c r="H249" s="221">
        <v>4.25</v>
      </c>
      <c r="I249" s="222"/>
      <c r="J249" s="218"/>
      <c r="K249" s="218"/>
      <c r="L249" s="223"/>
      <c r="M249" s="224"/>
      <c r="N249" s="225"/>
      <c r="O249" s="225"/>
      <c r="P249" s="225"/>
      <c r="Q249" s="225"/>
      <c r="R249" s="225"/>
      <c r="S249" s="225"/>
      <c r="T249" s="226"/>
      <c r="AT249" s="227" t="s">
        <v>137</v>
      </c>
      <c r="AU249" s="227" t="s">
        <v>83</v>
      </c>
      <c r="AV249" s="12" t="s">
        <v>83</v>
      </c>
      <c r="AW249" s="12" t="s">
        <v>139</v>
      </c>
      <c r="AX249" s="12" t="s">
        <v>74</v>
      </c>
      <c r="AY249" s="227" t="s">
        <v>127</v>
      </c>
    </row>
    <row r="250" spans="2:65" s="11" customFormat="1">
      <c r="B250" s="207"/>
      <c r="C250" s="208"/>
      <c r="D250" s="204" t="s">
        <v>137</v>
      </c>
      <c r="E250" s="209" t="s">
        <v>22</v>
      </c>
      <c r="F250" s="210" t="s">
        <v>307</v>
      </c>
      <c r="G250" s="208"/>
      <c r="H250" s="209" t="s">
        <v>22</v>
      </c>
      <c r="I250" s="211"/>
      <c r="J250" s="208"/>
      <c r="K250" s="208"/>
      <c r="L250" s="212"/>
      <c r="M250" s="213"/>
      <c r="N250" s="214"/>
      <c r="O250" s="214"/>
      <c r="P250" s="214"/>
      <c r="Q250" s="214"/>
      <c r="R250" s="214"/>
      <c r="S250" s="214"/>
      <c r="T250" s="215"/>
      <c r="AT250" s="216" t="s">
        <v>137</v>
      </c>
      <c r="AU250" s="216" t="s">
        <v>83</v>
      </c>
      <c r="AV250" s="11" t="s">
        <v>24</v>
      </c>
      <c r="AW250" s="11" t="s">
        <v>139</v>
      </c>
      <c r="AX250" s="11" t="s">
        <v>74</v>
      </c>
      <c r="AY250" s="216" t="s">
        <v>127</v>
      </c>
    </row>
    <row r="251" spans="2:65" s="11" customFormat="1">
      <c r="B251" s="207"/>
      <c r="C251" s="208"/>
      <c r="D251" s="204" t="s">
        <v>137</v>
      </c>
      <c r="E251" s="209" t="s">
        <v>22</v>
      </c>
      <c r="F251" s="210" t="s">
        <v>308</v>
      </c>
      <c r="G251" s="208"/>
      <c r="H251" s="209" t="s">
        <v>22</v>
      </c>
      <c r="I251" s="211"/>
      <c r="J251" s="208"/>
      <c r="K251" s="208"/>
      <c r="L251" s="212"/>
      <c r="M251" s="213"/>
      <c r="N251" s="214"/>
      <c r="O251" s="214"/>
      <c r="P251" s="214"/>
      <c r="Q251" s="214"/>
      <c r="R251" s="214"/>
      <c r="S251" s="214"/>
      <c r="T251" s="215"/>
      <c r="AT251" s="216" t="s">
        <v>137</v>
      </c>
      <c r="AU251" s="216" t="s">
        <v>83</v>
      </c>
      <c r="AV251" s="11" t="s">
        <v>24</v>
      </c>
      <c r="AW251" s="11" t="s">
        <v>139</v>
      </c>
      <c r="AX251" s="11" t="s">
        <v>74</v>
      </c>
      <c r="AY251" s="216" t="s">
        <v>127</v>
      </c>
    </row>
    <row r="252" spans="2:65" s="12" customFormat="1">
      <c r="B252" s="217"/>
      <c r="C252" s="218"/>
      <c r="D252" s="204" t="s">
        <v>137</v>
      </c>
      <c r="E252" s="219" t="s">
        <v>22</v>
      </c>
      <c r="F252" s="220" t="s">
        <v>309</v>
      </c>
      <c r="G252" s="218"/>
      <c r="H252" s="221">
        <v>0.56999999999999995</v>
      </c>
      <c r="I252" s="222"/>
      <c r="J252" s="218"/>
      <c r="K252" s="218"/>
      <c r="L252" s="223"/>
      <c r="M252" s="224"/>
      <c r="N252" s="225"/>
      <c r="O252" s="225"/>
      <c r="P252" s="225"/>
      <c r="Q252" s="225"/>
      <c r="R252" s="225"/>
      <c r="S252" s="225"/>
      <c r="T252" s="226"/>
      <c r="AT252" s="227" t="s">
        <v>137</v>
      </c>
      <c r="AU252" s="227" t="s">
        <v>83</v>
      </c>
      <c r="AV252" s="12" t="s">
        <v>83</v>
      </c>
      <c r="AW252" s="12" t="s">
        <v>139</v>
      </c>
      <c r="AX252" s="12" t="s">
        <v>74</v>
      </c>
      <c r="AY252" s="227" t="s">
        <v>127</v>
      </c>
    </row>
    <row r="253" spans="2:65" s="11" customFormat="1">
      <c r="B253" s="207"/>
      <c r="C253" s="208"/>
      <c r="D253" s="204" t="s">
        <v>137</v>
      </c>
      <c r="E253" s="209" t="s">
        <v>22</v>
      </c>
      <c r="F253" s="210" t="s">
        <v>310</v>
      </c>
      <c r="G253" s="208"/>
      <c r="H253" s="209" t="s">
        <v>22</v>
      </c>
      <c r="I253" s="211"/>
      <c r="J253" s="208"/>
      <c r="K253" s="208"/>
      <c r="L253" s="212"/>
      <c r="M253" s="213"/>
      <c r="N253" s="214"/>
      <c r="O253" s="214"/>
      <c r="P253" s="214"/>
      <c r="Q253" s="214"/>
      <c r="R253" s="214"/>
      <c r="S253" s="214"/>
      <c r="T253" s="215"/>
      <c r="AT253" s="216" t="s">
        <v>137</v>
      </c>
      <c r="AU253" s="216" t="s">
        <v>83</v>
      </c>
      <c r="AV253" s="11" t="s">
        <v>24</v>
      </c>
      <c r="AW253" s="11" t="s">
        <v>139</v>
      </c>
      <c r="AX253" s="11" t="s">
        <v>74</v>
      </c>
      <c r="AY253" s="216" t="s">
        <v>127</v>
      </c>
    </row>
    <row r="254" spans="2:65" s="11" customFormat="1">
      <c r="B254" s="207"/>
      <c r="C254" s="208"/>
      <c r="D254" s="204" t="s">
        <v>137</v>
      </c>
      <c r="E254" s="209" t="s">
        <v>22</v>
      </c>
      <c r="F254" s="210" t="s">
        <v>308</v>
      </c>
      <c r="G254" s="208"/>
      <c r="H254" s="209" t="s">
        <v>22</v>
      </c>
      <c r="I254" s="211"/>
      <c r="J254" s="208"/>
      <c r="K254" s="208"/>
      <c r="L254" s="212"/>
      <c r="M254" s="213"/>
      <c r="N254" s="214"/>
      <c r="O254" s="214"/>
      <c r="P254" s="214"/>
      <c r="Q254" s="214"/>
      <c r="R254" s="214"/>
      <c r="S254" s="214"/>
      <c r="T254" s="215"/>
      <c r="AT254" s="216" t="s">
        <v>137</v>
      </c>
      <c r="AU254" s="216" t="s">
        <v>83</v>
      </c>
      <c r="AV254" s="11" t="s">
        <v>24</v>
      </c>
      <c r="AW254" s="11" t="s">
        <v>139</v>
      </c>
      <c r="AX254" s="11" t="s">
        <v>74</v>
      </c>
      <c r="AY254" s="216" t="s">
        <v>127</v>
      </c>
    </row>
    <row r="255" spans="2:65" s="12" customFormat="1">
      <c r="B255" s="217"/>
      <c r="C255" s="218"/>
      <c r="D255" s="204" t="s">
        <v>137</v>
      </c>
      <c r="E255" s="219" t="s">
        <v>22</v>
      </c>
      <c r="F255" s="220" t="s">
        <v>311</v>
      </c>
      <c r="G255" s="218"/>
      <c r="H255" s="221">
        <v>0.69</v>
      </c>
      <c r="I255" s="222"/>
      <c r="J255" s="218"/>
      <c r="K255" s="218"/>
      <c r="L255" s="223"/>
      <c r="M255" s="224"/>
      <c r="N255" s="225"/>
      <c r="O255" s="225"/>
      <c r="P255" s="225"/>
      <c r="Q255" s="225"/>
      <c r="R255" s="225"/>
      <c r="S255" s="225"/>
      <c r="T255" s="226"/>
      <c r="AT255" s="227" t="s">
        <v>137</v>
      </c>
      <c r="AU255" s="227" t="s">
        <v>83</v>
      </c>
      <c r="AV255" s="12" t="s">
        <v>83</v>
      </c>
      <c r="AW255" s="12" t="s">
        <v>139</v>
      </c>
      <c r="AX255" s="12" t="s">
        <v>74</v>
      </c>
      <c r="AY255" s="227" t="s">
        <v>127</v>
      </c>
    </row>
    <row r="256" spans="2:65" s="13" customFormat="1">
      <c r="B256" s="228"/>
      <c r="C256" s="229"/>
      <c r="D256" s="204" t="s">
        <v>137</v>
      </c>
      <c r="E256" s="230" t="s">
        <v>22</v>
      </c>
      <c r="F256" s="231" t="s">
        <v>143</v>
      </c>
      <c r="G256" s="229"/>
      <c r="H256" s="232">
        <v>5.51</v>
      </c>
      <c r="I256" s="233"/>
      <c r="J256" s="229"/>
      <c r="K256" s="229"/>
      <c r="L256" s="234"/>
      <c r="M256" s="235"/>
      <c r="N256" s="236"/>
      <c r="O256" s="236"/>
      <c r="P256" s="236"/>
      <c r="Q256" s="236"/>
      <c r="R256" s="236"/>
      <c r="S256" s="236"/>
      <c r="T256" s="237"/>
      <c r="AT256" s="238" t="s">
        <v>137</v>
      </c>
      <c r="AU256" s="238" t="s">
        <v>83</v>
      </c>
      <c r="AV256" s="13" t="s">
        <v>134</v>
      </c>
      <c r="AW256" s="13" t="s">
        <v>139</v>
      </c>
      <c r="AX256" s="13" t="s">
        <v>24</v>
      </c>
      <c r="AY256" s="238" t="s">
        <v>127</v>
      </c>
    </row>
    <row r="257" spans="2:65" s="1" customFormat="1" ht="38.25" customHeight="1">
      <c r="B257" s="41"/>
      <c r="C257" s="192" t="s">
        <v>259</v>
      </c>
      <c r="D257" s="192" t="s">
        <v>129</v>
      </c>
      <c r="E257" s="193" t="s">
        <v>312</v>
      </c>
      <c r="F257" s="194" t="s">
        <v>313</v>
      </c>
      <c r="G257" s="195" t="s">
        <v>154</v>
      </c>
      <c r="H257" s="196">
        <v>38.340000000000003</v>
      </c>
      <c r="I257" s="197"/>
      <c r="J257" s="198">
        <f>ROUND(I257*H257,2)</f>
        <v>0</v>
      </c>
      <c r="K257" s="194" t="s">
        <v>133</v>
      </c>
      <c r="L257" s="61"/>
      <c r="M257" s="199" t="s">
        <v>22</v>
      </c>
      <c r="N257" s="200" t="s">
        <v>45</v>
      </c>
      <c r="O257" s="42"/>
      <c r="P257" s="201">
        <f>O257*H257</f>
        <v>0</v>
      </c>
      <c r="Q257" s="201">
        <v>1.87</v>
      </c>
      <c r="R257" s="201">
        <f>Q257*H257</f>
        <v>71.695800000000006</v>
      </c>
      <c r="S257" s="201">
        <v>0</v>
      </c>
      <c r="T257" s="202">
        <f>S257*H257</f>
        <v>0</v>
      </c>
      <c r="AR257" s="24" t="s">
        <v>134</v>
      </c>
      <c r="AT257" s="24" t="s">
        <v>129</v>
      </c>
      <c r="AU257" s="24" t="s">
        <v>83</v>
      </c>
      <c r="AY257" s="24" t="s">
        <v>127</v>
      </c>
      <c r="BE257" s="203">
        <f>IF(N257="základní",J257,0)</f>
        <v>0</v>
      </c>
      <c r="BF257" s="203">
        <f>IF(N257="snížená",J257,0)</f>
        <v>0</v>
      </c>
      <c r="BG257" s="203">
        <f>IF(N257="zákl. přenesená",J257,0)</f>
        <v>0</v>
      </c>
      <c r="BH257" s="203">
        <f>IF(N257="sníž. přenesená",J257,0)</f>
        <v>0</v>
      </c>
      <c r="BI257" s="203">
        <f>IF(N257="nulová",J257,0)</f>
        <v>0</v>
      </c>
      <c r="BJ257" s="24" t="s">
        <v>24</v>
      </c>
      <c r="BK257" s="203">
        <f>ROUND(I257*H257,2)</f>
        <v>0</v>
      </c>
      <c r="BL257" s="24" t="s">
        <v>134</v>
      </c>
      <c r="BM257" s="24" t="s">
        <v>314</v>
      </c>
    </row>
    <row r="258" spans="2:65" s="1" customFormat="1" ht="40.5">
      <c r="B258" s="41"/>
      <c r="C258" s="63"/>
      <c r="D258" s="204" t="s">
        <v>135</v>
      </c>
      <c r="E258" s="63"/>
      <c r="F258" s="205" t="s">
        <v>315</v>
      </c>
      <c r="G258" s="63"/>
      <c r="H258" s="63"/>
      <c r="I258" s="163"/>
      <c r="J258" s="63"/>
      <c r="K258" s="63"/>
      <c r="L258" s="61"/>
      <c r="M258" s="206"/>
      <c r="N258" s="42"/>
      <c r="O258" s="42"/>
      <c r="P258" s="42"/>
      <c r="Q258" s="42"/>
      <c r="R258" s="42"/>
      <c r="S258" s="42"/>
      <c r="T258" s="78"/>
      <c r="AT258" s="24" t="s">
        <v>135</v>
      </c>
      <c r="AU258" s="24" t="s">
        <v>83</v>
      </c>
    </row>
    <row r="259" spans="2:65" s="11" customFormat="1">
      <c r="B259" s="207"/>
      <c r="C259" s="208"/>
      <c r="D259" s="204" t="s">
        <v>137</v>
      </c>
      <c r="E259" s="209" t="s">
        <v>22</v>
      </c>
      <c r="F259" s="210" t="s">
        <v>316</v>
      </c>
      <c r="G259" s="208"/>
      <c r="H259" s="209" t="s">
        <v>22</v>
      </c>
      <c r="I259" s="211"/>
      <c r="J259" s="208"/>
      <c r="K259" s="208"/>
      <c r="L259" s="212"/>
      <c r="M259" s="213"/>
      <c r="N259" s="214"/>
      <c r="O259" s="214"/>
      <c r="P259" s="214"/>
      <c r="Q259" s="214"/>
      <c r="R259" s="214"/>
      <c r="S259" s="214"/>
      <c r="T259" s="215"/>
      <c r="AT259" s="216" t="s">
        <v>137</v>
      </c>
      <c r="AU259" s="216" t="s">
        <v>83</v>
      </c>
      <c r="AV259" s="11" t="s">
        <v>24</v>
      </c>
      <c r="AW259" s="11" t="s">
        <v>139</v>
      </c>
      <c r="AX259" s="11" t="s">
        <v>74</v>
      </c>
      <c r="AY259" s="216" t="s">
        <v>127</v>
      </c>
    </row>
    <row r="260" spans="2:65" s="11" customFormat="1" ht="27">
      <c r="B260" s="207"/>
      <c r="C260" s="208"/>
      <c r="D260" s="204" t="s">
        <v>137</v>
      </c>
      <c r="E260" s="209" t="s">
        <v>22</v>
      </c>
      <c r="F260" s="210" t="s">
        <v>317</v>
      </c>
      <c r="G260" s="208"/>
      <c r="H260" s="209" t="s">
        <v>22</v>
      </c>
      <c r="I260" s="211"/>
      <c r="J260" s="208"/>
      <c r="K260" s="208"/>
      <c r="L260" s="212"/>
      <c r="M260" s="213"/>
      <c r="N260" s="214"/>
      <c r="O260" s="214"/>
      <c r="P260" s="214"/>
      <c r="Q260" s="214"/>
      <c r="R260" s="214"/>
      <c r="S260" s="214"/>
      <c r="T260" s="215"/>
      <c r="AT260" s="216" t="s">
        <v>137</v>
      </c>
      <c r="AU260" s="216" t="s">
        <v>83</v>
      </c>
      <c r="AV260" s="11" t="s">
        <v>24</v>
      </c>
      <c r="AW260" s="11" t="s">
        <v>139</v>
      </c>
      <c r="AX260" s="11" t="s">
        <v>74</v>
      </c>
      <c r="AY260" s="216" t="s">
        <v>127</v>
      </c>
    </row>
    <row r="261" spans="2:65" s="11" customFormat="1">
      <c r="B261" s="207"/>
      <c r="C261" s="208"/>
      <c r="D261" s="204" t="s">
        <v>137</v>
      </c>
      <c r="E261" s="209" t="s">
        <v>22</v>
      </c>
      <c r="F261" s="210" t="s">
        <v>318</v>
      </c>
      <c r="G261" s="208"/>
      <c r="H261" s="209" t="s">
        <v>22</v>
      </c>
      <c r="I261" s="211"/>
      <c r="J261" s="208"/>
      <c r="K261" s="208"/>
      <c r="L261" s="212"/>
      <c r="M261" s="213"/>
      <c r="N261" s="214"/>
      <c r="O261" s="214"/>
      <c r="P261" s="214"/>
      <c r="Q261" s="214"/>
      <c r="R261" s="214"/>
      <c r="S261" s="214"/>
      <c r="T261" s="215"/>
      <c r="AT261" s="216" t="s">
        <v>137</v>
      </c>
      <c r="AU261" s="216" t="s">
        <v>83</v>
      </c>
      <c r="AV261" s="11" t="s">
        <v>24</v>
      </c>
      <c r="AW261" s="11" t="s">
        <v>139</v>
      </c>
      <c r="AX261" s="11" t="s">
        <v>74</v>
      </c>
      <c r="AY261" s="216" t="s">
        <v>127</v>
      </c>
    </row>
    <row r="262" spans="2:65" s="11" customFormat="1">
      <c r="B262" s="207"/>
      <c r="C262" s="208"/>
      <c r="D262" s="204" t="s">
        <v>137</v>
      </c>
      <c r="E262" s="209" t="s">
        <v>22</v>
      </c>
      <c r="F262" s="210" t="s">
        <v>220</v>
      </c>
      <c r="G262" s="208"/>
      <c r="H262" s="209" t="s">
        <v>22</v>
      </c>
      <c r="I262" s="211"/>
      <c r="J262" s="208"/>
      <c r="K262" s="208"/>
      <c r="L262" s="212"/>
      <c r="M262" s="213"/>
      <c r="N262" s="214"/>
      <c r="O262" s="214"/>
      <c r="P262" s="214"/>
      <c r="Q262" s="214"/>
      <c r="R262" s="214"/>
      <c r="S262" s="214"/>
      <c r="T262" s="215"/>
      <c r="AT262" s="216" t="s">
        <v>137</v>
      </c>
      <c r="AU262" s="216" t="s">
        <v>83</v>
      </c>
      <c r="AV262" s="11" t="s">
        <v>24</v>
      </c>
      <c r="AW262" s="11" t="s">
        <v>139</v>
      </c>
      <c r="AX262" s="11" t="s">
        <v>74</v>
      </c>
      <c r="AY262" s="216" t="s">
        <v>127</v>
      </c>
    </row>
    <row r="263" spans="2:65" s="12" customFormat="1">
      <c r="B263" s="217"/>
      <c r="C263" s="218"/>
      <c r="D263" s="204" t="s">
        <v>137</v>
      </c>
      <c r="E263" s="219" t="s">
        <v>22</v>
      </c>
      <c r="F263" s="220" t="s">
        <v>319</v>
      </c>
      <c r="G263" s="218"/>
      <c r="H263" s="221">
        <v>32.4</v>
      </c>
      <c r="I263" s="222"/>
      <c r="J263" s="218"/>
      <c r="K263" s="218"/>
      <c r="L263" s="223"/>
      <c r="M263" s="224"/>
      <c r="N263" s="225"/>
      <c r="O263" s="225"/>
      <c r="P263" s="225"/>
      <c r="Q263" s="225"/>
      <c r="R263" s="225"/>
      <c r="S263" s="225"/>
      <c r="T263" s="226"/>
      <c r="AT263" s="227" t="s">
        <v>137</v>
      </c>
      <c r="AU263" s="227" t="s">
        <v>83</v>
      </c>
      <c r="AV263" s="12" t="s">
        <v>83</v>
      </c>
      <c r="AW263" s="12" t="s">
        <v>139</v>
      </c>
      <c r="AX263" s="12" t="s">
        <v>74</v>
      </c>
      <c r="AY263" s="227" t="s">
        <v>127</v>
      </c>
    </row>
    <row r="264" spans="2:65" s="11" customFormat="1">
      <c r="B264" s="207"/>
      <c r="C264" s="208"/>
      <c r="D264" s="204" t="s">
        <v>137</v>
      </c>
      <c r="E264" s="209" t="s">
        <v>22</v>
      </c>
      <c r="F264" s="210" t="s">
        <v>219</v>
      </c>
      <c r="G264" s="208"/>
      <c r="H264" s="209" t="s">
        <v>22</v>
      </c>
      <c r="I264" s="211"/>
      <c r="J264" s="208"/>
      <c r="K264" s="208"/>
      <c r="L264" s="212"/>
      <c r="M264" s="213"/>
      <c r="N264" s="214"/>
      <c r="O264" s="214"/>
      <c r="P264" s="214"/>
      <c r="Q264" s="214"/>
      <c r="R264" s="214"/>
      <c r="S264" s="214"/>
      <c r="T264" s="215"/>
      <c r="AT264" s="216" t="s">
        <v>137</v>
      </c>
      <c r="AU264" s="216" t="s">
        <v>83</v>
      </c>
      <c r="AV264" s="11" t="s">
        <v>24</v>
      </c>
      <c r="AW264" s="11" t="s">
        <v>139</v>
      </c>
      <c r="AX264" s="11" t="s">
        <v>74</v>
      </c>
      <c r="AY264" s="216" t="s">
        <v>127</v>
      </c>
    </row>
    <row r="265" spans="2:65" s="11" customFormat="1">
      <c r="B265" s="207"/>
      <c r="C265" s="208"/>
      <c r="D265" s="204" t="s">
        <v>137</v>
      </c>
      <c r="E265" s="209" t="s">
        <v>22</v>
      </c>
      <c r="F265" s="210" t="s">
        <v>220</v>
      </c>
      <c r="G265" s="208"/>
      <c r="H265" s="209" t="s">
        <v>22</v>
      </c>
      <c r="I265" s="211"/>
      <c r="J265" s="208"/>
      <c r="K265" s="208"/>
      <c r="L265" s="212"/>
      <c r="M265" s="213"/>
      <c r="N265" s="214"/>
      <c r="O265" s="214"/>
      <c r="P265" s="214"/>
      <c r="Q265" s="214"/>
      <c r="R265" s="214"/>
      <c r="S265" s="214"/>
      <c r="T265" s="215"/>
      <c r="AT265" s="216" t="s">
        <v>137</v>
      </c>
      <c r="AU265" s="216" t="s">
        <v>83</v>
      </c>
      <c r="AV265" s="11" t="s">
        <v>24</v>
      </c>
      <c r="AW265" s="11" t="s">
        <v>139</v>
      </c>
      <c r="AX265" s="11" t="s">
        <v>74</v>
      </c>
      <c r="AY265" s="216" t="s">
        <v>127</v>
      </c>
    </row>
    <row r="266" spans="2:65" s="12" customFormat="1">
      <c r="B266" s="217"/>
      <c r="C266" s="218"/>
      <c r="D266" s="204" t="s">
        <v>137</v>
      </c>
      <c r="E266" s="219" t="s">
        <v>22</v>
      </c>
      <c r="F266" s="220" t="s">
        <v>221</v>
      </c>
      <c r="G266" s="218"/>
      <c r="H266" s="221">
        <v>2.88</v>
      </c>
      <c r="I266" s="222"/>
      <c r="J266" s="218"/>
      <c r="K266" s="218"/>
      <c r="L266" s="223"/>
      <c r="M266" s="224"/>
      <c r="N266" s="225"/>
      <c r="O266" s="225"/>
      <c r="P266" s="225"/>
      <c r="Q266" s="225"/>
      <c r="R266" s="225"/>
      <c r="S266" s="225"/>
      <c r="T266" s="226"/>
      <c r="AT266" s="227" t="s">
        <v>137</v>
      </c>
      <c r="AU266" s="227" t="s">
        <v>83</v>
      </c>
      <c r="AV266" s="12" t="s">
        <v>83</v>
      </c>
      <c r="AW266" s="12" t="s">
        <v>139</v>
      </c>
      <c r="AX266" s="12" t="s">
        <v>74</v>
      </c>
      <c r="AY266" s="227" t="s">
        <v>127</v>
      </c>
    </row>
    <row r="267" spans="2:65" s="11" customFormat="1">
      <c r="B267" s="207"/>
      <c r="C267" s="208"/>
      <c r="D267" s="204" t="s">
        <v>137</v>
      </c>
      <c r="E267" s="209" t="s">
        <v>22</v>
      </c>
      <c r="F267" s="210" t="s">
        <v>222</v>
      </c>
      <c r="G267" s="208"/>
      <c r="H267" s="209" t="s">
        <v>22</v>
      </c>
      <c r="I267" s="211"/>
      <c r="J267" s="208"/>
      <c r="K267" s="208"/>
      <c r="L267" s="212"/>
      <c r="M267" s="213"/>
      <c r="N267" s="214"/>
      <c r="O267" s="214"/>
      <c r="P267" s="214"/>
      <c r="Q267" s="214"/>
      <c r="R267" s="214"/>
      <c r="S267" s="214"/>
      <c r="T267" s="215"/>
      <c r="AT267" s="216" t="s">
        <v>137</v>
      </c>
      <c r="AU267" s="216" t="s">
        <v>83</v>
      </c>
      <c r="AV267" s="11" t="s">
        <v>24</v>
      </c>
      <c r="AW267" s="11" t="s">
        <v>139</v>
      </c>
      <c r="AX267" s="11" t="s">
        <v>74</v>
      </c>
      <c r="AY267" s="216" t="s">
        <v>127</v>
      </c>
    </row>
    <row r="268" spans="2:65" s="11" customFormat="1">
      <c r="B268" s="207"/>
      <c r="C268" s="208"/>
      <c r="D268" s="204" t="s">
        <v>137</v>
      </c>
      <c r="E268" s="209" t="s">
        <v>22</v>
      </c>
      <c r="F268" s="210" t="s">
        <v>220</v>
      </c>
      <c r="G268" s="208"/>
      <c r="H268" s="209" t="s">
        <v>22</v>
      </c>
      <c r="I268" s="211"/>
      <c r="J268" s="208"/>
      <c r="K268" s="208"/>
      <c r="L268" s="212"/>
      <c r="M268" s="213"/>
      <c r="N268" s="214"/>
      <c r="O268" s="214"/>
      <c r="P268" s="214"/>
      <c r="Q268" s="214"/>
      <c r="R268" s="214"/>
      <c r="S268" s="214"/>
      <c r="T268" s="215"/>
      <c r="AT268" s="216" t="s">
        <v>137</v>
      </c>
      <c r="AU268" s="216" t="s">
        <v>83</v>
      </c>
      <c r="AV268" s="11" t="s">
        <v>24</v>
      </c>
      <c r="AW268" s="11" t="s">
        <v>139</v>
      </c>
      <c r="AX268" s="11" t="s">
        <v>74</v>
      </c>
      <c r="AY268" s="216" t="s">
        <v>127</v>
      </c>
    </row>
    <row r="269" spans="2:65" s="12" customFormat="1">
      <c r="B269" s="217"/>
      <c r="C269" s="218"/>
      <c r="D269" s="204" t="s">
        <v>137</v>
      </c>
      <c r="E269" s="219" t="s">
        <v>22</v>
      </c>
      <c r="F269" s="220" t="s">
        <v>223</v>
      </c>
      <c r="G269" s="218"/>
      <c r="H269" s="221">
        <v>3.06</v>
      </c>
      <c r="I269" s="222"/>
      <c r="J269" s="218"/>
      <c r="K269" s="218"/>
      <c r="L269" s="223"/>
      <c r="M269" s="224"/>
      <c r="N269" s="225"/>
      <c r="O269" s="225"/>
      <c r="P269" s="225"/>
      <c r="Q269" s="225"/>
      <c r="R269" s="225"/>
      <c r="S269" s="225"/>
      <c r="T269" s="226"/>
      <c r="AT269" s="227" t="s">
        <v>137</v>
      </c>
      <c r="AU269" s="227" t="s">
        <v>83</v>
      </c>
      <c r="AV269" s="12" t="s">
        <v>83</v>
      </c>
      <c r="AW269" s="12" t="s">
        <v>139</v>
      </c>
      <c r="AX269" s="12" t="s">
        <v>74</v>
      </c>
      <c r="AY269" s="227" t="s">
        <v>127</v>
      </c>
    </row>
    <row r="270" spans="2:65" s="13" customFormat="1">
      <c r="B270" s="228"/>
      <c r="C270" s="229"/>
      <c r="D270" s="204" t="s">
        <v>137</v>
      </c>
      <c r="E270" s="230" t="s">
        <v>22</v>
      </c>
      <c r="F270" s="231" t="s">
        <v>143</v>
      </c>
      <c r="G270" s="229"/>
      <c r="H270" s="232">
        <v>38.340000000000003</v>
      </c>
      <c r="I270" s="233"/>
      <c r="J270" s="229"/>
      <c r="K270" s="229"/>
      <c r="L270" s="234"/>
      <c r="M270" s="235"/>
      <c r="N270" s="236"/>
      <c r="O270" s="236"/>
      <c r="P270" s="236"/>
      <c r="Q270" s="236"/>
      <c r="R270" s="236"/>
      <c r="S270" s="236"/>
      <c r="T270" s="237"/>
      <c r="AT270" s="238" t="s">
        <v>137</v>
      </c>
      <c r="AU270" s="238" t="s">
        <v>83</v>
      </c>
      <c r="AV270" s="13" t="s">
        <v>134</v>
      </c>
      <c r="AW270" s="13" t="s">
        <v>139</v>
      </c>
      <c r="AX270" s="13" t="s">
        <v>24</v>
      </c>
      <c r="AY270" s="238" t="s">
        <v>127</v>
      </c>
    </row>
    <row r="271" spans="2:65" s="1" customFormat="1" ht="38.25" customHeight="1">
      <c r="B271" s="41"/>
      <c r="C271" s="192" t="s">
        <v>320</v>
      </c>
      <c r="D271" s="192" t="s">
        <v>129</v>
      </c>
      <c r="E271" s="193" t="s">
        <v>321</v>
      </c>
      <c r="F271" s="194" t="s">
        <v>322</v>
      </c>
      <c r="G271" s="195" t="s">
        <v>154</v>
      </c>
      <c r="H271" s="196">
        <v>6.46</v>
      </c>
      <c r="I271" s="197"/>
      <c r="J271" s="198">
        <f>ROUND(I271*H271,2)</f>
        <v>0</v>
      </c>
      <c r="K271" s="194" t="s">
        <v>133</v>
      </c>
      <c r="L271" s="61"/>
      <c r="M271" s="199" t="s">
        <v>22</v>
      </c>
      <c r="N271" s="200" t="s">
        <v>45</v>
      </c>
      <c r="O271" s="42"/>
      <c r="P271" s="201">
        <f>O271*H271</f>
        <v>0</v>
      </c>
      <c r="Q271" s="201">
        <v>2.0019999999999998</v>
      </c>
      <c r="R271" s="201">
        <f>Q271*H271</f>
        <v>12.932919999999999</v>
      </c>
      <c r="S271" s="201">
        <v>0</v>
      </c>
      <c r="T271" s="202">
        <f>S271*H271</f>
        <v>0</v>
      </c>
      <c r="AR271" s="24" t="s">
        <v>134</v>
      </c>
      <c r="AT271" s="24" t="s">
        <v>129</v>
      </c>
      <c r="AU271" s="24" t="s">
        <v>83</v>
      </c>
      <c r="AY271" s="24" t="s">
        <v>127</v>
      </c>
      <c r="BE271" s="203">
        <f>IF(N271="základní",J271,0)</f>
        <v>0</v>
      </c>
      <c r="BF271" s="203">
        <f>IF(N271="snížená",J271,0)</f>
        <v>0</v>
      </c>
      <c r="BG271" s="203">
        <f>IF(N271="zákl. přenesená",J271,0)</f>
        <v>0</v>
      </c>
      <c r="BH271" s="203">
        <f>IF(N271="sníž. přenesená",J271,0)</f>
        <v>0</v>
      </c>
      <c r="BI271" s="203">
        <f>IF(N271="nulová",J271,0)</f>
        <v>0</v>
      </c>
      <c r="BJ271" s="24" t="s">
        <v>24</v>
      </c>
      <c r="BK271" s="203">
        <f>ROUND(I271*H271,2)</f>
        <v>0</v>
      </c>
      <c r="BL271" s="24" t="s">
        <v>134</v>
      </c>
      <c r="BM271" s="24" t="s">
        <v>323</v>
      </c>
    </row>
    <row r="272" spans="2:65" s="1" customFormat="1" ht="40.5">
      <c r="B272" s="41"/>
      <c r="C272" s="63"/>
      <c r="D272" s="204" t="s">
        <v>135</v>
      </c>
      <c r="E272" s="63"/>
      <c r="F272" s="205" t="s">
        <v>315</v>
      </c>
      <c r="G272" s="63"/>
      <c r="H272" s="63"/>
      <c r="I272" s="163"/>
      <c r="J272" s="63"/>
      <c r="K272" s="63"/>
      <c r="L272" s="61"/>
      <c r="M272" s="206"/>
      <c r="N272" s="42"/>
      <c r="O272" s="42"/>
      <c r="P272" s="42"/>
      <c r="Q272" s="42"/>
      <c r="R272" s="42"/>
      <c r="S272" s="42"/>
      <c r="T272" s="78"/>
      <c r="AT272" s="24" t="s">
        <v>135</v>
      </c>
      <c r="AU272" s="24" t="s">
        <v>83</v>
      </c>
    </row>
    <row r="273" spans="2:65" s="11" customFormat="1">
      <c r="B273" s="207"/>
      <c r="C273" s="208"/>
      <c r="D273" s="204" t="s">
        <v>137</v>
      </c>
      <c r="E273" s="209" t="s">
        <v>22</v>
      </c>
      <c r="F273" s="210" t="s">
        <v>316</v>
      </c>
      <c r="G273" s="208"/>
      <c r="H273" s="209" t="s">
        <v>22</v>
      </c>
      <c r="I273" s="211"/>
      <c r="J273" s="208"/>
      <c r="K273" s="208"/>
      <c r="L273" s="212"/>
      <c r="M273" s="213"/>
      <c r="N273" s="214"/>
      <c r="O273" s="214"/>
      <c r="P273" s="214"/>
      <c r="Q273" s="214"/>
      <c r="R273" s="214"/>
      <c r="S273" s="214"/>
      <c r="T273" s="215"/>
      <c r="AT273" s="216" t="s">
        <v>137</v>
      </c>
      <c r="AU273" s="216" t="s">
        <v>83</v>
      </c>
      <c r="AV273" s="11" t="s">
        <v>24</v>
      </c>
      <c r="AW273" s="11" t="s">
        <v>139</v>
      </c>
      <c r="AX273" s="11" t="s">
        <v>74</v>
      </c>
      <c r="AY273" s="216" t="s">
        <v>127</v>
      </c>
    </row>
    <row r="274" spans="2:65" s="11" customFormat="1">
      <c r="B274" s="207"/>
      <c r="C274" s="208"/>
      <c r="D274" s="204" t="s">
        <v>137</v>
      </c>
      <c r="E274" s="209" t="s">
        <v>22</v>
      </c>
      <c r="F274" s="210" t="s">
        <v>324</v>
      </c>
      <c r="G274" s="208"/>
      <c r="H274" s="209" t="s">
        <v>22</v>
      </c>
      <c r="I274" s="211"/>
      <c r="J274" s="208"/>
      <c r="K274" s="208"/>
      <c r="L274" s="212"/>
      <c r="M274" s="213"/>
      <c r="N274" s="214"/>
      <c r="O274" s="214"/>
      <c r="P274" s="214"/>
      <c r="Q274" s="214"/>
      <c r="R274" s="214"/>
      <c r="S274" s="214"/>
      <c r="T274" s="215"/>
      <c r="AT274" s="216" t="s">
        <v>137</v>
      </c>
      <c r="AU274" s="216" t="s">
        <v>83</v>
      </c>
      <c r="AV274" s="11" t="s">
        <v>24</v>
      </c>
      <c r="AW274" s="11" t="s">
        <v>139</v>
      </c>
      <c r="AX274" s="11" t="s">
        <v>74</v>
      </c>
      <c r="AY274" s="216" t="s">
        <v>127</v>
      </c>
    </row>
    <row r="275" spans="2:65" s="11" customFormat="1">
      <c r="B275" s="207"/>
      <c r="C275" s="208"/>
      <c r="D275" s="204" t="s">
        <v>137</v>
      </c>
      <c r="E275" s="209" t="s">
        <v>22</v>
      </c>
      <c r="F275" s="210" t="s">
        <v>325</v>
      </c>
      <c r="G275" s="208"/>
      <c r="H275" s="209" t="s">
        <v>22</v>
      </c>
      <c r="I275" s="211"/>
      <c r="J275" s="208"/>
      <c r="K275" s="208"/>
      <c r="L275" s="212"/>
      <c r="M275" s="213"/>
      <c r="N275" s="214"/>
      <c r="O275" s="214"/>
      <c r="P275" s="214"/>
      <c r="Q275" s="214"/>
      <c r="R275" s="214"/>
      <c r="S275" s="214"/>
      <c r="T275" s="215"/>
      <c r="AT275" s="216" t="s">
        <v>137</v>
      </c>
      <c r="AU275" s="216" t="s">
        <v>83</v>
      </c>
      <c r="AV275" s="11" t="s">
        <v>24</v>
      </c>
      <c r="AW275" s="11" t="s">
        <v>139</v>
      </c>
      <c r="AX275" s="11" t="s">
        <v>74</v>
      </c>
      <c r="AY275" s="216" t="s">
        <v>127</v>
      </c>
    </row>
    <row r="276" spans="2:65" s="12" customFormat="1">
      <c r="B276" s="217"/>
      <c r="C276" s="218"/>
      <c r="D276" s="204" t="s">
        <v>137</v>
      </c>
      <c r="E276" s="219" t="s">
        <v>22</v>
      </c>
      <c r="F276" s="220" t="s">
        <v>326</v>
      </c>
      <c r="G276" s="218"/>
      <c r="H276" s="221">
        <v>6.46</v>
      </c>
      <c r="I276" s="222"/>
      <c r="J276" s="218"/>
      <c r="K276" s="218"/>
      <c r="L276" s="223"/>
      <c r="M276" s="224"/>
      <c r="N276" s="225"/>
      <c r="O276" s="225"/>
      <c r="P276" s="225"/>
      <c r="Q276" s="225"/>
      <c r="R276" s="225"/>
      <c r="S276" s="225"/>
      <c r="T276" s="226"/>
      <c r="AT276" s="227" t="s">
        <v>137</v>
      </c>
      <c r="AU276" s="227" t="s">
        <v>83</v>
      </c>
      <c r="AV276" s="12" t="s">
        <v>83</v>
      </c>
      <c r="AW276" s="12" t="s">
        <v>139</v>
      </c>
      <c r="AX276" s="12" t="s">
        <v>74</v>
      </c>
      <c r="AY276" s="227" t="s">
        <v>127</v>
      </c>
    </row>
    <row r="277" spans="2:65" s="13" customFormat="1">
      <c r="B277" s="228"/>
      <c r="C277" s="229"/>
      <c r="D277" s="204" t="s">
        <v>137</v>
      </c>
      <c r="E277" s="230" t="s">
        <v>22</v>
      </c>
      <c r="F277" s="231" t="s">
        <v>143</v>
      </c>
      <c r="G277" s="229"/>
      <c r="H277" s="232">
        <v>6.46</v>
      </c>
      <c r="I277" s="233"/>
      <c r="J277" s="229"/>
      <c r="K277" s="229"/>
      <c r="L277" s="234"/>
      <c r="M277" s="235"/>
      <c r="N277" s="236"/>
      <c r="O277" s="236"/>
      <c r="P277" s="236"/>
      <c r="Q277" s="236"/>
      <c r="R277" s="236"/>
      <c r="S277" s="236"/>
      <c r="T277" s="237"/>
      <c r="AT277" s="238" t="s">
        <v>137</v>
      </c>
      <c r="AU277" s="238" t="s">
        <v>83</v>
      </c>
      <c r="AV277" s="13" t="s">
        <v>134</v>
      </c>
      <c r="AW277" s="13" t="s">
        <v>139</v>
      </c>
      <c r="AX277" s="13" t="s">
        <v>24</v>
      </c>
      <c r="AY277" s="238" t="s">
        <v>127</v>
      </c>
    </row>
    <row r="278" spans="2:65" s="1" customFormat="1" ht="38.25" customHeight="1">
      <c r="B278" s="41"/>
      <c r="C278" s="192" t="s">
        <v>264</v>
      </c>
      <c r="D278" s="192" t="s">
        <v>129</v>
      </c>
      <c r="E278" s="193" t="s">
        <v>327</v>
      </c>
      <c r="F278" s="194" t="s">
        <v>328</v>
      </c>
      <c r="G278" s="195" t="s">
        <v>154</v>
      </c>
      <c r="H278" s="196">
        <v>6.46</v>
      </c>
      <c r="I278" s="197"/>
      <c r="J278" s="198">
        <f>ROUND(I278*H278,2)</f>
        <v>0</v>
      </c>
      <c r="K278" s="194" t="s">
        <v>133</v>
      </c>
      <c r="L278" s="61"/>
      <c r="M278" s="199" t="s">
        <v>22</v>
      </c>
      <c r="N278" s="200" t="s">
        <v>45</v>
      </c>
      <c r="O278" s="42"/>
      <c r="P278" s="201">
        <f>O278*H278</f>
        <v>0</v>
      </c>
      <c r="Q278" s="201">
        <v>2.0019999999999998</v>
      </c>
      <c r="R278" s="201">
        <f>Q278*H278</f>
        <v>12.932919999999999</v>
      </c>
      <c r="S278" s="201">
        <v>0</v>
      </c>
      <c r="T278" s="202">
        <f>S278*H278</f>
        <v>0</v>
      </c>
      <c r="AR278" s="24" t="s">
        <v>134</v>
      </c>
      <c r="AT278" s="24" t="s">
        <v>129</v>
      </c>
      <c r="AU278" s="24" t="s">
        <v>83</v>
      </c>
      <c r="AY278" s="24" t="s">
        <v>127</v>
      </c>
      <c r="BE278" s="203">
        <f>IF(N278="základní",J278,0)</f>
        <v>0</v>
      </c>
      <c r="BF278" s="203">
        <f>IF(N278="snížená",J278,0)</f>
        <v>0</v>
      </c>
      <c r="BG278" s="203">
        <f>IF(N278="zákl. přenesená",J278,0)</f>
        <v>0</v>
      </c>
      <c r="BH278" s="203">
        <f>IF(N278="sníž. přenesená",J278,0)</f>
        <v>0</v>
      </c>
      <c r="BI278" s="203">
        <f>IF(N278="nulová",J278,0)</f>
        <v>0</v>
      </c>
      <c r="BJ278" s="24" t="s">
        <v>24</v>
      </c>
      <c r="BK278" s="203">
        <f>ROUND(I278*H278,2)</f>
        <v>0</v>
      </c>
      <c r="BL278" s="24" t="s">
        <v>134</v>
      </c>
      <c r="BM278" s="24" t="s">
        <v>329</v>
      </c>
    </row>
    <row r="279" spans="2:65" s="1" customFormat="1" ht="40.5">
      <c r="B279" s="41"/>
      <c r="C279" s="63"/>
      <c r="D279" s="204" t="s">
        <v>135</v>
      </c>
      <c r="E279" s="63"/>
      <c r="F279" s="205" t="s">
        <v>315</v>
      </c>
      <c r="G279" s="63"/>
      <c r="H279" s="63"/>
      <c r="I279" s="163"/>
      <c r="J279" s="63"/>
      <c r="K279" s="63"/>
      <c r="L279" s="61"/>
      <c r="M279" s="206"/>
      <c r="N279" s="42"/>
      <c r="O279" s="42"/>
      <c r="P279" s="42"/>
      <c r="Q279" s="42"/>
      <c r="R279" s="42"/>
      <c r="S279" s="42"/>
      <c r="T279" s="78"/>
      <c r="AT279" s="24" t="s">
        <v>135</v>
      </c>
      <c r="AU279" s="24" t="s">
        <v>83</v>
      </c>
    </row>
    <row r="280" spans="2:65" s="11" customFormat="1">
      <c r="B280" s="207"/>
      <c r="C280" s="208"/>
      <c r="D280" s="204" t="s">
        <v>137</v>
      </c>
      <c r="E280" s="209" t="s">
        <v>22</v>
      </c>
      <c r="F280" s="210" t="s">
        <v>316</v>
      </c>
      <c r="G280" s="208"/>
      <c r="H280" s="209" t="s">
        <v>22</v>
      </c>
      <c r="I280" s="211"/>
      <c r="J280" s="208"/>
      <c r="K280" s="208"/>
      <c r="L280" s="212"/>
      <c r="M280" s="213"/>
      <c r="N280" s="214"/>
      <c r="O280" s="214"/>
      <c r="P280" s="214"/>
      <c r="Q280" s="214"/>
      <c r="R280" s="214"/>
      <c r="S280" s="214"/>
      <c r="T280" s="215"/>
      <c r="AT280" s="216" t="s">
        <v>137</v>
      </c>
      <c r="AU280" s="216" t="s">
        <v>83</v>
      </c>
      <c r="AV280" s="11" t="s">
        <v>24</v>
      </c>
      <c r="AW280" s="11" t="s">
        <v>139</v>
      </c>
      <c r="AX280" s="11" t="s">
        <v>74</v>
      </c>
      <c r="AY280" s="216" t="s">
        <v>127</v>
      </c>
    </row>
    <row r="281" spans="2:65" s="11" customFormat="1">
      <c r="B281" s="207"/>
      <c r="C281" s="208"/>
      <c r="D281" s="204" t="s">
        <v>137</v>
      </c>
      <c r="E281" s="209" t="s">
        <v>22</v>
      </c>
      <c r="F281" s="210" t="s">
        <v>324</v>
      </c>
      <c r="G281" s="208"/>
      <c r="H281" s="209" t="s">
        <v>22</v>
      </c>
      <c r="I281" s="211"/>
      <c r="J281" s="208"/>
      <c r="K281" s="208"/>
      <c r="L281" s="212"/>
      <c r="M281" s="213"/>
      <c r="N281" s="214"/>
      <c r="O281" s="214"/>
      <c r="P281" s="214"/>
      <c r="Q281" s="214"/>
      <c r="R281" s="214"/>
      <c r="S281" s="214"/>
      <c r="T281" s="215"/>
      <c r="AT281" s="216" t="s">
        <v>137</v>
      </c>
      <c r="AU281" s="216" t="s">
        <v>83</v>
      </c>
      <c r="AV281" s="11" t="s">
        <v>24</v>
      </c>
      <c r="AW281" s="11" t="s">
        <v>139</v>
      </c>
      <c r="AX281" s="11" t="s">
        <v>74</v>
      </c>
      <c r="AY281" s="216" t="s">
        <v>127</v>
      </c>
    </row>
    <row r="282" spans="2:65" s="11" customFormat="1">
      <c r="B282" s="207"/>
      <c r="C282" s="208"/>
      <c r="D282" s="204" t="s">
        <v>137</v>
      </c>
      <c r="E282" s="209" t="s">
        <v>22</v>
      </c>
      <c r="F282" s="210" t="s">
        <v>325</v>
      </c>
      <c r="G282" s="208"/>
      <c r="H282" s="209" t="s">
        <v>22</v>
      </c>
      <c r="I282" s="211"/>
      <c r="J282" s="208"/>
      <c r="K282" s="208"/>
      <c r="L282" s="212"/>
      <c r="M282" s="213"/>
      <c r="N282" s="214"/>
      <c r="O282" s="214"/>
      <c r="P282" s="214"/>
      <c r="Q282" s="214"/>
      <c r="R282" s="214"/>
      <c r="S282" s="214"/>
      <c r="T282" s="215"/>
      <c r="AT282" s="216" t="s">
        <v>137</v>
      </c>
      <c r="AU282" s="216" t="s">
        <v>83</v>
      </c>
      <c r="AV282" s="11" t="s">
        <v>24</v>
      </c>
      <c r="AW282" s="11" t="s">
        <v>139</v>
      </c>
      <c r="AX282" s="11" t="s">
        <v>74</v>
      </c>
      <c r="AY282" s="216" t="s">
        <v>127</v>
      </c>
    </row>
    <row r="283" spans="2:65" s="12" customFormat="1">
      <c r="B283" s="217"/>
      <c r="C283" s="218"/>
      <c r="D283" s="204" t="s">
        <v>137</v>
      </c>
      <c r="E283" s="219" t="s">
        <v>22</v>
      </c>
      <c r="F283" s="220" t="s">
        <v>326</v>
      </c>
      <c r="G283" s="218"/>
      <c r="H283" s="221">
        <v>6.46</v>
      </c>
      <c r="I283" s="222"/>
      <c r="J283" s="218"/>
      <c r="K283" s="218"/>
      <c r="L283" s="223"/>
      <c r="M283" s="224"/>
      <c r="N283" s="225"/>
      <c r="O283" s="225"/>
      <c r="P283" s="225"/>
      <c r="Q283" s="225"/>
      <c r="R283" s="225"/>
      <c r="S283" s="225"/>
      <c r="T283" s="226"/>
      <c r="AT283" s="227" t="s">
        <v>137</v>
      </c>
      <c r="AU283" s="227" t="s">
        <v>83</v>
      </c>
      <c r="AV283" s="12" t="s">
        <v>83</v>
      </c>
      <c r="AW283" s="12" t="s">
        <v>139</v>
      </c>
      <c r="AX283" s="12" t="s">
        <v>74</v>
      </c>
      <c r="AY283" s="227" t="s">
        <v>127</v>
      </c>
    </row>
    <row r="284" spans="2:65" s="13" customFormat="1">
      <c r="B284" s="228"/>
      <c r="C284" s="229"/>
      <c r="D284" s="204" t="s">
        <v>137</v>
      </c>
      <c r="E284" s="230" t="s">
        <v>22</v>
      </c>
      <c r="F284" s="231" t="s">
        <v>143</v>
      </c>
      <c r="G284" s="229"/>
      <c r="H284" s="232">
        <v>6.46</v>
      </c>
      <c r="I284" s="233"/>
      <c r="J284" s="229"/>
      <c r="K284" s="229"/>
      <c r="L284" s="234"/>
      <c r="M284" s="235"/>
      <c r="N284" s="236"/>
      <c r="O284" s="236"/>
      <c r="P284" s="236"/>
      <c r="Q284" s="236"/>
      <c r="R284" s="236"/>
      <c r="S284" s="236"/>
      <c r="T284" s="237"/>
      <c r="AT284" s="238" t="s">
        <v>137</v>
      </c>
      <c r="AU284" s="238" t="s">
        <v>83</v>
      </c>
      <c r="AV284" s="13" t="s">
        <v>134</v>
      </c>
      <c r="AW284" s="13" t="s">
        <v>139</v>
      </c>
      <c r="AX284" s="13" t="s">
        <v>24</v>
      </c>
      <c r="AY284" s="238" t="s">
        <v>127</v>
      </c>
    </row>
    <row r="285" spans="2:65" s="1" customFormat="1" ht="38.25" customHeight="1">
      <c r="B285" s="41"/>
      <c r="C285" s="192" t="s">
        <v>330</v>
      </c>
      <c r="D285" s="192" t="s">
        <v>129</v>
      </c>
      <c r="E285" s="193" t="s">
        <v>331</v>
      </c>
      <c r="F285" s="194" t="s">
        <v>332</v>
      </c>
      <c r="G285" s="195" t="s">
        <v>263</v>
      </c>
      <c r="H285" s="196">
        <v>7.4</v>
      </c>
      <c r="I285" s="197"/>
      <c r="J285" s="198">
        <f>ROUND(I285*H285,2)</f>
        <v>0</v>
      </c>
      <c r="K285" s="194" t="s">
        <v>133</v>
      </c>
      <c r="L285" s="61"/>
      <c r="M285" s="199" t="s">
        <v>22</v>
      </c>
      <c r="N285" s="200" t="s">
        <v>45</v>
      </c>
      <c r="O285" s="42"/>
      <c r="P285" s="201">
        <f>O285*H285</f>
        <v>0</v>
      </c>
      <c r="Q285" s="201">
        <v>0</v>
      </c>
      <c r="R285" s="201">
        <f>Q285*H285</f>
        <v>0</v>
      </c>
      <c r="S285" s="201">
        <v>0</v>
      </c>
      <c r="T285" s="202">
        <f>S285*H285</f>
        <v>0</v>
      </c>
      <c r="AR285" s="24" t="s">
        <v>134</v>
      </c>
      <c r="AT285" s="24" t="s">
        <v>129</v>
      </c>
      <c r="AU285" s="24" t="s">
        <v>83</v>
      </c>
      <c r="AY285" s="24" t="s">
        <v>127</v>
      </c>
      <c r="BE285" s="203">
        <f>IF(N285="základní",J285,0)</f>
        <v>0</v>
      </c>
      <c r="BF285" s="203">
        <f>IF(N285="snížená",J285,0)</f>
        <v>0</v>
      </c>
      <c r="BG285" s="203">
        <f>IF(N285="zákl. přenesená",J285,0)</f>
        <v>0</v>
      </c>
      <c r="BH285" s="203">
        <f>IF(N285="sníž. přenesená",J285,0)</f>
        <v>0</v>
      </c>
      <c r="BI285" s="203">
        <f>IF(N285="nulová",J285,0)</f>
        <v>0</v>
      </c>
      <c r="BJ285" s="24" t="s">
        <v>24</v>
      </c>
      <c r="BK285" s="203">
        <f>ROUND(I285*H285,2)</f>
        <v>0</v>
      </c>
      <c r="BL285" s="24" t="s">
        <v>134</v>
      </c>
      <c r="BM285" s="24" t="s">
        <v>333</v>
      </c>
    </row>
    <row r="286" spans="2:65" s="1" customFormat="1" ht="40.5">
      <c r="B286" s="41"/>
      <c r="C286" s="63"/>
      <c r="D286" s="204" t="s">
        <v>135</v>
      </c>
      <c r="E286" s="63"/>
      <c r="F286" s="205" t="s">
        <v>315</v>
      </c>
      <c r="G286" s="63"/>
      <c r="H286" s="63"/>
      <c r="I286" s="163"/>
      <c r="J286" s="63"/>
      <c r="K286" s="63"/>
      <c r="L286" s="61"/>
      <c r="M286" s="206"/>
      <c r="N286" s="42"/>
      <c r="O286" s="42"/>
      <c r="P286" s="42"/>
      <c r="Q286" s="42"/>
      <c r="R286" s="42"/>
      <c r="S286" s="42"/>
      <c r="T286" s="78"/>
      <c r="AT286" s="24" t="s">
        <v>135</v>
      </c>
      <c r="AU286" s="24" t="s">
        <v>83</v>
      </c>
    </row>
    <row r="287" spans="2:65" s="11" customFormat="1">
      <c r="B287" s="207"/>
      <c r="C287" s="208"/>
      <c r="D287" s="204" t="s">
        <v>137</v>
      </c>
      <c r="E287" s="209" t="s">
        <v>22</v>
      </c>
      <c r="F287" s="210" t="s">
        <v>316</v>
      </c>
      <c r="G287" s="208"/>
      <c r="H287" s="209" t="s">
        <v>22</v>
      </c>
      <c r="I287" s="211"/>
      <c r="J287" s="208"/>
      <c r="K287" s="208"/>
      <c r="L287" s="212"/>
      <c r="M287" s="213"/>
      <c r="N287" s="214"/>
      <c r="O287" s="214"/>
      <c r="P287" s="214"/>
      <c r="Q287" s="214"/>
      <c r="R287" s="214"/>
      <c r="S287" s="214"/>
      <c r="T287" s="215"/>
      <c r="AT287" s="216" t="s">
        <v>137</v>
      </c>
      <c r="AU287" s="216" t="s">
        <v>83</v>
      </c>
      <c r="AV287" s="11" t="s">
        <v>24</v>
      </c>
      <c r="AW287" s="11" t="s">
        <v>139</v>
      </c>
      <c r="AX287" s="11" t="s">
        <v>74</v>
      </c>
      <c r="AY287" s="216" t="s">
        <v>127</v>
      </c>
    </row>
    <row r="288" spans="2:65" s="11" customFormat="1">
      <c r="B288" s="207"/>
      <c r="C288" s="208"/>
      <c r="D288" s="204" t="s">
        <v>137</v>
      </c>
      <c r="E288" s="209" t="s">
        <v>22</v>
      </c>
      <c r="F288" s="210" t="s">
        <v>324</v>
      </c>
      <c r="G288" s="208"/>
      <c r="H288" s="209" t="s">
        <v>22</v>
      </c>
      <c r="I288" s="211"/>
      <c r="J288" s="208"/>
      <c r="K288" s="208"/>
      <c r="L288" s="212"/>
      <c r="M288" s="213"/>
      <c r="N288" s="214"/>
      <c r="O288" s="214"/>
      <c r="P288" s="214"/>
      <c r="Q288" s="214"/>
      <c r="R288" s="214"/>
      <c r="S288" s="214"/>
      <c r="T288" s="215"/>
      <c r="AT288" s="216" t="s">
        <v>137</v>
      </c>
      <c r="AU288" s="216" t="s">
        <v>83</v>
      </c>
      <c r="AV288" s="11" t="s">
        <v>24</v>
      </c>
      <c r="AW288" s="11" t="s">
        <v>139</v>
      </c>
      <c r="AX288" s="11" t="s">
        <v>74</v>
      </c>
      <c r="AY288" s="216" t="s">
        <v>127</v>
      </c>
    </row>
    <row r="289" spans="2:65" s="11" customFormat="1">
      <c r="B289" s="207"/>
      <c r="C289" s="208"/>
      <c r="D289" s="204" t="s">
        <v>137</v>
      </c>
      <c r="E289" s="209" t="s">
        <v>22</v>
      </c>
      <c r="F289" s="210" t="s">
        <v>334</v>
      </c>
      <c r="G289" s="208"/>
      <c r="H289" s="209" t="s">
        <v>22</v>
      </c>
      <c r="I289" s="211"/>
      <c r="J289" s="208"/>
      <c r="K289" s="208"/>
      <c r="L289" s="212"/>
      <c r="M289" s="213"/>
      <c r="N289" s="214"/>
      <c r="O289" s="214"/>
      <c r="P289" s="214"/>
      <c r="Q289" s="214"/>
      <c r="R289" s="214"/>
      <c r="S289" s="214"/>
      <c r="T289" s="215"/>
      <c r="AT289" s="216" t="s">
        <v>137</v>
      </c>
      <c r="AU289" s="216" t="s">
        <v>83</v>
      </c>
      <c r="AV289" s="11" t="s">
        <v>24</v>
      </c>
      <c r="AW289" s="11" t="s">
        <v>139</v>
      </c>
      <c r="AX289" s="11" t="s">
        <v>74</v>
      </c>
      <c r="AY289" s="216" t="s">
        <v>127</v>
      </c>
    </row>
    <row r="290" spans="2:65" s="12" customFormat="1">
      <c r="B290" s="217"/>
      <c r="C290" s="218"/>
      <c r="D290" s="204" t="s">
        <v>137</v>
      </c>
      <c r="E290" s="219" t="s">
        <v>22</v>
      </c>
      <c r="F290" s="220" t="s">
        <v>335</v>
      </c>
      <c r="G290" s="218"/>
      <c r="H290" s="221">
        <v>7.4</v>
      </c>
      <c r="I290" s="222"/>
      <c r="J290" s="218"/>
      <c r="K290" s="218"/>
      <c r="L290" s="223"/>
      <c r="M290" s="224"/>
      <c r="N290" s="225"/>
      <c r="O290" s="225"/>
      <c r="P290" s="225"/>
      <c r="Q290" s="225"/>
      <c r="R290" s="225"/>
      <c r="S290" s="225"/>
      <c r="T290" s="226"/>
      <c r="AT290" s="227" t="s">
        <v>137</v>
      </c>
      <c r="AU290" s="227" t="s">
        <v>83</v>
      </c>
      <c r="AV290" s="12" t="s">
        <v>83</v>
      </c>
      <c r="AW290" s="12" t="s">
        <v>139</v>
      </c>
      <c r="AX290" s="12" t="s">
        <v>74</v>
      </c>
      <c r="AY290" s="227" t="s">
        <v>127</v>
      </c>
    </row>
    <row r="291" spans="2:65" s="13" customFormat="1">
      <c r="B291" s="228"/>
      <c r="C291" s="229"/>
      <c r="D291" s="204" t="s">
        <v>137</v>
      </c>
      <c r="E291" s="230" t="s">
        <v>22</v>
      </c>
      <c r="F291" s="231" t="s">
        <v>143</v>
      </c>
      <c r="G291" s="229"/>
      <c r="H291" s="232">
        <v>7.4</v>
      </c>
      <c r="I291" s="233"/>
      <c r="J291" s="229"/>
      <c r="K291" s="229"/>
      <c r="L291" s="234"/>
      <c r="M291" s="235"/>
      <c r="N291" s="236"/>
      <c r="O291" s="236"/>
      <c r="P291" s="236"/>
      <c r="Q291" s="236"/>
      <c r="R291" s="236"/>
      <c r="S291" s="236"/>
      <c r="T291" s="237"/>
      <c r="AT291" s="238" t="s">
        <v>137</v>
      </c>
      <c r="AU291" s="238" t="s">
        <v>83</v>
      </c>
      <c r="AV291" s="13" t="s">
        <v>134</v>
      </c>
      <c r="AW291" s="13" t="s">
        <v>139</v>
      </c>
      <c r="AX291" s="13" t="s">
        <v>24</v>
      </c>
      <c r="AY291" s="238" t="s">
        <v>127</v>
      </c>
    </row>
    <row r="292" spans="2:65" s="1" customFormat="1" ht="38.25" customHeight="1">
      <c r="B292" s="41"/>
      <c r="C292" s="192" t="s">
        <v>274</v>
      </c>
      <c r="D292" s="192" t="s">
        <v>129</v>
      </c>
      <c r="E292" s="193" t="s">
        <v>336</v>
      </c>
      <c r="F292" s="194" t="s">
        <v>337</v>
      </c>
      <c r="G292" s="195" t="s">
        <v>154</v>
      </c>
      <c r="H292" s="196">
        <v>34.914999999999999</v>
      </c>
      <c r="I292" s="197"/>
      <c r="J292" s="198">
        <f>ROUND(I292*H292,2)</f>
        <v>0</v>
      </c>
      <c r="K292" s="194" t="s">
        <v>133</v>
      </c>
      <c r="L292" s="61"/>
      <c r="M292" s="199" t="s">
        <v>22</v>
      </c>
      <c r="N292" s="200" t="s">
        <v>45</v>
      </c>
      <c r="O292" s="42"/>
      <c r="P292" s="201">
        <f>O292*H292</f>
        <v>0</v>
      </c>
      <c r="Q292" s="201">
        <v>2.0327999999999999</v>
      </c>
      <c r="R292" s="201">
        <f>Q292*H292</f>
        <v>70.975211999999999</v>
      </c>
      <c r="S292" s="201">
        <v>0</v>
      </c>
      <c r="T292" s="202">
        <f>S292*H292</f>
        <v>0</v>
      </c>
      <c r="AR292" s="24" t="s">
        <v>134</v>
      </c>
      <c r="AT292" s="24" t="s">
        <v>129</v>
      </c>
      <c r="AU292" s="24" t="s">
        <v>83</v>
      </c>
      <c r="AY292" s="24" t="s">
        <v>127</v>
      </c>
      <c r="BE292" s="203">
        <f>IF(N292="základní",J292,0)</f>
        <v>0</v>
      </c>
      <c r="BF292" s="203">
        <f>IF(N292="snížená",J292,0)</f>
        <v>0</v>
      </c>
      <c r="BG292" s="203">
        <f>IF(N292="zákl. přenesená",J292,0)</f>
        <v>0</v>
      </c>
      <c r="BH292" s="203">
        <f>IF(N292="sníž. přenesená",J292,0)</f>
        <v>0</v>
      </c>
      <c r="BI292" s="203">
        <f>IF(N292="nulová",J292,0)</f>
        <v>0</v>
      </c>
      <c r="BJ292" s="24" t="s">
        <v>24</v>
      </c>
      <c r="BK292" s="203">
        <f>ROUND(I292*H292,2)</f>
        <v>0</v>
      </c>
      <c r="BL292" s="24" t="s">
        <v>134</v>
      </c>
      <c r="BM292" s="24" t="s">
        <v>338</v>
      </c>
    </row>
    <row r="293" spans="2:65" s="1" customFormat="1" ht="40.5">
      <c r="B293" s="41"/>
      <c r="C293" s="63"/>
      <c r="D293" s="204" t="s">
        <v>135</v>
      </c>
      <c r="E293" s="63"/>
      <c r="F293" s="205" t="s">
        <v>339</v>
      </c>
      <c r="G293" s="63"/>
      <c r="H293" s="63"/>
      <c r="I293" s="163"/>
      <c r="J293" s="63"/>
      <c r="K293" s="63"/>
      <c r="L293" s="61"/>
      <c r="M293" s="206"/>
      <c r="N293" s="42"/>
      <c r="O293" s="42"/>
      <c r="P293" s="42"/>
      <c r="Q293" s="42"/>
      <c r="R293" s="42"/>
      <c r="S293" s="42"/>
      <c r="T293" s="78"/>
      <c r="AT293" s="24" t="s">
        <v>135</v>
      </c>
      <c r="AU293" s="24" t="s">
        <v>83</v>
      </c>
    </row>
    <row r="294" spans="2:65" s="11" customFormat="1">
      <c r="B294" s="207"/>
      <c r="C294" s="208"/>
      <c r="D294" s="204" t="s">
        <v>137</v>
      </c>
      <c r="E294" s="209" t="s">
        <v>22</v>
      </c>
      <c r="F294" s="210" t="s">
        <v>340</v>
      </c>
      <c r="G294" s="208"/>
      <c r="H294" s="209" t="s">
        <v>22</v>
      </c>
      <c r="I294" s="211"/>
      <c r="J294" s="208"/>
      <c r="K294" s="208"/>
      <c r="L294" s="212"/>
      <c r="M294" s="213"/>
      <c r="N294" s="214"/>
      <c r="O294" s="214"/>
      <c r="P294" s="214"/>
      <c r="Q294" s="214"/>
      <c r="R294" s="214"/>
      <c r="S294" s="214"/>
      <c r="T294" s="215"/>
      <c r="AT294" s="216" t="s">
        <v>137</v>
      </c>
      <c r="AU294" s="216" t="s">
        <v>83</v>
      </c>
      <c r="AV294" s="11" t="s">
        <v>24</v>
      </c>
      <c r="AW294" s="11" t="s">
        <v>139</v>
      </c>
      <c r="AX294" s="11" t="s">
        <v>74</v>
      </c>
      <c r="AY294" s="216" t="s">
        <v>127</v>
      </c>
    </row>
    <row r="295" spans="2:65" s="11" customFormat="1">
      <c r="B295" s="207"/>
      <c r="C295" s="208"/>
      <c r="D295" s="204" t="s">
        <v>137</v>
      </c>
      <c r="E295" s="209" t="s">
        <v>22</v>
      </c>
      <c r="F295" s="210" t="s">
        <v>341</v>
      </c>
      <c r="G295" s="208"/>
      <c r="H295" s="209" t="s">
        <v>22</v>
      </c>
      <c r="I295" s="211"/>
      <c r="J295" s="208"/>
      <c r="K295" s="208"/>
      <c r="L295" s="212"/>
      <c r="M295" s="213"/>
      <c r="N295" s="214"/>
      <c r="O295" s="214"/>
      <c r="P295" s="214"/>
      <c r="Q295" s="214"/>
      <c r="R295" s="214"/>
      <c r="S295" s="214"/>
      <c r="T295" s="215"/>
      <c r="AT295" s="216" t="s">
        <v>137</v>
      </c>
      <c r="AU295" s="216" t="s">
        <v>83</v>
      </c>
      <c r="AV295" s="11" t="s">
        <v>24</v>
      </c>
      <c r="AW295" s="11" t="s">
        <v>139</v>
      </c>
      <c r="AX295" s="11" t="s">
        <v>74</v>
      </c>
      <c r="AY295" s="216" t="s">
        <v>127</v>
      </c>
    </row>
    <row r="296" spans="2:65" s="11" customFormat="1">
      <c r="B296" s="207"/>
      <c r="C296" s="208"/>
      <c r="D296" s="204" t="s">
        <v>137</v>
      </c>
      <c r="E296" s="209" t="s">
        <v>22</v>
      </c>
      <c r="F296" s="210" t="s">
        <v>217</v>
      </c>
      <c r="G296" s="208"/>
      <c r="H296" s="209" t="s">
        <v>22</v>
      </c>
      <c r="I296" s="211"/>
      <c r="J296" s="208"/>
      <c r="K296" s="208"/>
      <c r="L296" s="212"/>
      <c r="M296" s="213"/>
      <c r="N296" s="214"/>
      <c r="O296" s="214"/>
      <c r="P296" s="214"/>
      <c r="Q296" s="214"/>
      <c r="R296" s="214"/>
      <c r="S296" s="214"/>
      <c r="T296" s="215"/>
      <c r="AT296" s="216" t="s">
        <v>137</v>
      </c>
      <c r="AU296" s="216" t="s">
        <v>83</v>
      </c>
      <c r="AV296" s="11" t="s">
        <v>24</v>
      </c>
      <c r="AW296" s="11" t="s">
        <v>139</v>
      </c>
      <c r="AX296" s="11" t="s">
        <v>74</v>
      </c>
      <c r="AY296" s="216" t="s">
        <v>127</v>
      </c>
    </row>
    <row r="297" spans="2:65" s="11" customFormat="1">
      <c r="B297" s="207"/>
      <c r="C297" s="208"/>
      <c r="D297" s="204" t="s">
        <v>137</v>
      </c>
      <c r="E297" s="209" t="s">
        <v>22</v>
      </c>
      <c r="F297" s="210" t="s">
        <v>342</v>
      </c>
      <c r="G297" s="208"/>
      <c r="H297" s="209" t="s">
        <v>22</v>
      </c>
      <c r="I297" s="211"/>
      <c r="J297" s="208"/>
      <c r="K297" s="208"/>
      <c r="L297" s="212"/>
      <c r="M297" s="213"/>
      <c r="N297" s="214"/>
      <c r="O297" s="214"/>
      <c r="P297" s="214"/>
      <c r="Q297" s="214"/>
      <c r="R297" s="214"/>
      <c r="S297" s="214"/>
      <c r="T297" s="215"/>
      <c r="AT297" s="216" t="s">
        <v>137</v>
      </c>
      <c r="AU297" s="216" t="s">
        <v>83</v>
      </c>
      <c r="AV297" s="11" t="s">
        <v>24</v>
      </c>
      <c r="AW297" s="11" t="s">
        <v>139</v>
      </c>
      <c r="AX297" s="11" t="s">
        <v>74</v>
      </c>
      <c r="AY297" s="216" t="s">
        <v>127</v>
      </c>
    </row>
    <row r="298" spans="2:65" s="12" customFormat="1">
      <c r="B298" s="217"/>
      <c r="C298" s="218"/>
      <c r="D298" s="204" t="s">
        <v>137</v>
      </c>
      <c r="E298" s="219" t="s">
        <v>22</v>
      </c>
      <c r="F298" s="220" t="s">
        <v>343</v>
      </c>
      <c r="G298" s="218"/>
      <c r="H298" s="221">
        <v>3.375</v>
      </c>
      <c r="I298" s="222"/>
      <c r="J298" s="218"/>
      <c r="K298" s="218"/>
      <c r="L298" s="223"/>
      <c r="M298" s="224"/>
      <c r="N298" s="225"/>
      <c r="O298" s="225"/>
      <c r="P298" s="225"/>
      <c r="Q298" s="225"/>
      <c r="R298" s="225"/>
      <c r="S298" s="225"/>
      <c r="T298" s="226"/>
      <c r="AT298" s="227" t="s">
        <v>137</v>
      </c>
      <c r="AU298" s="227" t="s">
        <v>83</v>
      </c>
      <c r="AV298" s="12" t="s">
        <v>83</v>
      </c>
      <c r="AW298" s="12" t="s">
        <v>139</v>
      </c>
      <c r="AX298" s="12" t="s">
        <v>74</v>
      </c>
      <c r="AY298" s="227" t="s">
        <v>127</v>
      </c>
    </row>
    <row r="299" spans="2:65" s="11" customFormat="1">
      <c r="B299" s="207"/>
      <c r="C299" s="208"/>
      <c r="D299" s="204" t="s">
        <v>137</v>
      </c>
      <c r="E299" s="209" t="s">
        <v>22</v>
      </c>
      <c r="F299" s="210" t="s">
        <v>344</v>
      </c>
      <c r="G299" s="208"/>
      <c r="H299" s="209" t="s">
        <v>22</v>
      </c>
      <c r="I299" s="211"/>
      <c r="J299" s="208"/>
      <c r="K299" s="208"/>
      <c r="L299" s="212"/>
      <c r="M299" s="213"/>
      <c r="N299" s="214"/>
      <c r="O299" s="214"/>
      <c r="P299" s="214"/>
      <c r="Q299" s="214"/>
      <c r="R299" s="214"/>
      <c r="S299" s="214"/>
      <c r="T299" s="215"/>
      <c r="AT299" s="216" t="s">
        <v>137</v>
      </c>
      <c r="AU299" s="216" t="s">
        <v>83</v>
      </c>
      <c r="AV299" s="11" t="s">
        <v>24</v>
      </c>
      <c r="AW299" s="11" t="s">
        <v>139</v>
      </c>
      <c r="AX299" s="11" t="s">
        <v>74</v>
      </c>
      <c r="AY299" s="216" t="s">
        <v>127</v>
      </c>
    </row>
    <row r="300" spans="2:65" s="11" customFormat="1">
      <c r="B300" s="207"/>
      <c r="C300" s="208"/>
      <c r="D300" s="204" t="s">
        <v>137</v>
      </c>
      <c r="E300" s="209" t="s">
        <v>22</v>
      </c>
      <c r="F300" s="210" t="s">
        <v>345</v>
      </c>
      <c r="G300" s="208"/>
      <c r="H300" s="209" t="s">
        <v>22</v>
      </c>
      <c r="I300" s="211"/>
      <c r="J300" s="208"/>
      <c r="K300" s="208"/>
      <c r="L300" s="212"/>
      <c r="M300" s="213"/>
      <c r="N300" s="214"/>
      <c r="O300" s="214"/>
      <c r="P300" s="214"/>
      <c r="Q300" s="214"/>
      <c r="R300" s="214"/>
      <c r="S300" s="214"/>
      <c r="T300" s="215"/>
      <c r="AT300" s="216" t="s">
        <v>137</v>
      </c>
      <c r="AU300" s="216" t="s">
        <v>83</v>
      </c>
      <c r="AV300" s="11" t="s">
        <v>24</v>
      </c>
      <c r="AW300" s="11" t="s">
        <v>139</v>
      </c>
      <c r="AX300" s="11" t="s">
        <v>74</v>
      </c>
      <c r="AY300" s="216" t="s">
        <v>127</v>
      </c>
    </row>
    <row r="301" spans="2:65" s="12" customFormat="1">
      <c r="B301" s="217"/>
      <c r="C301" s="218"/>
      <c r="D301" s="204" t="s">
        <v>137</v>
      </c>
      <c r="E301" s="219" t="s">
        <v>22</v>
      </c>
      <c r="F301" s="220" t="s">
        <v>346</v>
      </c>
      <c r="G301" s="218"/>
      <c r="H301" s="221">
        <v>9.4</v>
      </c>
      <c r="I301" s="222"/>
      <c r="J301" s="218"/>
      <c r="K301" s="218"/>
      <c r="L301" s="223"/>
      <c r="M301" s="224"/>
      <c r="N301" s="225"/>
      <c r="O301" s="225"/>
      <c r="P301" s="225"/>
      <c r="Q301" s="225"/>
      <c r="R301" s="225"/>
      <c r="S301" s="225"/>
      <c r="T301" s="226"/>
      <c r="AT301" s="227" t="s">
        <v>137</v>
      </c>
      <c r="AU301" s="227" t="s">
        <v>83</v>
      </c>
      <c r="AV301" s="12" t="s">
        <v>83</v>
      </c>
      <c r="AW301" s="12" t="s">
        <v>139</v>
      </c>
      <c r="AX301" s="12" t="s">
        <v>74</v>
      </c>
      <c r="AY301" s="227" t="s">
        <v>127</v>
      </c>
    </row>
    <row r="302" spans="2:65" s="11" customFormat="1">
      <c r="B302" s="207"/>
      <c r="C302" s="208"/>
      <c r="D302" s="204" t="s">
        <v>137</v>
      </c>
      <c r="E302" s="209" t="s">
        <v>22</v>
      </c>
      <c r="F302" s="210" t="s">
        <v>347</v>
      </c>
      <c r="G302" s="208"/>
      <c r="H302" s="209" t="s">
        <v>22</v>
      </c>
      <c r="I302" s="211"/>
      <c r="J302" s="208"/>
      <c r="K302" s="208"/>
      <c r="L302" s="212"/>
      <c r="M302" s="213"/>
      <c r="N302" s="214"/>
      <c r="O302" s="214"/>
      <c r="P302" s="214"/>
      <c r="Q302" s="214"/>
      <c r="R302" s="214"/>
      <c r="S302" s="214"/>
      <c r="T302" s="215"/>
      <c r="AT302" s="216" t="s">
        <v>137</v>
      </c>
      <c r="AU302" s="216" t="s">
        <v>83</v>
      </c>
      <c r="AV302" s="11" t="s">
        <v>24</v>
      </c>
      <c r="AW302" s="11" t="s">
        <v>139</v>
      </c>
      <c r="AX302" s="11" t="s">
        <v>74</v>
      </c>
      <c r="AY302" s="216" t="s">
        <v>127</v>
      </c>
    </row>
    <row r="303" spans="2:65" s="11" customFormat="1">
      <c r="B303" s="207"/>
      <c r="C303" s="208"/>
      <c r="D303" s="204" t="s">
        <v>137</v>
      </c>
      <c r="E303" s="209" t="s">
        <v>22</v>
      </c>
      <c r="F303" s="210" t="s">
        <v>345</v>
      </c>
      <c r="G303" s="208"/>
      <c r="H303" s="209" t="s">
        <v>22</v>
      </c>
      <c r="I303" s="211"/>
      <c r="J303" s="208"/>
      <c r="K303" s="208"/>
      <c r="L303" s="212"/>
      <c r="M303" s="213"/>
      <c r="N303" s="214"/>
      <c r="O303" s="214"/>
      <c r="P303" s="214"/>
      <c r="Q303" s="214"/>
      <c r="R303" s="214"/>
      <c r="S303" s="214"/>
      <c r="T303" s="215"/>
      <c r="AT303" s="216" t="s">
        <v>137</v>
      </c>
      <c r="AU303" s="216" t="s">
        <v>83</v>
      </c>
      <c r="AV303" s="11" t="s">
        <v>24</v>
      </c>
      <c r="AW303" s="11" t="s">
        <v>139</v>
      </c>
      <c r="AX303" s="11" t="s">
        <v>74</v>
      </c>
      <c r="AY303" s="216" t="s">
        <v>127</v>
      </c>
    </row>
    <row r="304" spans="2:65" s="12" customFormat="1">
      <c r="B304" s="217"/>
      <c r="C304" s="218"/>
      <c r="D304" s="204" t="s">
        <v>137</v>
      </c>
      <c r="E304" s="219" t="s">
        <v>22</v>
      </c>
      <c r="F304" s="220" t="s">
        <v>348</v>
      </c>
      <c r="G304" s="218"/>
      <c r="H304" s="221">
        <v>22.14</v>
      </c>
      <c r="I304" s="222"/>
      <c r="J304" s="218"/>
      <c r="K304" s="218"/>
      <c r="L304" s="223"/>
      <c r="M304" s="224"/>
      <c r="N304" s="225"/>
      <c r="O304" s="225"/>
      <c r="P304" s="225"/>
      <c r="Q304" s="225"/>
      <c r="R304" s="225"/>
      <c r="S304" s="225"/>
      <c r="T304" s="226"/>
      <c r="AT304" s="227" t="s">
        <v>137</v>
      </c>
      <c r="AU304" s="227" t="s">
        <v>83</v>
      </c>
      <c r="AV304" s="12" t="s">
        <v>83</v>
      </c>
      <c r="AW304" s="12" t="s">
        <v>139</v>
      </c>
      <c r="AX304" s="12" t="s">
        <v>74</v>
      </c>
      <c r="AY304" s="227" t="s">
        <v>127</v>
      </c>
    </row>
    <row r="305" spans="2:65" s="13" customFormat="1">
      <c r="B305" s="228"/>
      <c r="C305" s="229"/>
      <c r="D305" s="204" t="s">
        <v>137</v>
      </c>
      <c r="E305" s="230" t="s">
        <v>22</v>
      </c>
      <c r="F305" s="231" t="s">
        <v>143</v>
      </c>
      <c r="G305" s="229"/>
      <c r="H305" s="232">
        <v>34.914999999999999</v>
      </c>
      <c r="I305" s="233"/>
      <c r="J305" s="229"/>
      <c r="K305" s="229"/>
      <c r="L305" s="234"/>
      <c r="M305" s="235"/>
      <c r="N305" s="236"/>
      <c r="O305" s="236"/>
      <c r="P305" s="236"/>
      <c r="Q305" s="236"/>
      <c r="R305" s="236"/>
      <c r="S305" s="236"/>
      <c r="T305" s="237"/>
      <c r="AT305" s="238" t="s">
        <v>137</v>
      </c>
      <c r="AU305" s="238" t="s">
        <v>83</v>
      </c>
      <c r="AV305" s="13" t="s">
        <v>134</v>
      </c>
      <c r="AW305" s="13" t="s">
        <v>139</v>
      </c>
      <c r="AX305" s="13" t="s">
        <v>24</v>
      </c>
      <c r="AY305" s="238" t="s">
        <v>127</v>
      </c>
    </row>
    <row r="306" spans="2:65" s="1" customFormat="1" ht="25.5" customHeight="1">
      <c r="B306" s="41"/>
      <c r="C306" s="192" t="s">
        <v>9</v>
      </c>
      <c r="D306" s="192" t="s">
        <v>129</v>
      </c>
      <c r="E306" s="193" t="s">
        <v>349</v>
      </c>
      <c r="F306" s="194" t="s">
        <v>350</v>
      </c>
      <c r="G306" s="195" t="s">
        <v>244</v>
      </c>
      <c r="H306" s="196">
        <v>30</v>
      </c>
      <c r="I306" s="197"/>
      <c r="J306" s="198">
        <f>ROUND(I306*H306,2)</f>
        <v>0</v>
      </c>
      <c r="K306" s="194" t="s">
        <v>22</v>
      </c>
      <c r="L306" s="61"/>
      <c r="M306" s="199" t="s">
        <v>22</v>
      </c>
      <c r="N306" s="200" t="s">
        <v>45</v>
      </c>
      <c r="O306" s="42"/>
      <c r="P306" s="201">
        <f>O306*H306</f>
        <v>0</v>
      </c>
      <c r="Q306" s="201">
        <v>0</v>
      </c>
      <c r="R306" s="201">
        <f>Q306*H306</f>
        <v>0</v>
      </c>
      <c r="S306" s="201">
        <v>0</v>
      </c>
      <c r="T306" s="202">
        <f>S306*H306</f>
        <v>0</v>
      </c>
      <c r="AR306" s="24" t="s">
        <v>134</v>
      </c>
      <c r="AT306" s="24" t="s">
        <v>129</v>
      </c>
      <c r="AU306" s="24" t="s">
        <v>83</v>
      </c>
      <c r="AY306" s="24" t="s">
        <v>127</v>
      </c>
      <c r="BE306" s="203">
        <f>IF(N306="základní",J306,0)</f>
        <v>0</v>
      </c>
      <c r="BF306" s="203">
        <f>IF(N306="snížená",J306,0)</f>
        <v>0</v>
      </c>
      <c r="BG306" s="203">
        <f>IF(N306="zákl. přenesená",J306,0)</f>
        <v>0</v>
      </c>
      <c r="BH306" s="203">
        <f>IF(N306="sníž. přenesená",J306,0)</f>
        <v>0</v>
      </c>
      <c r="BI306" s="203">
        <f>IF(N306="nulová",J306,0)</f>
        <v>0</v>
      </c>
      <c r="BJ306" s="24" t="s">
        <v>24</v>
      </c>
      <c r="BK306" s="203">
        <f>ROUND(I306*H306,2)</f>
        <v>0</v>
      </c>
      <c r="BL306" s="24" t="s">
        <v>134</v>
      </c>
      <c r="BM306" s="24" t="s">
        <v>351</v>
      </c>
    </row>
    <row r="307" spans="2:65" s="11" customFormat="1">
      <c r="B307" s="207"/>
      <c r="C307" s="208"/>
      <c r="D307" s="204" t="s">
        <v>137</v>
      </c>
      <c r="E307" s="209" t="s">
        <v>22</v>
      </c>
      <c r="F307" s="210" t="s">
        <v>352</v>
      </c>
      <c r="G307" s="208"/>
      <c r="H307" s="209" t="s">
        <v>22</v>
      </c>
      <c r="I307" s="211"/>
      <c r="J307" s="208"/>
      <c r="K307" s="208"/>
      <c r="L307" s="212"/>
      <c r="M307" s="213"/>
      <c r="N307" s="214"/>
      <c r="O307" s="214"/>
      <c r="P307" s="214"/>
      <c r="Q307" s="214"/>
      <c r="R307" s="214"/>
      <c r="S307" s="214"/>
      <c r="T307" s="215"/>
      <c r="AT307" s="216" t="s">
        <v>137</v>
      </c>
      <c r="AU307" s="216" t="s">
        <v>83</v>
      </c>
      <c r="AV307" s="11" t="s">
        <v>24</v>
      </c>
      <c r="AW307" s="11" t="s">
        <v>139</v>
      </c>
      <c r="AX307" s="11" t="s">
        <v>74</v>
      </c>
      <c r="AY307" s="216" t="s">
        <v>127</v>
      </c>
    </row>
    <row r="308" spans="2:65" s="11" customFormat="1">
      <c r="B308" s="207"/>
      <c r="C308" s="208"/>
      <c r="D308" s="204" t="s">
        <v>137</v>
      </c>
      <c r="E308" s="209" t="s">
        <v>22</v>
      </c>
      <c r="F308" s="210" t="s">
        <v>353</v>
      </c>
      <c r="G308" s="208"/>
      <c r="H308" s="209" t="s">
        <v>22</v>
      </c>
      <c r="I308" s="211"/>
      <c r="J308" s="208"/>
      <c r="K308" s="208"/>
      <c r="L308" s="212"/>
      <c r="M308" s="213"/>
      <c r="N308" s="214"/>
      <c r="O308" s="214"/>
      <c r="P308" s="214"/>
      <c r="Q308" s="214"/>
      <c r="R308" s="214"/>
      <c r="S308" s="214"/>
      <c r="T308" s="215"/>
      <c r="AT308" s="216" t="s">
        <v>137</v>
      </c>
      <c r="AU308" s="216" t="s">
        <v>83</v>
      </c>
      <c r="AV308" s="11" t="s">
        <v>24</v>
      </c>
      <c r="AW308" s="11" t="s">
        <v>139</v>
      </c>
      <c r="AX308" s="11" t="s">
        <v>74</v>
      </c>
      <c r="AY308" s="216" t="s">
        <v>127</v>
      </c>
    </row>
    <row r="309" spans="2:65" s="12" customFormat="1">
      <c r="B309" s="217"/>
      <c r="C309" s="218"/>
      <c r="D309" s="204" t="s">
        <v>137</v>
      </c>
      <c r="E309" s="219" t="s">
        <v>22</v>
      </c>
      <c r="F309" s="220" t="s">
        <v>314</v>
      </c>
      <c r="G309" s="218"/>
      <c r="H309" s="221">
        <v>30</v>
      </c>
      <c r="I309" s="222"/>
      <c r="J309" s="218"/>
      <c r="K309" s="218"/>
      <c r="L309" s="223"/>
      <c r="M309" s="224"/>
      <c r="N309" s="225"/>
      <c r="O309" s="225"/>
      <c r="P309" s="225"/>
      <c r="Q309" s="225"/>
      <c r="R309" s="225"/>
      <c r="S309" s="225"/>
      <c r="T309" s="226"/>
      <c r="AT309" s="227" t="s">
        <v>137</v>
      </c>
      <c r="AU309" s="227" t="s">
        <v>83</v>
      </c>
      <c r="AV309" s="12" t="s">
        <v>83</v>
      </c>
      <c r="AW309" s="12" t="s">
        <v>139</v>
      </c>
      <c r="AX309" s="12" t="s">
        <v>74</v>
      </c>
      <c r="AY309" s="227" t="s">
        <v>127</v>
      </c>
    </row>
    <row r="310" spans="2:65" s="13" customFormat="1">
      <c r="B310" s="228"/>
      <c r="C310" s="229"/>
      <c r="D310" s="204" t="s">
        <v>137</v>
      </c>
      <c r="E310" s="230" t="s">
        <v>22</v>
      </c>
      <c r="F310" s="231" t="s">
        <v>143</v>
      </c>
      <c r="G310" s="229"/>
      <c r="H310" s="232">
        <v>30</v>
      </c>
      <c r="I310" s="233"/>
      <c r="J310" s="229"/>
      <c r="K310" s="229"/>
      <c r="L310" s="234"/>
      <c r="M310" s="235"/>
      <c r="N310" s="236"/>
      <c r="O310" s="236"/>
      <c r="P310" s="236"/>
      <c r="Q310" s="236"/>
      <c r="R310" s="236"/>
      <c r="S310" s="236"/>
      <c r="T310" s="237"/>
      <c r="AT310" s="238" t="s">
        <v>137</v>
      </c>
      <c r="AU310" s="238" t="s">
        <v>83</v>
      </c>
      <c r="AV310" s="13" t="s">
        <v>134</v>
      </c>
      <c r="AW310" s="13" t="s">
        <v>139</v>
      </c>
      <c r="AX310" s="13" t="s">
        <v>24</v>
      </c>
      <c r="AY310" s="238" t="s">
        <v>127</v>
      </c>
    </row>
    <row r="311" spans="2:65" s="1" customFormat="1" ht="38.25" customHeight="1">
      <c r="B311" s="41"/>
      <c r="C311" s="192" t="s">
        <v>280</v>
      </c>
      <c r="D311" s="192" t="s">
        <v>129</v>
      </c>
      <c r="E311" s="193" t="s">
        <v>354</v>
      </c>
      <c r="F311" s="194" t="s">
        <v>355</v>
      </c>
      <c r="G311" s="195" t="s">
        <v>154</v>
      </c>
      <c r="H311" s="196">
        <v>11.88</v>
      </c>
      <c r="I311" s="197"/>
      <c r="J311" s="198">
        <f>ROUND(I311*H311,2)</f>
        <v>0</v>
      </c>
      <c r="K311" s="194" t="s">
        <v>133</v>
      </c>
      <c r="L311" s="61"/>
      <c r="M311" s="199" t="s">
        <v>22</v>
      </c>
      <c r="N311" s="200" t="s">
        <v>45</v>
      </c>
      <c r="O311" s="42"/>
      <c r="P311" s="201">
        <f>O311*H311</f>
        <v>0</v>
      </c>
      <c r="Q311" s="201">
        <v>1.8480000000000001</v>
      </c>
      <c r="R311" s="201">
        <f>Q311*H311</f>
        <v>21.954240000000002</v>
      </c>
      <c r="S311" s="201">
        <v>0</v>
      </c>
      <c r="T311" s="202">
        <f>S311*H311</f>
        <v>0</v>
      </c>
      <c r="AR311" s="24" t="s">
        <v>134</v>
      </c>
      <c r="AT311" s="24" t="s">
        <v>129</v>
      </c>
      <c r="AU311" s="24" t="s">
        <v>83</v>
      </c>
      <c r="AY311" s="24" t="s">
        <v>127</v>
      </c>
      <c r="BE311" s="203">
        <f>IF(N311="základní",J311,0)</f>
        <v>0</v>
      </c>
      <c r="BF311" s="203">
        <f>IF(N311="snížená",J311,0)</f>
        <v>0</v>
      </c>
      <c r="BG311" s="203">
        <f>IF(N311="zákl. přenesená",J311,0)</f>
        <v>0</v>
      </c>
      <c r="BH311" s="203">
        <f>IF(N311="sníž. přenesená",J311,0)</f>
        <v>0</v>
      </c>
      <c r="BI311" s="203">
        <f>IF(N311="nulová",J311,0)</f>
        <v>0</v>
      </c>
      <c r="BJ311" s="24" t="s">
        <v>24</v>
      </c>
      <c r="BK311" s="203">
        <f>ROUND(I311*H311,2)</f>
        <v>0</v>
      </c>
      <c r="BL311" s="24" t="s">
        <v>134</v>
      </c>
      <c r="BM311" s="24" t="s">
        <v>356</v>
      </c>
    </row>
    <row r="312" spans="2:65" s="1" customFormat="1" ht="40.5">
      <c r="B312" s="41"/>
      <c r="C312" s="63"/>
      <c r="D312" s="204" t="s">
        <v>135</v>
      </c>
      <c r="E312" s="63"/>
      <c r="F312" s="205" t="s">
        <v>339</v>
      </c>
      <c r="G312" s="63"/>
      <c r="H312" s="63"/>
      <c r="I312" s="163"/>
      <c r="J312" s="63"/>
      <c r="K312" s="63"/>
      <c r="L312" s="61"/>
      <c r="M312" s="206"/>
      <c r="N312" s="42"/>
      <c r="O312" s="42"/>
      <c r="P312" s="42"/>
      <c r="Q312" s="42"/>
      <c r="R312" s="42"/>
      <c r="S312" s="42"/>
      <c r="T312" s="78"/>
      <c r="AT312" s="24" t="s">
        <v>135</v>
      </c>
      <c r="AU312" s="24" t="s">
        <v>83</v>
      </c>
    </row>
    <row r="313" spans="2:65" s="11" customFormat="1">
      <c r="B313" s="207"/>
      <c r="C313" s="208"/>
      <c r="D313" s="204" t="s">
        <v>137</v>
      </c>
      <c r="E313" s="209" t="s">
        <v>22</v>
      </c>
      <c r="F313" s="210" t="s">
        <v>357</v>
      </c>
      <c r="G313" s="208"/>
      <c r="H313" s="209" t="s">
        <v>22</v>
      </c>
      <c r="I313" s="211"/>
      <c r="J313" s="208"/>
      <c r="K313" s="208"/>
      <c r="L313" s="212"/>
      <c r="M313" s="213"/>
      <c r="N313" s="214"/>
      <c r="O313" s="214"/>
      <c r="P313" s="214"/>
      <c r="Q313" s="214"/>
      <c r="R313" s="214"/>
      <c r="S313" s="214"/>
      <c r="T313" s="215"/>
      <c r="AT313" s="216" t="s">
        <v>137</v>
      </c>
      <c r="AU313" s="216" t="s">
        <v>83</v>
      </c>
      <c r="AV313" s="11" t="s">
        <v>24</v>
      </c>
      <c r="AW313" s="11" t="s">
        <v>139</v>
      </c>
      <c r="AX313" s="11" t="s">
        <v>74</v>
      </c>
      <c r="AY313" s="216" t="s">
        <v>127</v>
      </c>
    </row>
    <row r="314" spans="2:65" s="11" customFormat="1">
      <c r="B314" s="207"/>
      <c r="C314" s="208"/>
      <c r="D314" s="204" t="s">
        <v>137</v>
      </c>
      <c r="E314" s="209" t="s">
        <v>22</v>
      </c>
      <c r="F314" s="210" t="s">
        <v>358</v>
      </c>
      <c r="G314" s="208"/>
      <c r="H314" s="209" t="s">
        <v>22</v>
      </c>
      <c r="I314" s="211"/>
      <c r="J314" s="208"/>
      <c r="K314" s="208"/>
      <c r="L314" s="212"/>
      <c r="M314" s="213"/>
      <c r="N314" s="214"/>
      <c r="O314" s="214"/>
      <c r="P314" s="214"/>
      <c r="Q314" s="214"/>
      <c r="R314" s="214"/>
      <c r="S314" s="214"/>
      <c r="T314" s="215"/>
      <c r="AT314" s="216" t="s">
        <v>137</v>
      </c>
      <c r="AU314" s="216" t="s">
        <v>83</v>
      </c>
      <c r="AV314" s="11" t="s">
        <v>24</v>
      </c>
      <c r="AW314" s="11" t="s">
        <v>139</v>
      </c>
      <c r="AX314" s="11" t="s">
        <v>74</v>
      </c>
      <c r="AY314" s="216" t="s">
        <v>127</v>
      </c>
    </row>
    <row r="315" spans="2:65" s="11" customFormat="1">
      <c r="B315" s="207"/>
      <c r="C315" s="208"/>
      <c r="D315" s="204" t="s">
        <v>137</v>
      </c>
      <c r="E315" s="209" t="s">
        <v>22</v>
      </c>
      <c r="F315" s="210" t="s">
        <v>359</v>
      </c>
      <c r="G315" s="208"/>
      <c r="H315" s="209" t="s">
        <v>22</v>
      </c>
      <c r="I315" s="211"/>
      <c r="J315" s="208"/>
      <c r="K315" s="208"/>
      <c r="L315" s="212"/>
      <c r="M315" s="213"/>
      <c r="N315" s="214"/>
      <c r="O315" s="214"/>
      <c r="P315" s="214"/>
      <c r="Q315" s="214"/>
      <c r="R315" s="214"/>
      <c r="S315" s="214"/>
      <c r="T315" s="215"/>
      <c r="AT315" s="216" t="s">
        <v>137</v>
      </c>
      <c r="AU315" s="216" t="s">
        <v>83</v>
      </c>
      <c r="AV315" s="11" t="s">
        <v>24</v>
      </c>
      <c r="AW315" s="11" t="s">
        <v>139</v>
      </c>
      <c r="AX315" s="11" t="s">
        <v>74</v>
      </c>
      <c r="AY315" s="216" t="s">
        <v>127</v>
      </c>
    </row>
    <row r="316" spans="2:65" s="11" customFormat="1">
      <c r="B316" s="207"/>
      <c r="C316" s="208"/>
      <c r="D316" s="204" t="s">
        <v>137</v>
      </c>
      <c r="E316" s="209" t="s">
        <v>22</v>
      </c>
      <c r="F316" s="210" t="s">
        <v>360</v>
      </c>
      <c r="G316" s="208"/>
      <c r="H316" s="209" t="s">
        <v>22</v>
      </c>
      <c r="I316" s="211"/>
      <c r="J316" s="208"/>
      <c r="K316" s="208"/>
      <c r="L316" s="212"/>
      <c r="M316" s="213"/>
      <c r="N316" s="214"/>
      <c r="O316" s="214"/>
      <c r="P316" s="214"/>
      <c r="Q316" s="214"/>
      <c r="R316" s="214"/>
      <c r="S316" s="214"/>
      <c r="T316" s="215"/>
      <c r="AT316" s="216" t="s">
        <v>137</v>
      </c>
      <c r="AU316" s="216" t="s">
        <v>83</v>
      </c>
      <c r="AV316" s="11" t="s">
        <v>24</v>
      </c>
      <c r="AW316" s="11" t="s">
        <v>139</v>
      </c>
      <c r="AX316" s="11" t="s">
        <v>74</v>
      </c>
      <c r="AY316" s="216" t="s">
        <v>127</v>
      </c>
    </row>
    <row r="317" spans="2:65" s="11" customFormat="1">
      <c r="B317" s="207"/>
      <c r="C317" s="208"/>
      <c r="D317" s="204" t="s">
        <v>137</v>
      </c>
      <c r="E317" s="209" t="s">
        <v>22</v>
      </c>
      <c r="F317" s="210" t="s">
        <v>361</v>
      </c>
      <c r="G317" s="208"/>
      <c r="H317" s="209" t="s">
        <v>22</v>
      </c>
      <c r="I317" s="211"/>
      <c r="J317" s="208"/>
      <c r="K317" s="208"/>
      <c r="L317" s="212"/>
      <c r="M317" s="213"/>
      <c r="N317" s="214"/>
      <c r="O317" s="214"/>
      <c r="P317" s="214"/>
      <c r="Q317" s="214"/>
      <c r="R317" s="214"/>
      <c r="S317" s="214"/>
      <c r="T317" s="215"/>
      <c r="AT317" s="216" t="s">
        <v>137</v>
      </c>
      <c r="AU317" s="216" t="s">
        <v>83</v>
      </c>
      <c r="AV317" s="11" t="s">
        <v>24</v>
      </c>
      <c r="AW317" s="11" t="s">
        <v>139</v>
      </c>
      <c r="AX317" s="11" t="s">
        <v>74</v>
      </c>
      <c r="AY317" s="216" t="s">
        <v>127</v>
      </c>
    </row>
    <row r="318" spans="2:65" s="12" customFormat="1">
      <c r="B318" s="217"/>
      <c r="C318" s="218"/>
      <c r="D318" s="204" t="s">
        <v>137</v>
      </c>
      <c r="E318" s="219" t="s">
        <v>22</v>
      </c>
      <c r="F318" s="220" t="s">
        <v>362</v>
      </c>
      <c r="G318" s="218"/>
      <c r="H318" s="221">
        <v>3.72</v>
      </c>
      <c r="I318" s="222"/>
      <c r="J318" s="218"/>
      <c r="K318" s="218"/>
      <c r="L318" s="223"/>
      <c r="M318" s="224"/>
      <c r="N318" s="225"/>
      <c r="O318" s="225"/>
      <c r="P318" s="225"/>
      <c r="Q318" s="225"/>
      <c r="R318" s="225"/>
      <c r="S318" s="225"/>
      <c r="T318" s="226"/>
      <c r="AT318" s="227" t="s">
        <v>137</v>
      </c>
      <c r="AU318" s="227" t="s">
        <v>83</v>
      </c>
      <c r="AV318" s="12" t="s">
        <v>83</v>
      </c>
      <c r="AW318" s="12" t="s">
        <v>139</v>
      </c>
      <c r="AX318" s="12" t="s">
        <v>74</v>
      </c>
      <c r="AY318" s="227" t="s">
        <v>127</v>
      </c>
    </row>
    <row r="319" spans="2:65" s="11" customFormat="1">
      <c r="B319" s="207"/>
      <c r="C319" s="208"/>
      <c r="D319" s="204" t="s">
        <v>137</v>
      </c>
      <c r="E319" s="209" t="s">
        <v>22</v>
      </c>
      <c r="F319" s="210" t="s">
        <v>363</v>
      </c>
      <c r="G319" s="208"/>
      <c r="H319" s="209" t="s">
        <v>22</v>
      </c>
      <c r="I319" s="211"/>
      <c r="J319" s="208"/>
      <c r="K319" s="208"/>
      <c r="L319" s="212"/>
      <c r="M319" s="213"/>
      <c r="N319" s="214"/>
      <c r="O319" s="214"/>
      <c r="P319" s="214"/>
      <c r="Q319" s="214"/>
      <c r="R319" s="214"/>
      <c r="S319" s="214"/>
      <c r="T319" s="215"/>
      <c r="AT319" s="216" t="s">
        <v>137</v>
      </c>
      <c r="AU319" s="216" t="s">
        <v>83</v>
      </c>
      <c r="AV319" s="11" t="s">
        <v>24</v>
      </c>
      <c r="AW319" s="11" t="s">
        <v>139</v>
      </c>
      <c r="AX319" s="11" t="s">
        <v>74</v>
      </c>
      <c r="AY319" s="216" t="s">
        <v>127</v>
      </c>
    </row>
    <row r="320" spans="2:65" s="11" customFormat="1">
      <c r="B320" s="207"/>
      <c r="C320" s="208"/>
      <c r="D320" s="204" t="s">
        <v>137</v>
      </c>
      <c r="E320" s="209" t="s">
        <v>22</v>
      </c>
      <c r="F320" s="210" t="s">
        <v>361</v>
      </c>
      <c r="G320" s="208"/>
      <c r="H320" s="209" t="s">
        <v>22</v>
      </c>
      <c r="I320" s="211"/>
      <c r="J320" s="208"/>
      <c r="K320" s="208"/>
      <c r="L320" s="212"/>
      <c r="M320" s="213"/>
      <c r="N320" s="214"/>
      <c r="O320" s="214"/>
      <c r="P320" s="214"/>
      <c r="Q320" s="214"/>
      <c r="R320" s="214"/>
      <c r="S320" s="214"/>
      <c r="T320" s="215"/>
      <c r="AT320" s="216" t="s">
        <v>137</v>
      </c>
      <c r="AU320" s="216" t="s">
        <v>83</v>
      </c>
      <c r="AV320" s="11" t="s">
        <v>24</v>
      </c>
      <c r="AW320" s="11" t="s">
        <v>139</v>
      </c>
      <c r="AX320" s="11" t="s">
        <v>74</v>
      </c>
      <c r="AY320" s="216" t="s">
        <v>127</v>
      </c>
    </row>
    <row r="321" spans="2:65" s="12" customFormat="1">
      <c r="B321" s="217"/>
      <c r="C321" s="218"/>
      <c r="D321" s="204" t="s">
        <v>137</v>
      </c>
      <c r="E321" s="219" t="s">
        <v>22</v>
      </c>
      <c r="F321" s="220" t="s">
        <v>364</v>
      </c>
      <c r="G321" s="218"/>
      <c r="H321" s="221">
        <v>8.16</v>
      </c>
      <c r="I321" s="222"/>
      <c r="J321" s="218"/>
      <c r="K321" s="218"/>
      <c r="L321" s="223"/>
      <c r="M321" s="224"/>
      <c r="N321" s="225"/>
      <c r="O321" s="225"/>
      <c r="P321" s="225"/>
      <c r="Q321" s="225"/>
      <c r="R321" s="225"/>
      <c r="S321" s="225"/>
      <c r="T321" s="226"/>
      <c r="AT321" s="227" t="s">
        <v>137</v>
      </c>
      <c r="AU321" s="227" t="s">
        <v>83</v>
      </c>
      <c r="AV321" s="12" t="s">
        <v>83</v>
      </c>
      <c r="AW321" s="12" t="s">
        <v>139</v>
      </c>
      <c r="AX321" s="12" t="s">
        <v>74</v>
      </c>
      <c r="AY321" s="227" t="s">
        <v>127</v>
      </c>
    </row>
    <row r="322" spans="2:65" s="13" customFormat="1">
      <c r="B322" s="228"/>
      <c r="C322" s="229"/>
      <c r="D322" s="204" t="s">
        <v>137</v>
      </c>
      <c r="E322" s="230" t="s">
        <v>22</v>
      </c>
      <c r="F322" s="231" t="s">
        <v>143</v>
      </c>
      <c r="G322" s="229"/>
      <c r="H322" s="232">
        <v>11.88</v>
      </c>
      <c r="I322" s="233"/>
      <c r="J322" s="229"/>
      <c r="K322" s="229"/>
      <c r="L322" s="234"/>
      <c r="M322" s="235"/>
      <c r="N322" s="236"/>
      <c r="O322" s="236"/>
      <c r="P322" s="236"/>
      <c r="Q322" s="236"/>
      <c r="R322" s="236"/>
      <c r="S322" s="236"/>
      <c r="T322" s="237"/>
      <c r="AT322" s="238" t="s">
        <v>137</v>
      </c>
      <c r="AU322" s="238" t="s">
        <v>83</v>
      </c>
      <c r="AV322" s="13" t="s">
        <v>134</v>
      </c>
      <c r="AW322" s="13" t="s">
        <v>139</v>
      </c>
      <c r="AX322" s="13" t="s">
        <v>24</v>
      </c>
      <c r="AY322" s="238" t="s">
        <v>127</v>
      </c>
    </row>
    <row r="323" spans="2:65" s="1" customFormat="1" ht="25.5" customHeight="1">
      <c r="B323" s="41"/>
      <c r="C323" s="192" t="s">
        <v>365</v>
      </c>
      <c r="D323" s="192" t="s">
        <v>129</v>
      </c>
      <c r="E323" s="193" t="s">
        <v>366</v>
      </c>
      <c r="F323" s="194" t="s">
        <v>367</v>
      </c>
      <c r="G323" s="195" t="s">
        <v>263</v>
      </c>
      <c r="H323" s="196">
        <v>215</v>
      </c>
      <c r="I323" s="197"/>
      <c r="J323" s="198">
        <f>ROUND(I323*H323,2)</f>
        <v>0</v>
      </c>
      <c r="K323" s="194" t="s">
        <v>133</v>
      </c>
      <c r="L323" s="61"/>
      <c r="M323" s="199" t="s">
        <v>22</v>
      </c>
      <c r="N323" s="200" t="s">
        <v>45</v>
      </c>
      <c r="O323" s="42"/>
      <c r="P323" s="201">
        <f>O323*H323</f>
        <v>0</v>
      </c>
      <c r="Q323" s="201">
        <v>8.3500000000000005E-2</v>
      </c>
      <c r="R323" s="201">
        <f>Q323*H323</f>
        <v>17.952500000000001</v>
      </c>
      <c r="S323" s="201">
        <v>0</v>
      </c>
      <c r="T323" s="202">
        <f>S323*H323</f>
        <v>0</v>
      </c>
      <c r="AR323" s="24" t="s">
        <v>368</v>
      </c>
      <c r="AT323" s="24" t="s">
        <v>129</v>
      </c>
      <c r="AU323" s="24" t="s">
        <v>83</v>
      </c>
      <c r="AY323" s="24" t="s">
        <v>127</v>
      </c>
      <c r="BE323" s="203">
        <f>IF(N323="základní",J323,0)</f>
        <v>0</v>
      </c>
      <c r="BF323" s="203">
        <f>IF(N323="snížená",J323,0)</f>
        <v>0</v>
      </c>
      <c r="BG323" s="203">
        <f>IF(N323="zákl. přenesená",J323,0)</f>
        <v>0</v>
      </c>
      <c r="BH323" s="203">
        <f>IF(N323="sníž. přenesená",J323,0)</f>
        <v>0</v>
      </c>
      <c r="BI323" s="203">
        <f>IF(N323="nulová",J323,0)</f>
        <v>0</v>
      </c>
      <c r="BJ323" s="24" t="s">
        <v>24</v>
      </c>
      <c r="BK323" s="203">
        <f>ROUND(I323*H323,2)</f>
        <v>0</v>
      </c>
      <c r="BL323" s="24" t="s">
        <v>368</v>
      </c>
      <c r="BM323" s="24" t="s">
        <v>369</v>
      </c>
    </row>
    <row r="324" spans="2:65" s="11" customFormat="1">
      <c r="B324" s="207"/>
      <c r="C324" s="208"/>
      <c r="D324" s="204" t="s">
        <v>137</v>
      </c>
      <c r="E324" s="209" t="s">
        <v>22</v>
      </c>
      <c r="F324" s="210" t="s">
        <v>370</v>
      </c>
      <c r="G324" s="208"/>
      <c r="H324" s="209" t="s">
        <v>22</v>
      </c>
      <c r="I324" s="211"/>
      <c r="J324" s="208"/>
      <c r="K324" s="208"/>
      <c r="L324" s="212"/>
      <c r="M324" s="213"/>
      <c r="N324" s="214"/>
      <c r="O324" s="214"/>
      <c r="P324" s="214"/>
      <c r="Q324" s="214"/>
      <c r="R324" s="214"/>
      <c r="S324" s="214"/>
      <c r="T324" s="215"/>
      <c r="AT324" s="216" t="s">
        <v>137</v>
      </c>
      <c r="AU324" s="216" t="s">
        <v>83</v>
      </c>
      <c r="AV324" s="11" t="s">
        <v>24</v>
      </c>
      <c r="AW324" s="11" t="s">
        <v>139</v>
      </c>
      <c r="AX324" s="11" t="s">
        <v>74</v>
      </c>
      <c r="AY324" s="216" t="s">
        <v>127</v>
      </c>
    </row>
    <row r="325" spans="2:65" s="11" customFormat="1">
      <c r="B325" s="207"/>
      <c r="C325" s="208"/>
      <c r="D325" s="204" t="s">
        <v>137</v>
      </c>
      <c r="E325" s="209" t="s">
        <v>22</v>
      </c>
      <c r="F325" s="210" t="s">
        <v>371</v>
      </c>
      <c r="G325" s="208"/>
      <c r="H325" s="209" t="s">
        <v>22</v>
      </c>
      <c r="I325" s="211"/>
      <c r="J325" s="208"/>
      <c r="K325" s="208"/>
      <c r="L325" s="212"/>
      <c r="M325" s="213"/>
      <c r="N325" s="214"/>
      <c r="O325" s="214"/>
      <c r="P325" s="214"/>
      <c r="Q325" s="214"/>
      <c r="R325" s="214"/>
      <c r="S325" s="214"/>
      <c r="T325" s="215"/>
      <c r="AT325" s="216" t="s">
        <v>137</v>
      </c>
      <c r="AU325" s="216" t="s">
        <v>83</v>
      </c>
      <c r="AV325" s="11" t="s">
        <v>24</v>
      </c>
      <c r="AW325" s="11" t="s">
        <v>139</v>
      </c>
      <c r="AX325" s="11" t="s">
        <v>74</v>
      </c>
      <c r="AY325" s="216" t="s">
        <v>127</v>
      </c>
    </row>
    <row r="326" spans="2:65" s="12" customFormat="1" ht="27">
      <c r="B326" s="217"/>
      <c r="C326" s="218"/>
      <c r="D326" s="204" t="s">
        <v>137</v>
      </c>
      <c r="E326" s="219" t="s">
        <v>22</v>
      </c>
      <c r="F326" s="220" t="s">
        <v>372</v>
      </c>
      <c r="G326" s="218"/>
      <c r="H326" s="221">
        <v>215</v>
      </c>
      <c r="I326" s="222"/>
      <c r="J326" s="218"/>
      <c r="K326" s="218"/>
      <c r="L326" s="223"/>
      <c r="M326" s="224"/>
      <c r="N326" s="225"/>
      <c r="O326" s="225"/>
      <c r="P326" s="225"/>
      <c r="Q326" s="225"/>
      <c r="R326" s="225"/>
      <c r="S326" s="225"/>
      <c r="T326" s="226"/>
      <c r="AT326" s="227" t="s">
        <v>137</v>
      </c>
      <c r="AU326" s="227" t="s">
        <v>83</v>
      </c>
      <c r="AV326" s="12" t="s">
        <v>83</v>
      </c>
      <c r="AW326" s="12" t="s">
        <v>139</v>
      </c>
      <c r="AX326" s="12" t="s">
        <v>74</v>
      </c>
      <c r="AY326" s="227" t="s">
        <v>127</v>
      </c>
    </row>
    <row r="327" spans="2:65" s="13" customFormat="1">
      <c r="B327" s="228"/>
      <c r="C327" s="229"/>
      <c r="D327" s="204" t="s">
        <v>137</v>
      </c>
      <c r="E327" s="230" t="s">
        <v>22</v>
      </c>
      <c r="F327" s="231" t="s">
        <v>143</v>
      </c>
      <c r="G327" s="229"/>
      <c r="H327" s="232">
        <v>215</v>
      </c>
      <c r="I327" s="233"/>
      <c r="J327" s="229"/>
      <c r="K327" s="229"/>
      <c r="L327" s="234"/>
      <c r="M327" s="235"/>
      <c r="N327" s="236"/>
      <c r="O327" s="236"/>
      <c r="P327" s="236"/>
      <c r="Q327" s="236"/>
      <c r="R327" s="236"/>
      <c r="S327" s="236"/>
      <c r="T327" s="237"/>
      <c r="AT327" s="238" t="s">
        <v>137</v>
      </c>
      <c r="AU327" s="238" t="s">
        <v>83</v>
      </c>
      <c r="AV327" s="13" t="s">
        <v>134</v>
      </c>
      <c r="AW327" s="13" t="s">
        <v>139</v>
      </c>
      <c r="AX327" s="13" t="s">
        <v>24</v>
      </c>
      <c r="AY327" s="238" t="s">
        <v>127</v>
      </c>
    </row>
    <row r="328" spans="2:65" s="1" customFormat="1" ht="16.5" customHeight="1">
      <c r="B328" s="41"/>
      <c r="C328" s="250" t="s">
        <v>288</v>
      </c>
      <c r="D328" s="250" t="s">
        <v>270</v>
      </c>
      <c r="E328" s="251" t="s">
        <v>373</v>
      </c>
      <c r="F328" s="252" t="s">
        <v>374</v>
      </c>
      <c r="G328" s="253" t="s">
        <v>375</v>
      </c>
      <c r="H328" s="254">
        <v>24</v>
      </c>
      <c r="I328" s="255"/>
      <c r="J328" s="256">
        <f>ROUND(I328*H328,2)</f>
        <v>0</v>
      </c>
      <c r="K328" s="252" t="s">
        <v>133</v>
      </c>
      <c r="L328" s="257"/>
      <c r="M328" s="258" t="s">
        <v>22</v>
      </c>
      <c r="N328" s="259" t="s">
        <v>45</v>
      </c>
      <c r="O328" s="42"/>
      <c r="P328" s="201">
        <f>O328*H328</f>
        <v>0</v>
      </c>
      <c r="Q328" s="201">
        <v>1.1200000000000001</v>
      </c>
      <c r="R328" s="201">
        <f>Q328*H328</f>
        <v>26.880000000000003</v>
      </c>
      <c r="S328" s="201">
        <v>0</v>
      </c>
      <c r="T328" s="202">
        <f>S328*H328</f>
        <v>0</v>
      </c>
      <c r="AR328" s="24" t="s">
        <v>376</v>
      </c>
      <c r="AT328" s="24" t="s">
        <v>270</v>
      </c>
      <c r="AU328" s="24" t="s">
        <v>83</v>
      </c>
      <c r="AY328" s="24" t="s">
        <v>127</v>
      </c>
      <c r="BE328" s="203">
        <f>IF(N328="základní",J328,0)</f>
        <v>0</v>
      </c>
      <c r="BF328" s="203">
        <f>IF(N328="snížená",J328,0)</f>
        <v>0</v>
      </c>
      <c r="BG328" s="203">
        <f>IF(N328="zákl. přenesená",J328,0)</f>
        <v>0</v>
      </c>
      <c r="BH328" s="203">
        <f>IF(N328="sníž. přenesená",J328,0)</f>
        <v>0</v>
      </c>
      <c r="BI328" s="203">
        <f>IF(N328="nulová",J328,0)</f>
        <v>0</v>
      </c>
      <c r="BJ328" s="24" t="s">
        <v>24</v>
      </c>
      <c r="BK328" s="203">
        <f>ROUND(I328*H328,2)</f>
        <v>0</v>
      </c>
      <c r="BL328" s="24" t="s">
        <v>376</v>
      </c>
      <c r="BM328" s="24" t="s">
        <v>377</v>
      </c>
    </row>
    <row r="329" spans="2:65" s="11" customFormat="1">
      <c r="B329" s="207"/>
      <c r="C329" s="208"/>
      <c r="D329" s="204" t="s">
        <v>137</v>
      </c>
      <c r="E329" s="209" t="s">
        <v>22</v>
      </c>
      <c r="F329" s="210" t="s">
        <v>378</v>
      </c>
      <c r="G329" s="208"/>
      <c r="H329" s="209" t="s">
        <v>22</v>
      </c>
      <c r="I329" s="211"/>
      <c r="J329" s="208"/>
      <c r="K329" s="208"/>
      <c r="L329" s="212"/>
      <c r="M329" s="213"/>
      <c r="N329" s="214"/>
      <c r="O329" s="214"/>
      <c r="P329" s="214"/>
      <c r="Q329" s="214"/>
      <c r="R329" s="214"/>
      <c r="S329" s="214"/>
      <c r="T329" s="215"/>
      <c r="AT329" s="216" t="s">
        <v>137</v>
      </c>
      <c r="AU329" s="216" t="s">
        <v>83</v>
      </c>
      <c r="AV329" s="11" t="s">
        <v>24</v>
      </c>
      <c r="AW329" s="11" t="s">
        <v>139</v>
      </c>
      <c r="AX329" s="11" t="s">
        <v>74</v>
      </c>
      <c r="AY329" s="216" t="s">
        <v>127</v>
      </c>
    </row>
    <row r="330" spans="2:65" s="11" customFormat="1">
      <c r="B330" s="207"/>
      <c r="C330" s="208"/>
      <c r="D330" s="204" t="s">
        <v>137</v>
      </c>
      <c r="E330" s="209" t="s">
        <v>22</v>
      </c>
      <c r="F330" s="210" t="s">
        <v>379</v>
      </c>
      <c r="G330" s="208"/>
      <c r="H330" s="209" t="s">
        <v>22</v>
      </c>
      <c r="I330" s="211"/>
      <c r="J330" s="208"/>
      <c r="K330" s="208"/>
      <c r="L330" s="212"/>
      <c r="M330" s="213"/>
      <c r="N330" s="214"/>
      <c r="O330" s="214"/>
      <c r="P330" s="214"/>
      <c r="Q330" s="214"/>
      <c r="R330" s="214"/>
      <c r="S330" s="214"/>
      <c r="T330" s="215"/>
      <c r="AT330" s="216" t="s">
        <v>137</v>
      </c>
      <c r="AU330" s="216" t="s">
        <v>83</v>
      </c>
      <c r="AV330" s="11" t="s">
        <v>24</v>
      </c>
      <c r="AW330" s="11" t="s">
        <v>139</v>
      </c>
      <c r="AX330" s="11" t="s">
        <v>74</v>
      </c>
      <c r="AY330" s="216" t="s">
        <v>127</v>
      </c>
    </row>
    <row r="331" spans="2:65" s="12" customFormat="1">
      <c r="B331" s="217"/>
      <c r="C331" s="218"/>
      <c r="D331" s="204" t="s">
        <v>137</v>
      </c>
      <c r="E331" s="219" t="s">
        <v>22</v>
      </c>
      <c r="F331" s="220" t="s">
        <v>380</v>
      </c>
      <c r="G331" s="218"/>
      <c r="H331" s="221">
        <v>3</v>
      </c>
      <c r="I331" s="222"/>
      <c r="J331" s="218"/>
      <c r="K331" s="218"/>
      <c r="L331" s="223"/>
      <c r="M331" s="224"/>
      <c r="N331" s="225"/>
      <c r="O331" s="225"/>
      <c r="P331" s="225"/>
      <c r="Q331" s="225"/>
      <c r="R331" s="225"/>
      <c r="S331" s="225"/>
      <c r="T331" s="226"/>
      <c r="AT331" s="227" t="s">
        <v>137</v>
      </c>
      <c r="AU331" s="227" t="s">
        <v>83</v>
      </c>
      <c r="AV331" s="12" t="s">
        <v>83</v>
      </c>
      <c r="AW331" s="12" t="s">
        <v>139</v>
      </c>
      <c r="AX331" s="12" t="s">
        <v>74</v>
      </c>
      <c r="AY331" s="227" t="s">
        <v>127</v>
      </c>
    </row>
    <row r="332" spans="2:65" s="12" customFormat="1">
      <c r="B332" s="217"/>
      <c r="C332" s="218"/>
      <c r="D332" s="204" t="s">
        <v>137</v>
      </c>
      <c r="E332" s="219" t="s">
        <v>22</v>
      </c>
      <c r="F332" s="220" t="s">
        <v>381</v>
      </c>
      <c r="G332" s="218"/>
      <c r="H332" s="221">
        <v>71.667000000000002</v>
      </c>
      <c r="I332" s="222"/>
      <c r="J332" s="218"/>
      <c r="K332" s="218"/>
      <c r="L332" s="223"/>
      <c r="M332" s="224"/>
      <c r="N332" s="225"/>
      <c r="O332" s="225"/>
      <c r="P332" s="225"/>
      <c r="Q332" s="225"/>
      <c r="R332" s="225"/>
      <c r="S332" s="225"/>
      <c r="T332" s="226"/>
      <c r="AT332" s="227" t="s">
        <v>137</v>
      </c>
      <c r="AU332" s="227" t="s">
        <v>83</v>
      </c>
      <c r="AV332" s="12" t="s">
        <v>83</v>
      </c>
      <c r="AW332" s="12" t="s">
        <v>139</v>
      </c>
      <c r="AX332" s="12" t="s">
        <v>74</v>
      </c>
      <c r="AY332" s="227" t="s">
        <v>127</v>
      </c>
    </row>
    <row r="333" spans="2:65" s="12" customFormat="1">
      <c r="B333" s="217"/>
      <c r="C333" s="218"/>
      <c r="D333" s="204" t="s">
        <v>137</v>
      </c>
      <c r="E333" s="219" t="s">
        <v>22</v>
      </c>
      <c r="F333" s="220" t="s">
        <v>382</v>
      </c>
      <c r="G333" s="218"/>
      <c r="H333" s="221">
        <v>72</v>
      </c>
      <c r="I333" s="222"/>
      <c r="J333" s="218"/>
      <c r="K333" s="218"/>
      <c r="L333" s="223"/>
      <c r="M333" s="224"/>
      <c r="N333" s="225"/>
      <c r="O333" s="225"/>
      <c r="P333" s="225"/>
      <c r="Q333" s="225"/>
      <c r="R333" s="225"/>
      <c r="S333" s="225"/>
      <c r="T333" s="226"/>
      <c r="AT333" s="227" t="s">
        <v>137</v>
      </c>
      <c r="AU333" s="227" t="s">
        <v>83</v>
      </c>
      <c r="AV333" s="12" t="s">
        <v>83</v>
      </c>
      <c r="AW333" s="12" t="s">
        <v>139</v>
      </c>
      <c r="AX333" s="12" t="s">
        <v>74</v>
      </c>
      <c r="AY333" s="227" t="s">
        <v>127</v>
      </c>
    </row>
    <row r="334" spans="2:65" s="11" customFormat="1">
      <c r="B334" s="207"/>
      <c r="C334" s="208"/>
      <c r="D334" s="204" t="s">
        <v>137</v>
      </c>
      <c r="E334" s="209" t="s">
        <v>22</v>
      </c>
      <c r="F334" s="210" t="s">
        <v>383</v>
      </c>
      <c r="G334" s="208"/>
      <c r="H334" s="209" t="s">
        <v>22</v>
      </c>
      <c r="I334" s="211"/>
      <c r="J334" s="208"/>
      <c r="K334" s="208"/>
      <c r="L334" s="212"/>
      <c r="M334" s="213"/>
      <c r="N334" s="214"/>
      <c r="O334" s="214"/>
      <c r="P334" s="214"/>
      <c r="Q334" s="214"/>
      <c r="R334" s="214"/>
      <c r="S334" s="214"/>
      <c r="T334" s="215"/>
      <c r="AT334" s="216" t="s">
        <v>137</v>
      </c>
      <c r="AU334" s="216" t="s">
        <v>83</v>
      </c>
      <c r="AV334" s="11" t="s">
        <v>24</v>
      </c>
      <c r="AW334" s="11" t="s">
        <v>139</v>
      </c>
      <c r="AX334" s="11" t="s">
        <v>74</v>
      </c>
      <c r="AY334" s="216" t="s">
        <v>127</v>
      </c>
    </row>
    <row r="335" spans="2:65" s="12" customFormat="1">
      <c r="B335" s="217"/>
      <c r="C335" s="218"/>
      <c r="D335" s="204" t="s">
        <v>137</v>
      </c>
      <c r="E335" s="219" t="s">
        <v>22</v>
      </c>
      <c r="F335" s="220" t="s">
        <v>384</v>
      </c>
      <c r="G335" s="218"/>
      <c r="H335" s="221">
        <v>24</v>
      </c>
      <c r="I335" s="222"/>
      <c r="J335" s="218"/>
      <c r="K335" s="218"/>
      <c r="L335" s="223"/>
      <c r="M335" s="224"/>
      <c r="N335" s="225"/>
      <c r="O335" s="225"/>
      <c r="P335" s="225"/>
      <c r="Q335" s="225"/>
      <c r="R335" s="225"/>
      <c r="S335" s="225"/>
      <c r="T335" s="226"/>
      <c r="AT335" s="227" t="s">
        <v>137</v>
      </c>
      <c r="AU335" s="227" t="s">
        <v>83</v>
      </c>
      <c r="AV335" s="12" t="s">
        <v>83</v>
      </c>
      <c r="AW335" s="12" t="s">
        <v>139</v>
      </c>
      <c r="AX335" s="12" t="s">
        <v>74</v>
      </c>
      <c r="AY335" s="227" t="s">
        <v>127</v>
      </c>
    </row>
    <row r="336" spans="2:65" s="12" customFormat="1">
      <c r="B336" s="217"/>
      <c r="C336" s="218"/>
      <c r="D336" s="204" t="s">
        <v>137</v>
      </c>
      <c r="E336" s="219" t="s">
        <v>22</v>
      </c>
      <c r="F336" s="220" t="s">
        <v>385</v>
      </c>
      <c r="G336" s="218"/>
      <c r="H336" s="221">
        <v>24</v>
      </c>
      <c r="I336" s="222"/>
      <c r="J336" s="218"/>
      <c r="K336" s="218"/>
      <c r="L336" s="223"/>
      <c r="M336" s="224"/>
      <c r="N336" s="225"/>
      <c r="O336" s="225"/>
      <c r="P336" s="225"/>
      <c r="Q336" s="225"/>
      <c r="R336" s="225"/>
      <c r="S336" s="225"/>
      <c r="T336" s="226"/>
      <c r="AT336" s="227" t="s">
        <v>137</v>
      </c>
      <c r="AU336" s="227" t="s">
        <v>83</v>
      </c>
      <c r="AV336" s="12" t="s">
        <v>83</v>
      </c>
      <c r="AW336" s="12" t="s">
        <v>139</v>
      </c>
      <c r="AX336" s="12" t="s">
        <v>24</v>
      </c>
      <c r="AY336" s="227" t="s">
        <v>127</v>
      </c>
    </row>
    <row r="337" spans="2:65" s="10" customFormat="1" ht="29.85" customHeight="1">
      <c r="B337" s="176"/>
      <c r="C337" s="177"/>
      <c r="D337" s="178" t="s">
        <v>73</v>
      </c>
      <c r="E337" s="190" t="s">
        <v>233</v>
      </c>
      <c r="F337" s="190" t="s">
        <v>386</v>
      </c>
      <c r="G337" s="177"/>
      <c r="H337" s="177"/>
      <c r="I337" s="180"/>
      <c r="J337" s="191">
        <f>BK337</f>
        <v>0</v>
      </c>
      <c r="K337" s="177"/>
      <c r="L337" s="182"/>
      <c r="M337" s="183"/>
      <c r="N337" s="184"/>
      <c r="O337" s="184"/>
      <c r="P337" s="185">
        <v>0</v>
      </c>
      <c r="Q337" s="184"/>
      <c r="R337" s="185">
        <v>0</v>
      </c>
      <c r="S337" s="184"/>
      <c r="T337" s="186">
        <v>0</v>
      </c>
      <c r="AR337" s="187" t="s">
        <v>24</v>
      </c>
      <c r="AT337" s="188" t="s">
        <v>73</v>
      </c>
      <c r="AU337" s="188" t="s">
        <v>24</v>
      </c>
      <c r="AY337" s="187" t="s">
        <v>127</v>
      </c>
      <c r="BK337" s="189">
        <v>0</v>
      </c>
    </row>
    <row r="338" spans="2:65" s="10" customFormat="1" ht="19.899999999999999" customHeight="1">
      <c r="B338" s="176"/>
      <c r="C338" s="177"/>
      <c r="D338" s="178" t="s">
        <v>73</v>
      </c>
      <c r="E338" s="190" t="s">
        <v>256</v>
      </c>
      <c r="F338" s="190" t="s">
        <v>387</v>
      </c>
      <c r="G338" s="177"/>
      <c r="H338" s="177"/>
      <c r="I338" s="180"/>
      <c r="J338" s="191">
        <f>BK338</f>
        <v>0</v>
      </c>
      <c r="K338" s="177"/>
      <c r="L338" s="182"/>
      <c r="M338" s="183"/>
      <c r="N338" s="184"/>
      <c r="O338" s="184"/>
      <c r="P338" s="185">
        <f>SUM(P339:P378)</f>
        <v>0</v>
      </c>
      <c r="Q338" s="184"/>
      <c r="R338" s="185">
        <f>SUM(R339:R378)</f>
        <v>0</v>
      </c>
      <c r="S338" s="184"/>
      <c r="T338" s="186">
        <f>SUM(T339:T378)</f>
        <v>48.551949999999998</v>
      </c>
      <c r="AR338" s="187" t="s">
        <v>24</v>
      </c>
      <c r="AT338" s="188" t="s">
        <v>73</v>
      </c>
      <c r="AU338" s="188" t="s">
        <v>24</v>
      </c>
      <c r="AY338" s="187" t="s">
        <v>127</v>
      </c>
      <c r="BK338" s="189">
        <f>SUM(BK339:BK378)</f>
        <v>0</v>
      </c>
    </row>
    <row r="339" spans="2:65" s="1" customFormat="1" ht="38.25" customHeight="1">
      <c r="B339" s="41"/>
      <c r="C339" s="192" t="s">
        <v>388</v>
      </c>
      <c r="D339" s="192" t="s">
        <v>129</v>
      </c>
      <c r="E339" s="193" t="s">
        <v>389</v>
      </c>
      <c r="F339" s="194" t="s">
        <v>390</v>
      </c>
      <c r="G339" s="195" t="s">
        <v>279</v>
      </c>
      <c r="H339" s="196">
        <v>19.489999999999998</v>
      </c>
      <c r="I339" s="197"/>
      <c r="J339" s="198">
        <f>ROUND(I339*H339,2)</f>
        <v>0</v>
      </c>
      <c r="K339" s="194" t="s">
        <v>133</v>
      </c>
      <c r="L339" s="61"/>
      <c r="M339" s="199" t="s">
        <v>22</v>
      </c>
      <c r="N339" s="200" t="s">
        <v>45</v>
      </c>
      <c r="O339" s="42"/>
      <c r="P339" s="201">
        <f>O339*H339</f>
        <v>0</v>
      </c>
      <c r="Q339" s="201">
        <v>0</v>
      </c>
      <c r="R339" s="201">
        <f>Q339*H339</f>
        <v>0</v>
      </c>
      <c r="S339" s="201">
        <v>2.0550000000000002</v>
      </c>
      <c r="T339" s="202">
        <f>S339*H339</f>
        <v>40.051949999999998</v>
      </c>
      <c r="AR339" s="24" t="s">
        <v>134</v>
      </c>
      <c r="AT339" s="24" t="s">
        <v>129</v>
      </c>
      <c r="AU339" s="24" t="s">
        <v>83</v>
      </c>
      <c r="AY339" s="24" t="s">
        <v>127</v>
      </c>
      <c r="BE339" s="203">
        <f>IF(N339="základní",J339,0)</f>
        <v>0</v>
      </c>
      <c r="BF339" s="203">
        <f>IF(N339="snížená",J339,0)</f>
        <v>0</v>
      </c>
      <c r="BG339" s="203">
        <f>IF(N339="zákl. přenesená",J339,0)</f>
        <v>0</v>
      </c>
      <c r="BH339" s="203">
        <f>IF(N339="sníž. přenesená",J339,0)</f>
        <v>0</v>
      </c>
      <c r="BI339" s="203">
        <f>IF(N339="nulová",J339,0)</f>
        <v>0</v>
      </c>
      <c r="BJ339" s="24" t="s">
        <v>24</v>
      </c>
      <c r="BK339" s="203">
        <f>ROUND(I339*H339,2)</f>
        <v>0</v>
      </c>
      <c r="BL339" s="24" t="s">
        <v>134</v>
      </c>
      <c r="BM339" s="24" t="s">
        <v>391</v>
      </c>
    </row>
    <row r="340" spans="2:65" s="1" customFormat="1" ht="121.5">
      <c r="B340" s="41"/>
      <c r="C340" s="63"/>
      <c r="D340" s="204" t="s">
        <v>135</v>
      </c>
      <c r="E340" s="63"/>
      <c r="F340" s="205" t="s">
        <v>392</v>
      </c>
      <c r="G340" s="63"/>
      <c r="H340" s="63"/>
      <c r="I340" s="163"/>
      <c r="J340" s="63"/>
      <c r="K340" s="63"/>
      <c r="L340" s="61"/>
      <c r="M340" s="206"/>
      <c r="N340" s="42"/>
      <c r="O340" s="42"/>
      <c r="P340" s="42"/>
      <c r="Q340" s="42"/>
      <c r="R340" s="42"/>
      <c r="S340" s="42"/>
      <c r="T340" s="78"/>
      <c r="AT340" s="24" t="s">
        <v>135</v>
      </c>
      <c r="AU340" s="24" t="s">
        <v>83</v>
      </c>
    </row>
    <row r="341" spans="2:65" s="11" customFormat="1">
      <c r="B341" s="207"/>
      <c r="C341" s="208"/>
      <c r="D341" s="204" t="s">
        <v>137</v>
      </c>
      <c r="E341" s="209" t="s">
        <v>22</v>
      </c>
      <c r="F341" s="210" t="s">
        <v>393</v>
      </c>
      <c r="G341" s="208"/>
      <c r="H341" s="209" t="s">
        <v>22</v>
      </c>
      <c r="I341" s="211"/>
      <c r="J341" s="208"/>
      <c r="K341" s="208"/>
      <c r="L341" s="212"/>
      <c r="M341" s="213"/>
      <c r="N341" s="214"/>
      <c r="O341" s="214"/>
      <c r="P341" s="214"/>
      <c r="Q341" s="214"/>
      <c r="R341" s="214"/>
      <c r="S341" s="214"/>
      <c r="T341" s="215"/>
      <c r="AT341" s="216" t="s">
        <v>137</v>
      </c>
      <c r="AU341" s="216" t="s">
        <v>83</v>
      </c>
      <c r="AV341" s="11" t="s">
        <v>24</v>
      </c>
      <c r="AW341" s="11" t="s">
        <v>139</v>
      </c>
      <c r="AX341" s="11" t="s">
        <v>74</v>
      </c>
      <c r="AY341" s="216" t="s">
        <v>127</v>
      </c>
    </row>
    <row r="342" spans="2:65" s="11" customFormat="1">
      <c r="B342" s="207"/>
      <c r="C342" s="208"/>
      <c r="D342" s="204" t="s">
        <v>137</v>
      </c>
      <c r="E342" s="209" t="s">
        <v>22</v>
      </c>
      <c r="F342" s="210" t="s">
        <v>394</v>
      </c>
      <c r="G342" s="208"/>
      <c r="H342" s="209" t="s">
        <v>22</v>
      </c>
      <c r="I342" s="211"/>
      <c r="J342" s="208"/>
      <c r="K342" s="208"/>
      <c r="L342" s="212"/>
      <c r="M342" s="213"/>
      <c r="N342" s="214"/>
      <c r="O342" s="214"/>
      <c r="P342" s="214"/>
      <c r="Q342" s="214"/>
      <c r="R342" s="214"/>
      <c r="S342" s="214"/>
      <c r="T342" s="215"/>
      <c r="AT342" s="216" t="s">
        <v>137</v>
      </c>
      <c r="AU342" s="216" t="s">
        <v>83</v>
      </c>
      <c r="AV342" s="11" t="s">
        <v>24</v>
      </c>
      <c r="AW342" s="11" t="s">
        <v>139</v>
      </c>
      <c r="AX342" s="11" t="s">
        <v>74</v>
      </c>
      <c r="AY342" s="216" t="s">
        <v>127</v>
      </c>
    </row>
    <row r="343" spans="2:65" s="12" customFormat="1">
      <c r="B343" s="217"/>
      <c r="C343" s="218"/>
      <c r="D343" s="204" t="s">
        <v>137</v>
      </c>
      <c r="E343" s="219" t="s">
        <v>22</v>
      </c>
      <c r="F343" s="220" t="s">
        <v>395</v>
      </c>
      <c r="G343" s="218"/>
      <c r="H343" s="221">
        <v>19.489999999999998</v>
      </c>
      <c r="I343" s="222"/>
      <c r="J343" s="218"/>
      <c r="K343" s="218"/>
      <c r="L343" s="223"/>
      <c r="M343" s="224"/>
      <c r="N343" s="225"/>
      <c r="O343" s="225"/>
      <c r="P343" s="225"/>
      <c r="Q343" s="225"/>
      <c r="R343" s="225"/>
      <c r="S343" s="225"/>
      <c r="T343" s="226"/>
      <c r="AT343" s="227" t="s">
        <v>137</v>
      </c>
      <c r="AU343" s="227" t="s">
        <v>83</v>
      </c>
      <c r="AV343" s="12" t="s">
        <v>83</v>
      </c>
      <c r="AW343" s="12" t="s">
        <v>139</v>
      </c>
      <c r="AX343" s="12" t="s">
        <v>74</v>
      </c>
      <c r="AY343" s="227" t="s">
        <v>127</v>
      </c>
    </row>
    <row r="344" spans="2:65" s="13" customFormat="1">
      <c r="B344" s="228"/>
      <c r="C344" s="229"/>
      <c r="D344" s="204" t="s">
        <v>137</v>
      </c>
      <c r="E344" s="230" t="s">
        <v>22</v>
      </c>
      <c r="F344" s="231" t="s">
        <v>143</v>
      </c>
      <c r="G344" s="229"/>
      <c r="H344" s="232">
        <v>19.489999999999998</v>
      </c>
      <c r="I344" s="233"/>
      <c r="J344" s="229"/>
      <c r="K344" s="229"/>
      <c r="L344" s="234"/>
      <c r="M344" s="235"/>
      <c r="N344" s="236"/>
      <c r="O344" s="236"/>
      <c r="P344" s="236"/>
      <c r="Q344" s="236"/>
      <c r="R344" s="236"/>
      <c r="S344" s="236"/>
      <c r="T344" s="237"/>
      <c r="AT344" s="238" t="s">
        <v>137</v>
      </c>
      <c r="AU344" s="238" t="s">
        <v>83</v>
      </c>
      <c r="AV344" s="13" t="s">
        <v>134</v>
      </c>
      <c r="AW344" s="13" t="s">
        <v>139</v>
      </c>
      <c r="AX344" s="13" t="s">
        <v>24</v>
      </c>
      <c r="AY344" s="238" t="s">
        <v>127</v>
      </c>
    </row>
    <row r="345" spans="2:65" s="1" customFormat="1" ht="25.5" customHeight="1">
      <c r="B345" s="41"/>
      <c r="C345" s="192" t="s">
        <v>296</v>
      </c>
      <c r="D345" s="192" t="s">
        <v>129</v>
      </c>
      <c r="E345" s="193" t="s">
        <v>396</v>
      </c>
      <c r="F345" s="194" t="s">
        <v>397</v>
      </c>
      <c r="G345" s="195" t="s">
        <v>154</v>
      </c>
      <c r="H345" s="196">
        <v>3.4</v>
      </c>
      <c r="I345" s="197"/>
      <c r="J345" s="198">
        <f>ROUND(I345*H345,2)</f>
        <v>0</v>
      </c>
      <c r="K345" s="194" t="s">
        <v>133</v>
      </c>
      <c r="L345" s="61"/>
      <c r="M345" s="199" t="s">
        <v>22</v>
      </c>
      <c r="N345" s="200" t="s">
        <v>45</v>
      </c>
      <c r="O345" s="42"/>
      <c r="P345" s="201">
        <f>O345*H345</f>
        <v>0</v>
      </c>
      <c r="Q345" s="201">
        <v>0</v>
      </c>
      <c r="R345" s="201">
        <f>Q345*H345</f>
        <v>0</v>
      </c>
      <c r="S345" s="201">
        <v>2.5</v>
      </c>
      <c r="T345" s="202">
        <f>S345*H345</f>
        <v>8.5</v>
      </c>
      <c r="AR345" s="24" t="s">
        <v>134</v>
      </c>
      <c r="AT345" s="24" t="s">
        <v>129</v>
      </c>
      <c r="AU345" s="24" t="s">
        <v>83</v>
      </c>
      <c r="AY345" s="24" t="s">
        <v>127</v>
      </c>
      <c r="BE345" s="203">
        <f>IF(N345="základní",J345,0)</f>
        <v>0</v>
      </c>
      <c r="BF345" s="203">
        <f>IF(N345="snížená",J345,0)</f>
        <v>0</v>
      </c>
      <c r="BG345" s="203">
        <f>IF(N345="zákl. přenesená",J345,0)</f>
        <v>0</v>
      </c>
      <c r="BH345" s="203">
        <f>IF(N345="sníž. přenesená",J345,0)</f>
        <v>0</v>
      </c>
      <c r="BI345" s="203">
        <f>IF(N345="nulová",J345,0)</f>
        <v>0</v>
      </c>
      <c r="BJ345" s="24" t="s">
        <v>24</v>
      </c>
      <c r="BK345" s="203">
        <f>ROUND(I345*H345,2)</f>
        <v>0</v>
      </c>
      <c r="BL345" s="24" t="s">
        <v>134</v>
      </c>
      <c r="BM345" s="24" t="s">
        <v>398</v>
      </c>
    </row>
    <row r="346" spans="2:65" s="1" customFormat="1" ht="40.5">
      <c r="B346" s="41"/>
      <c r="C346" s="63"/>
      <c r="D346" s="204" t="s">
        <v>135</v>
      </c>
      <c r="E346" s="63"/>
      <c r="F346" s="205" t="s">
        <v>399</v>
      </c>
      <c r="G346" s="63"/>
      <c r="H346" s="63"/>
      <c r="I346" s="163"/>
      <c r="J346" s="63"/>
      <c r="K346" s="63"/>
      <c r="L346" s="61"/>
      <c r="M346" s="206"/>
      <c r="N346" s="42"/>
      <c r="O346" s="42"/>
      <c r="P346" s="42"/>
      <c r="Q346" s="42"/>
      <c r="R346" s="42"/>
      <c r="S346" s="42"/>
      <c r="T346" s="78"/>
      <c r="AT346" s="24" t="s">
        <v>135</v>
      </c>
      <c r="AU346" s="24" t="s">
        <v>83</v>
      </c>
    </row>
    <row r="347" spans="2:65" s="11" customFormat="1">
      <c r="B347" s="207"/>
      <c r="C347" s="208"/>
      <c r="D347" s="204" t="s">
        <v>137</v>
      </c>
      <c r="E347" s="209" t="s">
        <v>22</v>
      </c>
      <c r="F347" s="210" t="s">
        <v>400</v>
      </c>
      <c r="G347" s="208"/>
      <c r="H347" s="209" t="s">
        <v>22</v>
      </c>
      <c r="I347" s="211"/>
      <c r="J347" s="208"/>
      <c r="K347" s="208"/>
      <c r="L347" s="212"/>
      <c r="M347" s="213"/>
      <c r="N347" s="214"/>
      <c r="O347" s="214"/>
      <c r="P347" s="214"/>
      <c r="Q347" s="214"/>
      <c r="R347" s="214"/>
      <c r="S347" s="214"/>
      <c r="T347" s="215"/>
      <c r="AT347" s="216" t="s">
        <v>137</v>
      </c>
      <c r="AU347" s="216" t="s">
        <v>83</v>
      </c>
      <c r="AV347" s="11" t="s">
        <v>24</v>
      </c>
      <c r="AW347" s="11" t="s">
        <v>139</v>
      </c>
      <c r="AX347" s="11" t="s">
        <v>74</v>
      </c>
      <c r="AY347" s="216" t="s">
        <v>127</v>
      </c>
    </row>
    <row r="348" spans="2:65" s="11" customFormat="1">
      <c r="B348" s="207"/>
      <c r="C348" s="208"/>
      <c r="D348" s="204" t="s">
        <v>137</v>
      </c>
      <c r="E348" s="209" t="s">
        <v>22</v>
      </c>
      <c r="F348" s="210" t="s">
        <v>401</v>
      </c>
      <c r="G348" s="208"/>
      <c r="H348" s="209" t="s">
        <v>22</v>
      </c>
      <c r="I348" s="211"/>
      <c r="J348" s="208"/>
      <c r="K348" s="208"/>
      <c r="L348" s="212"/>
      <c r="M348" s="213"/>
      <c r="N348" s="214"/>
      <c r="O348" s="214"/>
      <c r="P348" s="214"/>
      <c r="Q348" s="214"/>
      <c r="R348" s="214"/>
      <c r="S348" s="214"/>
      <c r="T348" s="215"/>
      <c r="AT348" s="216" t="s">
        <v>137</v>
      </c>
      <c r="AU348" s="216" t="s">
        <v>83</v>
      </c>
      <c r="AV348" s="11" t="s">
        <v>24</v>
      </c>
      <c r="AW348" s="11" t="s">
        <v>139</v>
      </c>
      <c r="AX348" s="11" t="s">
        <v>74</v>
      </c>
      <c r="AY348" s="216" t="s">
        <v>127</v>
      </c>
    </row>
    <row r="349" spans="2:65" s="11" customFormat="1">
      <c r="B349" s="207"/>
      <c r="C349" s="208"/>
      <c r="D349" s="204" t="s">
        <v>137</v>
      </c>
      <c r="E349" s="209" t="s">
        <v>22</v>
      </c>
      <c r="F349" s="210" t="s">
        <v>402</v>
      </c>
      <c r="G349" s="208"/>
      <c r="H349" s="209" t="s">
        <v>22</v>
      </c>
      <c r="I349" s="211"/>
      <c r="J349" s="208"/>
      <c r="K349" s="208"/>
      <c r="L349" s="212"/>
      <c r="M349" s="213"/>
      <c r="N349" s="214"/>
      <c r="O349" s="214"/>
      <c r="P349" s="214"/>
      <c r="Q349" s="214"/>
      <c r="R349" s="214"/>
      <c r="S349" s="214"/>
      <c r="T349" s="215"/>
      <c r="AT349" s="216" t="s">
        <v>137</v>
      </c>
      <c r="AU349" s="216" t="s">
        <v>83</v>
      </c>
      <c r="AV349" s="11" t="s">
        <v>24</v>
      </c>
      <c r="AW349" s="11" t="s">
        <v>139</v>
      </c>
      <c r="AX349" s="11" t="s">
        <v>74</v>
      </c>
      <c r="AY349" s="216" t="s">
        <v>127</v>
      </c>
    </row>
    <row r="350" spans="2:65" s="11" customFormat="1">
      <c r="B350" s="207"/>
      <c r="C350" s="208"/>
      <c r="D350" s="204" t="s">
        <v>137</v>
      </c>
      <c r="E350" s="209" t="s">
        <v>22</v>
      </c>
      <c r="F350" s="210" t="s">
        <v>403</v>
      </c>
      <c r="G350" s="208"/>
      <c r="H350" s="209" t="s">
        <v>22</v>
      </c>
      <c r="I350" s="211"/>
      <c r="J350" s="208"/>
      <c r="K350" s="208"/>
      <c r="L350" s="212"/>
      <c r="M350" s="213"/>
      <c r="N350" s="214"/>
      <c r="O350" s="214"/>
      <c r="P350" s="214"/>
      <c r="Q350" s="214"/>
      <c r="R350" s="214"/>
      <c r="S350" s="214"/>
      <c r="T350" s="215"/>
      <c r="AT350" s="216" t="s">
        <v>137</v>
      </c>
      <c r="AU350" s="216" t="s">
        <v>83</v>
      </c>
      <c r="AV350" s="11" t="s">
        <v>24</v>
      </c>
      <c r="AW350" s="11" t="s">
        <v>139</v>
      </c>
      <c r="AX350" s="11" t="s">
        <v>74</v>
      </c>
      <c r="AY350" s="216" t="s">
        <v>127</v>
      </c>
    </row>
    <row r="351" spans="2:65" s="12" customFormat="1">
      <c r="B351" s="217"/>
      <c r="C351" s="218"/>
      <c r="D351" s="204" t="s">
        <v>137</v>
      </c>
      <c r="E351" s="219" t="s">
        <v>22</v>
      </c>
      <c r="F351" s="220" t="s">
        <v>404</v>
      </c>
      <c r="G351" s="218"/>
      <c r="H351" s="221">
        <v>3.4</v>
      </c>
      <c r="I351" s="222"/>
      <c r="J351" s="218"/>
      <c r="K351" s="218"/>
      <c r="L351" s="223"/>
      <c r="M351" s="224"/>
      <c r="N351" s="225"/>
      <c r="O351" s="225"/>
      <c r="P351" s="225"/>
      <c r="Q351" s="225"/>
      <c r="R351" s="225"/>
      <c r="S351" s="225"/>
      <c r="T351" s="226"/>
      <c r="AT351" s="227" t="s">
        <v>137</v>
      </c>
      <c r="AU351" s="227" t="s">
        <v>83</v>
      </c>
      <c r="AV351" s="12" t="s">
        <v>83</v>
      </c>
      <c r="AW351" s="12" t="s">
        <v>139</v>
      </c>
      <c r="AX351" s="12" t="s">
        <v>74</v>
      </c>
      <c r="AY351" s="227" t="s">
        <v>127</v>
      </c>
    </row>
    <row r="352" spans="2:65" s="13" customFormat="1">
      <c r="B352" s="228"/>
      <c r="C352" s="229"/>
      <c r="D352" s="204" t="s">
        <v>137</v>
      </c>
      <c r="E352" s="230" t="s">
        <v>22</v>
      </c>
      <c r="F352" s="231" t="s">
        <v>143</v>
      </c>
      <c r="G352" s="229"/>
      <c r="H352" s="232">
        <v>3.4</v>
      </c>
      <c r="I352" s="233"/>
      <c r="J352" s="229"/>
      <c r="K352" s="229"/>
      <c r="L352" s="234"/>
      <c r="M352" s="235"/>
      <c r="N352" s="236"/>
      <c r="O352" s="236"/>
      <c r="P352" s="236"/>
      <c r="Q352" s="236"/>
      <c r="R352" s="236"/>
      <c r="S352" s="236"/>
      <c r="T352" s="237"/>
      <c r="AT352" s="238" t="s">
        <v>137</v>
      </c>
      <c r="AU352" s="238" t="s">
        <v>83</v>
      </c>
      <c r="AV352" s="13" t="s">
        <v>134</v>
      </c>
      <c r="AW352" s="13" t="s">
        <v>139</v>
      </c>
      <c r="AX352" s="13" t="s">
        <v>24</v>
      </c>
      <c r="AY352" s="238" t="s">
        <v>127</v>
      </c>
    </row>
    <row r="353" spans="2:65" s="1" customFormat="1" ht="25.5" customHeight="1">
      <c r="B353" s="41"/>
      <c r="C353" s="192" t="s">
        <v>405</v>
      </c>
      <c r="D353" s="192" t="s">
        <v>129</v>
      </c>
      <c r="E353" s="193" t="s">
        <v>406</v>
      </c>
      <c r="F353" s="194" t="s">
        <v>407</v>
      </c>
      <c r="G353" s="195" t="s">
        <v>154</v>
      </c>
      <c r="H353" s="196">
        <v>5.6189999999999998</v>
      </c>
      <c r="I353" s="197"/>
      <c r="J353" s="198">
        <f>ROUND(I353*H353,2)</f>
        <v>0</v>
      </c>
      <c r="K353" s="194" t="s">
        <v>133</v>
      </c>
      <c r="L353" s="61"/>
      <c r="M353" s="199" t="s">
        <v>22</v>
      </c>
      <c r="N353" s="200" t="s">
        <v>45</v>
      </c>
      <c r="O353" s="42"/>
      <c r="P353" s="201">
        <f>O353*H353</f>
        <v>0</v>
      </c>
      <c r="Q353" s="201">
        <v>0</v>
      </c>
      <c r="R353" s="201">
        <f>Q353*H353</f>
        <v>0</v>
      </c>
      <c r="S353" s="201">
        <v>0</v>
      </c>
      <c r="T353" s="202">
        <f>S353*H353</f>
        <v>0</v>
      </c>
      <c r="AR353" s="24" t="s">
        <v>134</v>
      </c>
      <c r="AT353" s="24" t="s">
        <v>129</v>
      </c>
      <c r="AU353" s="24" t="s">
        <v>83</v>
      </c>
      <c r="AY353" s="24" t="s">
        <v>127</v>
      </c>
      <c r="BE353" s="203">
        <f>IF(N353="základní",J353,0)</f>
        <v>0</v>
      </c>
      <c r="BF353" s="203">
        <f>IF(N353="snížená",J353,0)</f>
        <v>0</v>
      </c>
      <c r="BG353" s="203">
        <f>IF(N353="zákl. přenesená",J353,0)</f>
        <v>0</v>
      </c>
      <c r="BH353" s="203">
        <f>IF(N353="sníž. přenesená",J353,0)</f>
        <v>0</v>
      </c>
      <c r="BI353" s="203">
        <f>IF(N353="nulová",J353,0)</f>
        <v>0</v>
      </c>
      <c r="BJ353" s="24" t="s">
        <v>24</v>
      </c>
      <c r="BK353" s="203">
        <f>ROUND(I353*H353,2)</f>
        <v>0</v>
      </c>
      <c r="BL353" s="24" t="s">
        <v>134</v>
      </c>
      <c r="BM353" s="24" t="s">
        <v>408</v>
      </c>
    </row>
    <row r="354" spans="2:65" s="1" customFormat="1" ht="121.5">
      <c r="B354" s="41"/>
      <c r="C354" s="63"/>
      <c r="D354" s="204" t="s">
        <v>135</v>
      </c>
      <c r="E354" s="63"/>
      <c r="F354" s="205" t="s">
        <v>409</v>
      </c>
      <c r="G354" s="63"/>
      <c r="H354" s="63"/>
      <c r="I354" s="163"/>
      <c r="J354" s="63"/>
      <c r="K354" s="63"/>
      <c r="L354" s="61"/>
      <c r="M354" s="206"/>
      <c r="N354" s="42"/>
      <c r="O354" s="42"/>
      <c r="P354" s="42"/>
      <c r="Q354" s="42"/>
      <c r="R354" s="42"/>
      <c r="S354" s="42"/>
      <c r="T354" s="78"/>
      <c r="AT354" s="24" t="s">
        <v>135</v>
      </c>
      <c r="AU354" s="24" t="s">
        <v>83</v>
      </c>
    </row>
    <row r="355" spans="2:65" s="1" customFormat="1" ht="25.5" customHeight="1">
      <c r="B355" s="41"/>
      <c r="C355" s="192" t="s">
        <v>303</v>
      </c>
      <c r="D355" s="192" t="s">
        <v>129</v>
      </c>
      <c r="E355" s="193" t="s">
        <v>410</v>
      </c>
      <c r="F355" s="194" t="s">
        <v>411</v>
      </c>
      <c r="G355" s="195" t="s">
        <v>146</v>
      </c>
      <c r="H355" s="196">
        <v>8</v>
      </c>
      <c r="I355" s="197"/>
      <c r="J355" s="198">
        <f>ROUND(I355*H355,2)</f>
        <v>0</v>
      </c>
      <c r="K355" s="194" t="s">
        <v>22</v>
      </c>
      <c r="L355" s="61"/>
      <c r="M355" s="199" t="s">
        <v>22</v>
      </c>
      <c r="N355" s="200" t="s">
        <v>45</v>
      </c>
      <c r="O355" s="42"/>
      <c r="P355" s="201">
        <f>O355*H355</f>
        <v>0</v>
      </c>
      <c r="Q355" s="201">
        <v>0</v>
      </c>
      <c r="R355" s="201">
        <f>Q355*H355</f>
        <v>0</v>
      </c>
      <c r="S355" s="201">
        <v>0</v>
      </c>
      <c r="T355" s="202">
        <f>S355*H355</f>
        <v>0</v>
      </c>
      <c r="AR355" s="24" t="s">
        <v>134</v>
      </c>
      <c r="AT355" s="24" t="s">
        <v>129</v>
      </c>
      <c r="AU355" s="24" t="s">
        <v>83</v>
      </c>
      <c r="AY355" s="24" t="s">
        <v>127</v>
      </c>
      <c r="BE355" s="203">
        <f>IF(N355="základní",J355,0)</f>
        <v>0</v>
      </c>
      <c r="BF355" s="203">
        <f>IF(N355="snížená",J355,0)</f>
        <v>0</v>
      </c>
      <c r="BG355" s="203">
        <f>IF(N355="zákl. přenesená",J355,0)</f>
        <v>0</v>
      </c>
      <c r="BH355" s="203">
        <f>IF(N355="sníž. přenesená",J355,0)</f>
        <v>0</v>
      </c>
      <c r="BI355" s="203">
        <f>IF(N355="nulová",J355,0)</f>
        <v>0</v>
      </c>
      <c r="BJ355" s="24" t="s">
        <v>24</v>
      </c>
      <c r="BK355" s="203">
        <f>ROUND(I355*H355,2)</f>
        <v>0</v>
      </c>
      <c r="BL355" s="24" t="s">
        <v>134</v>
      </c>
      <c r="BM355" s="24" t="s">
        <v>412</v>
      </c>
    </row>
    <row r="356" spans="2:65" s="1" customFormat="1" ht="27">
      <c r="B356" s="41"/>
      <c r="C356" s="63"/>
      <c r="D356" s="204" t="s">
        <v>147</v>
      </c>
      <c r="E356" s="63"/>
      <c r="F356" s="205" t="s">
        <v>413</v>
      </c>
      <c r="G356" s="63"/>
      <c r="H356" s="63"/>
      <c r="I356" s="163"/>
      <c r="J356" s="63"/>
      <c r="K356" s="63"/>
      <c r="L356" s="61"/>
      <c r="M356" s="206"/>
      <c r="N356" s="42"/>
      <c r="O356" s="42"/>
      <c r="P356" s="42"/>
      <c r="Q356" s="42"/>
      <c r="R356" s="42"/>
      <c r="S356" s="42"/>
      <c r="T356" s="78"/>
      <c r="AT356" s="24" t="s">
        <v>147</v>
      </c>
      <c r="AU356" s="24" t="s">
        <v>83</v>
      </c>
    </row>
    <row r="357" spans="2:65" s="11" customFormat="1">
      <c r="B357" s="207"/>
      <c r="C357" s="208"/>
      <c r="D357" s="204" t="s">
        <v>137</v>
      </c>
      <c r="E357" s="209" t="s">
        <v>22</v>
      </c>
      <c r="F357" s="210" t="s">
        <v>414</v>
      </c>
      <c r="G357" s="208"/>
      <c r="H357" s="209" t="s">
        <v>22</v>
      </c>
      <c r="I357" s="211"/>
      <c r="J357" s="208"/>
      <c r="K357" s="208"/>
      <c r="L357" s="212"/>
      <c r="M357" s="213"/>
      <c r="N357" s="214"/>
      <c r="O357" s="214"/>
      <c r="P357" s="214"/>
      <c r="Q357" s="214"/>
      <c r="R357" s="214"/>
      <c r="S357" s="214"/>
      <c r="T357" s="215"/>
      <c r="AT357" s="216" t="s">
        <v>137</v>
      </c>
      <c r="AU357" s="216" t="s">
        <v>83</v>
      </c>
      <c r="AV357" s="11" t="s">
        <v>24</v>
      </c>
      <c r="AW357" s="11" t="s">
        <v>139</v>
      </c>
      <c r="AX357" s="11" t="s">
        <v>74</v>
      </c>
      <c r="AY357" s="216" t="s">
        <v>127</v>
      </c>
    </row>
    <row r="358" spans="2:65" s="11" customFormat="1">
      <c r="B358" s="207"/>
      <c r="C358" s="208"/>
      <c r="D358" s="204" t="s">
        <v>137</v>
      </c>
      <c r="E358" s="209" t="s">
        <v>22</v>
      </c>
      <c r="F358" s="210" t="s">
        <v>415</v>
      </c>
      <c r="G358" s="208"/>
      <c r="H358" s="209" t="s">
        <v>22</v>
      </c>
      <c r="I358" s="211"/>
      <c r="J358" s="208"/>
      <c r="K358" s="208"/>
      <c r="L358" s="212"/>
      <c r="M358" s="213"/>
      <c r="N358" s="214"/>
      <c r="O358" s="214"/>
      <c r="P358" s="214"/>
      <c r="Q358" s="214"/>
      <c r="R358" s="214"/>
      <c r="S358" s="214"/>
      <c r="T358" s="215"/>
      <c r="AT358" s="216" t="s">
        <v>137</v>
      </c>
      <c r="AU358" s="216" t="s">
        <v>83</v>
      </c>
      <c r="AV358" s="11" t="s">
        <v>24</v>
      </c>
      <c r="AW358" s="11" t="s">
        <v>139</v>
      </c>
      <c r="AX358" s="11" t="s">
        <v>74</v>
      </c>
      <c r="AY358" s="216" t="s">
        <v>127</v>
      </c>
    </row>
    <row r="359" spans="2:65" s="11" customFormat="1">
      <c r="B359" s="207"/>
      <c r="C359" s="208"/>
      <c r="D359" s="204" t="s">
        <v>137</v>
      </c>
      <c r="E359" s="209" t="s">
        <v>22</v>
      </c>
      <c r="F359" s="210" t="s">
        <v>416</v>
      </c>
      <c r="G359" s="208"/>
      <c r="H359" s="209" t="s">
        <v>22</v>
      </c>
      <c r="I359" s="211"/>
      <c r="J359" s="208"/>
      <c r="K359" s="208"/>
      <c r="L359" s="212"/>
      <c r="M359" s="213"/>
      <c r="N359" s="214"/>
      <c r="O359" s="214"/>
      <c r="P359" s="214"/>
      <c r="Q359" s="214"/>
      <c r="R359" s="214"/>
      <c r="S359" s="214"/>
      <c r="T359" s="215"/>
      <c r="AT359" s="216" t="s">
        <v>137</v>
      </c>
      <c r="AU359" s="216" t="s">
        <v>83</v>
      </c>
      <c r="AV359" s="11" t="s">
        <v>24</v>
      </c>
      <c r="AW359" s="11" t="s">
        <v>139</v>
      </c>
      <c r="AX359" s="11" t="s">
        <v>74</v>
      </c>
      <c r="AY359" s="216" t="s">
        <v>127</v>
      </c>
    </row>
    <row r="360" spans="2:65" s="12" customFormat="1">
      <c r="B360" s="217"/>
      <c r="C360" s="218"/>
      <c r="D360" s="204" t="s">
        <v>137</v>
      </c>
      <c r="E360" s="219" t="s">
        <v>22</v>
      </c>
      <c r="F360" s="220" t="s">
        <v>162</v>
      </c>
      <c r="G360" s="218"/>
      <c r="H360" s="221">
        <v>8</v>
      </c>
      <c r="I360" s="222"/>
      <c r="J360" s="218"/>
      <c r="K360" s="218"/>
      <c r="L360" s="223"/>
      <c r="M360" s="224"/>
      <c r="N360" s="225"/>
      <c r="O360" s="225"/>
      <c r="P360" s="225"/>
      <c r="Q360" s="225"/>
      <c r="R360" s="225"/>
      <c r="S360" s="225"/>
      <c r="T360" s="226"/>
      <c r="AT360" s="227" t="s">
        <v>137</v>
      </c>
      <c r="AU360" s="227" t="s">
        <v>83</v>
      </c>
      <c r="AV360" s="12" t="s">
        <v>83</v>
      </c>
      <c r="AW360" s="12" t="s">
        <v>139</v>
      </c>
      <c r="AX360" s="12" t="s">
        <v>74</v>
      </c>
      <c r="AY360" s="227" t="s">
        <v>127</v>
      </c>
    </row>
    <row r="361" spans="2:65" s="13" customFormat="1">
      <c r="B361" s="228"/>
      <c r="C361" s="229"/>
      <c r="D361" s="204" t="s">
        <v>137</v>
      </c>
      <c r="E361" s="230" t="s">
        <v>22</v>
      </c>
      <c r="F361" s="231" t="s">
        <v>143</v>
      </c>
      <c r="G361" s="229"/>
      <c r="H361" s="232">
        <v>8</v>
      </c>
      <c r="I361" s="233"/>
      <c r="J361" s="229"/>
      <c r="K361" s="229"/>
      <c r="L361" s="234"/>
      <c r="M361" s="235"/>
      <c r="N361" s="236"/>
      <c r="O361" s="236"/>
      <c r="P361" s="236"/>
      <c r="Q361" s="236"/>
      <c r="R361" s="236"/>
      <c r="S361" s="236"/>
      <c r="T361" s="237"/>
      <c r="AT361" s="238" t="s">
        <v>137</v>
      </c>
      <c r="AU361" s="238" t="s">
        <v>83</v>
      </c>
      <c r="AV361" s="13" t="s">
        <v>134</v>
      </c>
      <c r="AW361" s="13" t="s">
        <v>139</v>
      </c>
      <c r="AX361" s="13" t="s">
        <v>24</v>
      </c>
      <c r="AY361" s="238" t="s">
        <v>127</v>
      </c>
    </row>
    <row r="362" spans="2:65" s="1" customFormat="1" ht="25.5" customHeight="1">
      <c r="B362" s="41"/>
      <c r="C362" s="192" t="s">
        <v>417</v>
      </c>
      <c r="D362" s="192" t="s">
        <v>129</v>
      </c>
      <c r="E362" s="193" t="s">
        <v>418</v>
      </c>
      <c r="F362" s="194" t="s">
        <v>419</v>
      </c>
      <c r="G362" s="195" t="s">
        <v>244</v>
      </c>
      <c r="H362" s="196">
        <v>7</v>
      </c>
      <c r="I362" s="197"/>
      <c r="J362" s="198">
        <f>ROUND(I362*H362,2)</f>
        <v>0</v>
      </c>
      <c r="K362" s="194" t="s">
        <v>22</v>
      </c>
      <c r="L362" s="61"/>
      <c r="M362" s="199" t="s">
        <v>22</v>
      </c>
      <c r="N362" s="200" t="s">
        <v>45</v>
      </c>
      <c r="O362" s="42"/>
      <c r="P362" s="201">
        <f>O362*H362</f>
        <v>0</v>
      </c>
      <c r="Q362" s="201">
        <v>0</v>
      </c>
      <c r="R362" s="201">
        <f>Q362*H362</f>
        <v>0</v>
      </c>
      <c r="S362" s="201">
        <v>0</v>
      </c>
      <c r="T362" s="202">
        <f>S362*H362</f>
        <v>0</v>
      </c>
      <c r="AR362" s="24" t="s">
        <v>134</v>
      </c>
      <c r="AT362" s="24" t="s">
        <v>129</v>
      </c>
      <c r="AU362" s="24" t="s">
        <v>83</v>
      </c>
      <c r="AY362" s="24" t="s">
        <v>127</v>
      </c>
      <c r="BE362" s="203">
        <f>IF(N362="základní",J362,0)</f>
        <v>0</v>
      </c>
      <c r="BF362" s="203">
        <f>IF(N362="snížená",J362,0)</f>
        <v>0</v>
      </c>
      <c r="BG362" s="203">
        <f>IF(N362="zákl. přenesená",J362,0)</f>
        <v>0</v>
      </c>
      <c r="BH362" s="203">
        <f>IF(N362="sníž. přenesená",J362,0)</f>
        <v>0</v>
      </c>
      <c r="BI362" s="203">
        <f>IF(N362="nulová",J362,0)</f>
        <v>0</v>
      </c>
      <c r="BJ362" s="24" t="s">
        <v>24</v>
      </c>
      <c r="BK362" s="203">
        <f>ROUND(I362*H362,2)</f>
        <v>0</v>
      </c>
      <c r="BL362" s="24" t="s">
        <v>134</v>
      </c>
      <c r="BM362" s="24" t="s">
        <v>420</v>
      </c>
    </row>
    <row r="363" spans="2:65" s="11" customFormat="1">
      <c r="B363" s="207"/>
      <c r="C363" s="208"/>
      <c r="D363" s="204" t="s">
        <v>137</v>
      </c>
      <c r="E363" s="209" t="s">
        <v>22</v>
      </c>
      <c r="F363" s="210" t="s">
        <v>138</v>
      </c>
      <c r="G363" s="208"/>
      <c r="H363" s="209" t="s">
        <v>22</v>
      </c>
      <c r="I363" s="211"/>
      <c r="J363" s="208"/>
      <c r="K363" s="208"/>
      <c r="L363" s="212"/>
      <c r="M363" s="213"/>
      <c r="N363" s="214"/>
      <c r="O363" s="214"/>
      <c r="P363" s="214"/>
      <c r="Q363" s="214"/>
      <c r="R363" s="214"/>
      <c r="S363" s="214"/>
      <c r="T363" s="215"/>
      <c r="AT363" s="216" t="s">
        <v>137</v>
      </c>
      <c r="AU363" s="216" t="s">
        <v>83</v>
      </c>
      <c r="AV363" s="11" t="s">
        <v>24</v>
      </c>
      <c r="AW363" s="11" t="s">
        <v>139</v>
      </c>
      <c r="AX363" s="11" t="s">
        <v>74</v>
      </c>
      <c r="AY363" s="216" t="s">
        <v>127</v>
      </c>
    </row>
    <row r="364" spans="2:65" s="11" customFormat="1">
      <c r="B364" s="207"/>
      <c r="C364" s="208"/>
      <c r="D364" s="204" t="s">
        <v>137</v>
      </c>
      <c r="E364" s="209" t="s">
        <v>22</v>
      </c>
      <c r="F364" s="210" t="s">
        <v>421</v>
      </c>
      <c r="G364" s="208"/>
      <c r="H364" s="209" t="s">
        <v>22</v>
      </c>
      <c r="I364" s="211"/>
      <c r="J364" s="208"/>
      <c r="K364" s="208"/>
      <c r="L364" s="212"/>
      <c r="M364" s="213"/>
      <c r="N364" s="214"/>
      <c r="O364" s="214"/>
      <c r="P364" s="214"/>
      <c r="Q364" s="214"/>
      <c r="R364" s="214"/>
      <c r="S364" s="214"/>
      <c r="T364" s="215"/>
      <c r="AT364" s="216" t="s">
        <v>137</v>
      </c>
      <c r="AU364" s="216" t="s">
        <v>83</v>
      </c>
      <c r="AV364" s="11" t="s">
        <v>24</v>
      </c>
      <c r="AW364" s="11" t="s">
        <v>139</v>
      </c>
      <c r="AX364" s="11" t="s">
        <v>74</v>
      </c>
      <c r="AY364" s="216" t="s">
        <v>127</v>
      </c>
    </row>
    <row r="365" spans="2:65" s="11" customFormat="1">
      <c r="B365" s="207"/>
      <c r="C365" s="208"/>
      <c r="D365" s="204" t="s">
        <v>137</v>
      </c>
      <c r="E365" s="209" t="s">
        <v>22</v>
      </c>
      <c r="F365" s="210" t="s">
        <v>422</v>
      </c>
      <c r="G365" s="208"/>
      <c r="H365" s="209" t="s">
        <v>22</v>
      </c>
      <c r="I365" s="211"/>
      <c r="J365" s="208"/>
      <c r="K365" s="208"/>
      <c r="L365" s="212"/>
      <c r="M365" s="213"/>
      <c r="N365" s="214"/>
      <c r="O365" s="214"/>
      <c r="P365" s="214"/>
      <c r="Q365" s="214"/>
      <c r="R365" s="214"/>
      <c r="S365" s="214"/>
      <c r="T365" s="215"/>
      <c r="AT365" s="216" t="s">
        <v>137</v>
      </c>
      <c r="AU365" s="216" t="s">
        <v>83</v>
      </c>
      <c r="AV365" s="11" t="s">
        <v>24</v>
      </c>
      <c r="AW365" s="11" t="s">
        <v>139</v>
      </c>
      <c r="AX365" s="11" t="s">
        <v>74</v>
      </c>
      <c r="AY365" s="216" t="s">
        <v>127</v>
      </c>
    </row>
    <row r="366" spans="2:65" s="12" customFormat="1">
      <c r="B366" s="217"/>
      <c r="C366" s="218"/>
      <c r="D366" s="204" t="s">
        <v>137</v>
      </c>
      <c r="E366" s="219" t="s">
        <v>22</v>
      </c>
      <c r="F366" s="220" t="s">
        <v>241</v>
      </c>
      <c r="G366" s="218"/>
      <c r="H366" s="221">
        <v>7</v>
      </c>
      <c r="I366" s="222"/>
      <c r="J366" s="218"/>
      <c r="K366" s="218"/>
      <c r="L366" s="223"/>
      <c r="M366" s="224"/>
      <c r="N366" s="225"/>
      <c r="O366" s="225"/>
      <c r="P366" s="225"/>
      <c r="Q366" s="225"/>
      <c r="R366" s="225"/>
      <c r="S366" s="225"/>
      <c r="T366" s="226"/>
      <c r="AT366" s="227" t="s">
        <v>137</v>
      </c>
      <c r="AU366" s="227" t="s">
        <v>83</v>
      </c>
      <c r="AV366" s="12" t="s">
        <v>83</v>
      </c>
      <c r="AW366" s="12" t="s">
        <v>139</v>
      </c>
      <c r="AX366" s="12" t="s">
        <v>74</v>
      </c>
      <c r="AY366" s="227" t="s">
        <v>127</v>
      </c>
    </row>
    <row r="367" spans="2:65" s="13" customFormat="1">
      <c r="B367" s="228"/>
      <c r="C367" s="229"/>
      <c r="D367" s="204" t="s">
        <v>137</v>
      </c>
      <c r="E367" s="230" t="s">
        <v>22</v>
      </c>
      <c r="F367" s="231" t="s">
        <v>143</v>
      </c>
      <c r="G367" s="229"/>
      <c r="H367" s="232">
        <v>7</v>
      </c>
      <c r="I367" s="233"/>
      <c r="J367" s="229"/>
      <c r="K367" s="229"/>
      <c r="L367" s="234"/>
      <c r="M367" s="235"/>
      <c r="N367" s="236"/>
      <c r="O367" s="236"/>
      <c r="P367" s="236"/>
      <c r="Q367" s="236"/>
      <c r="R367" s="236"/>
      <c r="S367" s="236"/>
      <c r="T367" s="237"/>
      <c r="AT367" s="238" t="s">
        <v>137</v>
      </c>
      <c r="AU367" s="238" t="s">
        <v>83</v>
      </c>
      <c r="AV367" s="13" t="s">
        <v>134</v>
      </c>
      <c r="AW367" s="13" t="s">
        <v>139</v>
      </c>
      <c r="AX367" s="13" t="s">
        <v>24</v>
      </c>
      <c r="AY367" s="238" t="s">
        <v>127</v>
      </c>
    </row>
    <row r="368" spans="2:65" s="1" customFormat="1" ht="25.5" customHeight="1">
      <c r="B368" s="41"/>
      <c r="C368" s="192" t="s">
        <v>314</v>
      </c>
      <c r="D368" s="192" t="s">
        <v>129</v>
      </c>
      <c r="E368" s="193" t="s">
        <v>423</v>
      </c>
      <c r="F368" s="194" t="s">
        <v>424</v>
      </c>
      <c r="G368" s="195" t="s">
        <v>146</v>
      </c>
      <c r="H368" s="196">
        <v>7</v>
      </c>
      <c r="I368" s="197"/>
      <c r="J368" s="198">
        <f>ROUND(I368*H368,2)</f>
        <v>0</v>
      </c>
      <c r="K368" s="194" t="s">
        <v>22</v>
      </c>
      <c r="L368" s="61"/>
      <c r="M368" s="199" t="s">
        <v>22</v>
      </c>
      <c r="N368" s="200" t="s">
        <v>45</v>
      </c>
      <c r="O368" s="42"/>
      <c r="P368" s="201">
        <f>O368*H368</f>
        <v>0</v>
      </c>
      <c r="Q368" s="201">
        <v>0</v>
      </c>
      <c r="R368" s="201">
        <f>Q368*H368</f>
        <v>0</v>
      </c>
      <c r="S368" s="201">
        <v>0</v>
      </c>
      <c r="T368" s="202">
        <f>S368*H368</f>
        <v>0</v>
      </c>
      <c r="AR368" s="24" t="s">
        <v>134</v>
      </c>
      <c r="AT368" s="24" t="s">
        <v>129</v>
      </c>
      <c r="AU368" s="24" t="s">
        <v>83</v>
      </c>
      <c r="AY368" s="24" t="s">
        <v>127</v>
      </c>
      <c r="BE368" s="203">
        <f>IF(N368="základní",J368,0)</f>
        <v>0</v>
      </c>
      <c r="BF368" s="203">
        <f>IF(N368="snížená",J368,0)</f>
        <v>0</v>
      </c>
      <c r="BG368" s="203">
        <f>IF(N368="zákl. přenesená",J368,0)</f>
        <v>0</v>
      </c>
      <c r="BH368" s="203">
        <f>IF(N368="sníž. přenesená",J368,0)</f>
        <v>0</v>
      </c>
      <c r="BI368" s="203">
        <f>IF(N368="nulová",J368,0)</f>
        <v>0</v>
      </c>
      <c r="BJ368" s="24" t="s">
        <v>24</v>
      </c>
      <c r="BK368" s="203">
        <f>ROUND(I368*H368,2)</f>
        <v>0</v>
      </c>
      <c r="BL368" s="24" t="s">
        <v>134</v>
      </c>
      <c r="BM368" s="24" t="s">
        <v>425</v>
      </c>
    </row>
    <row r="369" spans="2:65" s="11" customFormat="1">
      <c r="B369" s="207"/>
      <c r="C369" s="208"/>
      <c r="D369" s="204" t="s">
        <v>137</v>
      </c>
      <c r="E369" s="209" t="s">
        <v>22</v>
      </c>
      <c r="F369" s="210" t="s">
        <v>426</v>
      </c>
      <c r="G369" s="208"/>
      <c r="H369" s="209" t="s">
        <v>22</v>
      </c>
      <c r="I369" s="211"/>
      <c r="J369" s="208"/>
      <c r="K369" s="208"/>
      <c r="L369" s="212"/>
      <c r="M369" s="213"/>
      <c r="N369" s="214"/>
      <c r="O369" s="214"/>
      <c r="P369" s="214"/>
      <c r="Q369" s="214"/>
      <c r="R369" s="214"/>
      <c r="S369" s="214"/>
      <c r="T369" s="215"/>
      <c r="AT369" s="216" t="s">
        <v>137</v>
      </c>
      <c r="AU369" s="216" t="s">
        <v>83</v>
      </c>
      <c r="AV369" s="11" t="s">
        <v>24</v>
      </c>
      <c r="AW369" s="11" t="s">
        <v>139</v>
      </c>
      <c r="AX369" s="11" t="s">
        <v>74</v>
      </c>
      <c r="AY369" s="216" t="s">
        <v>127</v>
      </c>
    </row>
    <row r="370" spans="2:65" s="11" customFormat="1">
      <c r="B370" s="207"/>
      <c r="C370" s="208"/>
      <c r="D370" s="204" t="s">
        <v>137</v>
      </c>
      <c r="E370" s="209" t="s">
        <v>22</v>
      </c>
      <c r="F370" s="210" t="s">
        <v>427</v>
      </c>
      <c r="G370" s="208"/>
      <c r="H370" s="209" t="s">
        <v>22</v>
      </c>
      <c r="I370" s="211"/>
      <c r="J370" s="208"/>
      <c r="K370" s="208"/>
      <c r="L370" s="212"/>
      <c r="M370" s="213"/>
      <c r="N370" s="214"/>
      <c r="O370" s="214"/>
      <c r="P370" s="214"/>
      <c r="Q370" s="214"/>
      <c r="R370" s="214"/>
      <c r="S370" s="214"/>
      <c r="T370" s="215"/>
      <c r="AT370" s="216" t="s">
        <v>137</v>
      </c>
      <c r="AU370" s="216" t="s">
        <v>83</v>
      </c>
      <c r="AV370" s="11" t="s">
        <v>24</v>
      </c>
      <c r="AW370" s="11" t="s">
        <v>139</v>
      </c>
      <c r="AX370" s="11" t="s">
        <v>74</v>
      </c>
      <c r="AY370" s="216" t="s">
        <v>127</v>
      </c>
    </row>
    <row r="371" spans="2:65" s="12" customFormat="1">
      <c r="B371" s="217"/>
      <c r="C371" s="218"/>
      <c r="D371" s="204" t="s">
        <v>137</v>
      </c>
      <c r="E371" s="219" t="s">
        <v>22</v>
      </c>
      <c r="F371" s="220" t="s">
        <v>241</v>
      </c>
      <c r="G371" s="218"/>
      <c r="H371" s="221">
        <v>7</v>
      </c>
      <c r="I371" s="222"/>
      <c r="J371" s="218"/>
      <c r="K371" s="218"/>
      <c r="L371" s="223"/>
      <c r="M371" s="224"/>
      <c r="N371" s="225"/>
      <c r="O371" s="225"/>
      <c r="P371" s="225"/>
      <c r="Q371" s="225"/>
      <c r="R371" s="225"/>
      <c r="S371" s="225"/>
      <c r="T371" s="226"/>
      <c r="AT371" s="227" t="s">
        <v>137</v>
      </c>
      <c r="AU371" s="227" t="s">
        <v>83</v>
      </c>
      <c r="AV371" s="12" t="s">
        <v>83</v>
      </c>
      <c r="AW371" s="12" t="s">
        <v>139</v>
      </c>
      <c r="AX371" s="12" t="s">
        <v>74</v>
      </c>
      <c r="AY371" s="227" t="s">
        <v>127</v>
      </c>
    </row>
    <row r="372" spans="2:65" s="13" customFormat="1">
      <c r="B372" s="228"/>
      <c r="C372" s="229"/>
      <c r="D372" s="204" t="s">
        <v>137</v>
      </c>
      <c r="E372" s="230" t="s">
        <v>22</v>
      </c>
      <c r="F372" s="231" t="s">
        <v>143</v>
      </c>
      <c r="G372" s="229"/>
      <c r="H372" s="232">
        <v>7</v>
      </c>
      <c r="I372" s="233"/>
      <c r="J372" s="229"/>
      <c r="K372" s="229"/>
      <c r="L372" s="234"/>
      <c r="M372" s="235"/>
      <c r="N372" s="236"/>
      <c r="O372" s="236"/>
      <c r="P372" s="236"/>
      <c r="Q372" s="236"/>
      <c r="R372" s="236"/>
      <c r="S372" s="236"/>
      <c r="T372" s="237"/>
      <c r="AT372" s="238" t="s">
        <v>137</v>
      </c>
      <c r="AU372" s="238" t="s">
        <v>83</v>
      </c>
      <c r="AV372" s="13" t="s">
        <v>134</v>
      </c>
      <c r="AW372" s="13" t="s">
        <v>139</v>
      </c>
      <c r="AX372" s="13" t="s">
        <v>24</v>
      </c>
      <c r="AY372" s="238" t="s">
        <v>127</v>
      </c>
    </row>
    <row r="373" spans="2:65" s="1" customFormat="1" ht="25.5" customHeight="1">
      <c r="B373" s="41"/>
      <c r="C373" s="192" t="s">
        <v>428</v>
      </c>
      <c r="D373" s="192" t="s">
        <v>129</v>
      </c>
      <c r="E373" s="193" t="s">
        <v>429</v>
      </c>
      <c r="F373" s="194" t="s">
        <v>430</v>
      </c>
      <c r="G373" s="195" t="s">
        <v>431</v>
      </c>
      <c r="H373" s="196">
        <v>1</v>
      </c>
      <c r="I373" s="197"/>
      <c r="J373" s="198">
        <f>ROUND(I373*H373,2)</f>
        <v>0</v>
      </c>
      <c r="K373" s="194" t="s">
        <v>22</v>
      </c>
      <c r="L373" s="61"/>
      <c r="M373" s="199" t="s">
        <v>22</v>
      </c>
      <c r="N373" s="200" t="s">
        <v>45</v>
      </c>
      <c r="O373" s="42"/>
      <c r="P373" s="201">
        <f>O373*H373</f>
        <v>0</v>
      </c>
      <c r="Q373" s="201">
        <v>0</v>
      </c>
      <c r="R373" s="201">
        <f>Q373*H373</f>
        <v>0</v>
      </c>
      <c r="S373" s="201">
        <v>0</v>
      </c>
      <c r="T373" s="202">
        <f>S373*H373</f>
        <v>0</v>
      </c>
      <c r="AR373" s="24" t="s">
        <v>134</v>
      </c>
      <c r="AT373" s="24" t="s">
        <v>129</v>
      </c>
      <c r="AU373" s="24" t="s">
        <v>83</v>
      </c>
      <c r="AY373" s="24" t="s">
        <v>127</v>
      </c>
      <c r="BE373" s="203">
        <f>IF(N373="základní",J373,0)</f>
        <v>0</v>
      </c>
      <c r="BF373" s="203">
        <f>IF(N373="snížená",J373,0)</f>
        <v>0</v>
      </c>
      <c r="BG373" s="203">
        <f>IF(N373="zákl. přenesená",J373,0)</f>
        <v>0</v>
      </c>
      <c r="BH373" s="203">
        <f>IF(N373="sníž. přenesená",J373,0)</f>
        <v>0</v>
      </c>
      <c r="BI373" s="203">
        <f>IF(N373="nulová",J373,0)</f>
        <v>0</v>
      </c>
      <c r="BJ373" s="24" t="s">
        <v>24</v>
      </c>
      <c r="BK373" s="203">
        <f>ROUND(I373*H373,2)</f>
        <v>0</v>
      </c>
      <c r="BL373" s="24" t="s">
        <v>134</v>
      </c>
      <c r="BM373" s="24" t="s">
        <v>432</v>
      </c>
    </row>
    <row r="374" spans="2:65" s="1" customFormat="1" ht="229.5">
      <c r="B374" s="41"/>
      <c r="C374" s="63"/>
      <c r="D374" s="204" t="s">
        <v>147</v>
      </c>
      <c r="E374" s="63"/>
      <c r="F374" s="205" t="s">
        <v>433</v>
      </c>
      <c r="G374" s="63"/>
      <c r="H374" s="63"/>
      <c r="I374" s="163"/>
      <c r="J374" s="63"/>
      <c r="K374" s="63"/>
      <c r="L374" s="61"/>
      <c r="M374" s="206"/>
      <c r="N374" s="42"/>
      <c r="O374" s="42"/>
      <c r="P374" s="42"/>
      <c r="Q374" s="42"/>
      <c r="R374" s="42"/>
      <c r="S374" s="42"/>
      <c r="T374" s="78"/>
      <c r="AT374" s="24" t="s">
        <v>147</v>
      </c>
      <c r="AU374" s="24" t="s">
        <v>83</v>
      </c>
    </row>
    <row r="375" spans="2:65" s="11" customFormat="1">
      <c r="B375" s="207"/>
      <c r="C375" s="208"/>
      <c r="D375" s="204" t="s">
        <v>137</v>
      </c>
      <c r="E375" s="209" t="s">
        <v>22</v>
      </c>
      <c r="F375" s="210" t="s">
        <v>434</v>
      </c>
      <c r="G375" s="208"/>
      <c r="H375" s="209" t="s">
        <v>22</v>
      </c>
      <c r="I375" s="211"/>
      <c r="J375" s="208"/>
      <c r="K375" s="208"/>
      <c r="L375" s="212"/>
      <c r="M375" s="213"/>
      <c r="N375" s="214"/>
      <c r="O375" s="214"/>
      <c r="P375" s="214"/>
      <c r="Q375" s="214"/>
      <c r="R375" s="214"/>
      <c r="S375" s="214"/>
      <c r="T375" s="215"/>
      <c r="AT375" s="216" t="s">
        <v>137</v>
      </c>
      <c r="AU375" s="216" t="s">
        <v>83</v>
      </c>
      <c r="AV375" s="11" t="s">
        <v>24</v>
      </c>
      <c r="AW375" s="11" t="s">
        <v>139</v>
      </c>
      <c r="AX375" s="11" t="s">
        <v>74</v>
      </c>
      <c r="AY375" s="216" t="s">
        <v>127</v>
      </c>
    </row>
    <row r="376" spans="2:65" s="11" customFormat="1">
      <c r="B376" s="207"/>
      <c r="C376" s="208"/>
      <c r="D376" s="204" t="s">
        <v>137</v>
      </c>
      <c r="E376" s="209" t="s">
        <v>22</v>
      </c>
      <c r="F376" s="210" t="s">
        <v>435</v>
      </c>
      <c r="G376" s="208"/>
      <c r="H376" s="209" t="s">
        <v>22</v>
      </c>
      <c r="I376" s="211"/>
      <c r="J376" s="208"/>
      <c r="K376" s="208"/>
      <c r="L376" s="212"/>
      <c r="M376" s="213"/>
      <c r="N376" s="214"/>
      <c r="O376" s="214"/>
      <c r="P376" s="214"/>
      <c r="Q376" s="214"/>
      <c r="R376" s="214"/>
      <c r="S376" s="214"/>
      <c r="T376" s="215"/>
      <c r="AT376" s="216" t="s">
        <v>137</v>
      </c>
      <c r="AU376" s="216" t="s">
        <v>83</v>
      </c>
      <c r="AV376" s="11" t="s">
        <v>24</v>
      </c>
      <c r="AW376" s="11" t="s">
        <v>139</v>
      </c>
      <c r="AX376" s="11" t="s">
        <v>74</v>
      </c>
      <c r="AY376" s="216" t="s">
        <v>127</v>
      </c>
    </row>
    <row r="377" spans="2:65" s="12" customFormat="1">
      <c r="B377" s="217"/>
      <c r="C377" s="218"/>
      <c r="D377" s="204" t="s">
        <v>137</v>
      </c>
      <c r="E377" s="219" t="s">
        <v>22</v>
      </c>
      <c r="F377" s="220" t="s">
        <v>24</v>
      </c>
      <c r="G377" s="218"/>
      <c r="H377" s="221">
        <v>1</v>
      </c>
      <c r="I377" s="222"/>
      <c r="J377" s="218"/>
      <c r="K377" s="218"/>
      <c r="L377" s="223"/>
      <c r="M377" s="224"/>
      <c r="N377" s="225"/>
      <c r="O377" s="225"/>
      <c r="P377" s="225"/>
      <c r="Q377" s="225"/>
      <c r="R377" s="225"/>
      <c r="S377" s="225"/>
      <c r="T377" s="226"/>
      <c r="AT377" s="227" t="s">
        <v>137</v>
      </c>
      <c r="AU377" s="227" t="s">
        <v>83</v>
      </c>
      <c r="AV377" s="12" t="s">
        <v>83</v>
      </c>
      <c r="AW377" s="12" t="s">
        <v>139</v>
      </c>
      <c r="AX377" s="12" t="s">
        <v>74</v>
      </c>
      <c r="AY377" s="227" t="s">
        <v>127</v>
      </c>
    </row>
    <row r="378" spans="2:65" s="13" customFormat="1">
      <c r="B378" s="228"/>
      <c r="C378" s="229"/>
      <c r="D378" s="204" t="s">
        <v>137</v>
      </c>
      <c r="E378" s="230" t="s">
        <v>22</v>
      </c>
      <c r="F378" s="231" t="s">
        <v>143</v>
      </c>
      <c r="G378" s="229"/>
      <c r="H378" s="232">
        <v>1</v>
      </c>
      <c r="I378" s="233"/>
      <c r="J378" s="229"/>
      <c r="K378" s="229"/>
      <c r="L378" s="234"/>
      <c r="M378" s="235"/>
      <c r="N378" s="236"/>
      <c r="O378" s="236"/>
      <c r="P378" s="236"/>
      <c r="Q378" s="236"/>
      <c r="R378" s="236"/>
      <c r="S378" s="236"/>
      <c r="T378" s="237"/>
      <c r="AT378" s="238" t="s">
        <v>137</v>
      </c>
      <c r="AU378" s="238" t="s">
        <v>83</v>
      </c>
      <c r="AV378" s="13" t="s">
        <v>134</v>
      </c>
      <c r="AW378" s="13" t="s">
        <v>139</v>
      </c>
      <c r="AX378" s="13" t="s">
        <v>24</v>
      </c>
      <c r="AY378" s="238" t="s">
        <v>127</v>
      </c>
    </row>
    <row r="379" spans="2:65" s="10" customFormat="1" ht="29.85" customHeight="1">
      <c r="B379" s="176"/>
      <c r="C379" s="177"/>
      <c r="D379" s="178" t="s">
        <v>73</v>
      </c>
      <c r="E379" s="190" t="s">
        <v>436</v>
      </c>
      <c r="F379" s="190" t="s">
        <v>437</v>
      </c>
      <c r="G379" s="177"/>
      <c r="H379" s="177"/>
      <c r="I379" s="180"/>
      <c r="J379" s="191">
        <f>BK379</f>
        <v>0</v>
      </c>
      <c r="K379" s="177"/>
      <c r="L379" s="182"/>
      <c r="M379" s="183"/>
      <c r="N379" s="184"/>
      <c r="O379" s="184"/>
      <c r="P379" s="185">
        <f>SUM(P380:P381)</f>
        <v>0</v>
      </c>
      <c r="Q379" s="184"/>
      <c r="R379" s="185">
        <f>SUM(R380:R381)</f>
        <v>0</v>
      </c>
      <c r="S379" s="184"/>
      <c r="T379" s="186">
        <f>SUM(T380:T381)</f>
        <v>0</v>
      </c>
      <c r="AR379" s="187" t="s">
        <v>24</v>
      </c>
      <c r="AT379" s="188" t="s">
        <v>73</v>
      </c>
      <c r="AU379" s="188" t="s">
        <v>24</v>
      </c>
      <c r="AY379" s="187" t="s">
        <v>127</v>
      </c>
      <c r="BK379" s="189">
        <f>SUM(BK380:BK381)</f>
        <v>0</v>
      </c>
    </row>
    <row r="380" spans="2:65" s="1" customFormat="1" ht="25.5" customHeight="1">
      <c r="B380" s="41"/>
      <c r="C380" s="192" t="s">
        <v>323</v>
      </c>
      <c r="D380" s="192" t="s">
        <v>129</v>
      </c>
      <c r="E380" s="193" t="s">
        <v>438</v>
      </c>
      <c r="F380" s="194" t="s">
        <v>439</v>
      </c>
      <c r="G380" s="195" t="s">
        <v>440</v>
      </c>
      <c r="H380" s="196">
        <v>230.75299999999999</v>
      </c>
      <c r="I380" s="197"/>
      <c r="J380" s="198">
        <f>ROUND(I380*H380,2)</f>
        <v>0</v>
      </c>
      <c r="K380" s="194" t="s">
        <v>133</v>
      </c>
      <c r="L380" s="61"/>
      <c r="M380" s="199" t="s">
        <v>22</v>
      </c>
      <c r="N380" s="200" t="s">
        <v>45</v>
      </c>
      <c r="O380" s="42"/>
      <c r="P380" s="201">
        <f>O380*H380</f>
        <v>0</v>
      </c>
      <c r="Q380" s="201">
        <v>0</v>
      </c>
      <c r="R380" s="201">
        <f>Q380*H380</f>
        <v>0</v>
      </c>
      <c r="S380" s="201">
        <v>0</v>
      </c>
      <c r="T380" s="202">
        <f>S380*H380</f>
        <v>0</v>
      </c>
      <c r="AR380" s="24" t="s">
        <v>134</v>
      </c>
      <c r="AT380" s="24" t="s">
        <v>129</v>
      </c>
      <c r="AU380" s="24" t="s">
        <v>83</v>
      </c>
      <c r="AY380" s="24" t="s">
        <v>127</v>
      </c>
      <c r="BE380" s="203">
        <f>IF(N380="základní",J380,0)</f>
        <v>0</v>
      </c>
      <c r="BF380" s="203">
        <f>IF(N380="snížená",J380,0)</f>
        <v>0</v>
      </c>
      <c r="BG380" s="203">
        <f>IF(N380="zákl. přenesená",J380,0)</f>
        <v>0</v>
      </c>
      <c r="BH380" s="203">
        <f>IF(N380="sníž. přenesená",J380,0)</f>
        <v>0</v>
      </c>
      <c r="BI380" s="203">
        <f>IF(N380="nulová",J380,0)</f>
        <v>0</v>
      </c>
      <c r="BJ380" s="24" t="s">
        <v>24</v>
      </c>
      <c r="BK380" s="203">
        <f>ROUND(I380*H380,2)</f>
        <v>0</v>
      </c>
      <c r="BL380" s="24" t="s">
        <v>134</v>
      </c>
      <c r="BM380" s="24" t="s">
        <v>441</v>
      </c>
    </row>
    <row r="381" spans="2:65" s="1" customFormat="1" ht="40.5">
      <c r="B381" s="41"/>
      <c r="C381" s="63"/>
      <c r="D381" s="204" t="s">
        <v>135</v>
      </c>
      <c r="E381" s="63"/>
      <c r="F381" s="205" t="s">
        <v>442</v>
      </c>
      <c r="G381" s="63"/>
      <c r="H381" s="63"/>
      <c r="I381" s="163"/>
      <c r="J381" s="63"/>
      <c r="K381" s="63"/>
      <c r="L381" s="61"/>
      <c r="M381" s="260"/>
      <c r="N381" s="261"/>
      <c r="O381" s="261"/>
      <c r="P381" s="261"/>
      <c r="Q381" s="261"/>
      <c r="R381" s="261"/>
      <c r="S381" s="261"/>
      <c r="T381" s="262"/>
      <c r="AT381" s="24" t="s">
        <v>135</v>
      </c>
      <c r="AU381" s="24" t="s">
        <v>83</v>
      </c>
    </row>
    <row r="382" spans="2:65" s="1" customFormat="1" ht="6.95" customHeight="1">
      <c r="B382" s="56"/>
      <c r="C382" s="57"/>
      <c r="D382" s="57"/>
      <c r="E382" s="57"/>
      <c r="F382" s="57"/>
      <c r="G382" s="57"/>
      <c r="H382" s="57"/>
      <c r="I382" s="139"/>
      <c r="J382" s="57"/>
      <c r="K382" s="57"/>
      <c r="L382" s="61"/>
    </row>
  </sheetData>
  <sheetProtection algorithmName="SHA-512" hashValue="ka6idbS1Wrj8i2d4XHG8xZ3gio8sgUHKZrLzuocQvqnhBVIZJjHgIqx711tUdrgyGPmBG8H5qt4SUDKl8GfAjw==" saltValue="UzRqhwP51Pp/DGFS5Fn58cPBhDM8pmenfk+LE+jy5Xxe1omrf/41+0hsfnOnWJA9qhpy3Sp2ZISl+LCxsk9hDw==" spinCount="100000" sheet="1" objects="1" scenarios="1" formatColumns="0" formatRows="0" autoFilter="0"/>
  <autoFilter ref="C82:K381"/>
  <mergeCells count="10">
    <mergeCell ref="J51:J52"/>
    <mergeCell ref="E73:H73"/>
    <mergeCell ref="E75:H75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82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63"/>
  <sheetViews>
    <sheetView showGridLines="0" workbookViewId="0">
      <pane ySplit="1" topLeftCell="A134" activePane="bottomLeft" state="frozen"/>
      <selection pane="bottomLeft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11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1"/>
      <c r="B1" s="112"/>
      <c r="C1" s="112"/>
      <c r="D1" s="113" t="s">
        <v>1</v>
      </c>
      <c r="E1" s="112"/>
      <c r="F1" s="114" t="s">
        <v>90</v>
      </c>
      <c r="G1" s="389" t="s">
        <v>91</v>
      </c>
      <c r="H1" s="389"/>
      <c r="I1" s="115"/>
      <c r="J1" s="114" t="s">
        <v>92</v>
      </c>
      <c r="K1" s="113" t="s">
        <v>93</v>
      </c>
      <c r="L1" s="114" t="s">
        <v>94</v>
      </c>
      <c r="M1" s="114"/>
      <c r="N1" s="114"/>
      <c r="O1" s="114"/>
      <c r="P1" s="114"/>
      <c r="Q1" s="114"/>
      <c r="R1" s="114"/>
      <c r="S1" s="114"/>
      <c r="T1" s="114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spans="1:70" ht="36.950000000000003" customHeight="1">
      <c r="L2" s="347"/>
      <c r="M2" s="347"/>
      <c r="N2" s="347"/>
      <c r="O2" s="347"/>
      <c r="P2" s="347"/>
      <c r="Q2" s="347"/>
      <c r="R2" s="347"/>
      <c r="S2" s="347"/>
      <c r="T2" s="347"/>
      <c r="U2" s="347"/>
      <c r="V2" s="347"/>
      <c r="AT2" s="24" t="s">
        <v>86</v>
      </c>
    </row>
    <row r="3" spans="1:70" ht="6.95" customHeight="1">
      <c r="B3" s="25"/>
      <c r="C3" s="26"/>
      <c r="D3" s="26"/>
      <c r="E3" s="26"/>
      <c r="F3" s="26"/>
      <c r="G3" s="26"/>
      <c r="H3" s="26"/>
      <c r="I3" s="116"/>
      <c r="J3" s="26"/>
      <c r="K3" s="27"/>
      <c r="AT3" s="24" t="s">
        <v>83</v>
      </c>
    </row>
    <row r="4" spans="1:70" ht="36.950000000000003" customHeight="1">
      <c r="B4" s="28"/>
      <c r="C4" s="29"/>
      <c r="D4" s="30" t="s">
        <v>95</v>
      </c>
      <c r="E4" s="29"/>
      <c r="F4" s="29"/>
      <c r="G4" s="29"/>
      <c r="H4" s="29"/>
      <c r="I4" s="117"/>
      <c r="J4" s="29"/>
      <c r="K4" s="31"/>
      <c r="M4" s="32" t="s">
        <v>12</v>
      </c>
      <c r="AT4" s="24" t="s">
        <v>6</v>
      </c>
    </row>
    <row r="5" spans="1:70" ht="6.95" customHeight="1">
      <c r="B5" s="28"/>
      <c r="C5" s="29"/>
      <c r="D5" s="29"/>
      <c r="E5" s="29"/>
      <c r="F5" s="29"/>
      <c r="G5" s="29"/>
      <c r="H5" s="29"/>
      <c r="I5" s="117"/>
      <c r="J5" s="29"/>
      <c r="K5" s="31"/>
    </row>
    <row r="6" spans="1:70" ht="15">
      <c r="B6" s="28"/>
      <c r="C6" s="29"/>
      <c r="D6" s="37" t="s">
        <v>18</v>
      </c>
      <c r="E6" s="29"/>
      <c r="F6" s="29"/>
      <c r="G6" s="29"/>
      <c r="H6" s="29"/>
      <c r="I6" s="117"/>
      <c r="J6" s="29"/>
      <c r="K6" s="31"/>
    </row>
    <row r="7" spans="1:70" ht="16.5" customHeight="1">
      <c r="B7" s="28"/>
      <c r="C7" s="29"/>
      <c r="D7" s="29"/>
      <c r="E7" s="390" t="str">
        <f>'Rekapitulace stavby'!K6</f>
        <v>Revitalizace Chřástalí potok_OPŽP</v>
      </c>
      <c r="F7" s="391"/>
      <c r="G7" s="391"/>
      <c r="H7" s="391"/>
      <c r="I7" s="117"/>
      <c r="J7" s="29"/>
      <c r="K7" s="31"/>
    </row>
    <row r="8" spans="1:70" s="1" customFormat="1" ht="15">
      <c r="B8" s="41"/>
      <c r="C8" s="42"/>
      <c r="D8" s="37" t="s">
        <v>96</v>
      </c>
      <c r="E8" s="42"/>
      <c r="F8" s="42"/>
      <c r="G8" s="42"/>
      <c r="H8" s="42"/>
      <c r="I8" s="118"/>
      <c r="J8" s="42"/>
      <c r="K8" s="45"/>
    </row>
    <row r="9" spans="1:70" s="1" customFormat="1" ht="36.950000000000003" customHeight="1">
      <c r="B9" s="41"/>
      <c r="C9" s="42"/>
      <c r="D9" s="42"/>
      <c r="E9" s="392" t="s">
        <v>443</v>
      </c>
      <c r="F9" s="393"/>
      <c r="G9" s="393"/>
      <c r="H9" s="393"/>
      <c r="I9" s="118"/>
      <c r="J9" s="42"/>
      <c r="K9" s="45"/>
    </row>
    <row r="10" spans="1:70" s="1" customFormat="1">
      <c r="B10" s="41"/>
      <c r="C10" s="42"/>
      <c r="D10" s="42"/>
      <c r="E10" s="42"/>
      <c r="F10" s="42"/>
      <c r="G10" s="42"/>
      <c r="H10" s="42"/>
      <c r="I10" s="118"/>
      <c r="J10" s="42"/>
      <c r="K10" s="45"/>
    </row>
    <row r="11" spans="1:70" s="1" customFormat="1" ht="14.45" customHeight="1">
      <c r="B11" s="41"/>
      <c r="C11" s="42"/>
      <c r="D11" s="37" t="s">
        <v>21</v>
      </c>
      <c r="E11" s="42"/>
      <c r="F11" s="35" t="s">
        <v>22</v>
      </c>
      <c r="G11" s="42"/>
      <c r="H11" s="42"/>
      <c r="I11" s="119" t="s">
        <v>23</v>
      </c>
      <c r="J11" s="35" t="s">
        <v>22</v>
      </c>
      <c r="K11" s="45"/>
    </row>
    <row r="12" spans="1:70" s="1" customFormat="1" ht="14.45" customHeight="1">
      <c r="B12" s="41"/>
      <c r="C12" s="42"/>
      <c r="D12" s="37" t="s">
        <v>25</v>
      </c>
      <c r="E12" s="42"/>
      <c r="F12" s="35" t="s">
        <v>98</v>
      </c>
      <c r="G12" s="42"/>
      <c r="H12" s="42"/>
      <c r="I12" s="119" t="s">
        <v>27</v>
      </c>
      <c r="J12" s="120" t="str">
        <f>'Rekapitulace stavby'!AN8</f>
        <v>20.4.2018</v>
      </c>
      <c r="K12" s="45"/>
    </row>
    <row r="13" spans="1:70" s="1" customFormat="1" ht="10.9" customHeight="1">
      <c r="B13" s="41"/>
      <c r="C13" s="42"/>
      <c r="D13" s="42"/>
      <c r="E13" s="42"/>
      <c r="F13" s="42"/>
      <c r="G13" s="42"/>
      <c r="H13" s="42"/>
      <c r="I13" s="118"/>
      <c r="J13" s="42"/>
      <c r="K13" s="45"/>
    </row>
    <row r="14" spans="1:70" s="1" customFormat="1" ht="14.45" customHeight="1">
      <c r="B14" s="41"/>
      <c r="C14" s="42"/>
      <c r="D14" s="37" t="s">
        <v>31</v>
      </c>
      <c r="E14" s="42"/>
      <c r="F14" s="42"/>
      <c r="G14" s="42"/>
      <c r="H14" s="42"/>
      <c r="I14" s="119" t="s">
        <v>32</v>
      </c>
      <c r="J14" s="35" t="str">
        <f>IF('Rekapitulace stavby'!AN10="","",'Rekapitulace stavby'!AN10)</f>
        <v/>
      </c>
      <c r="K14" s="45"/>
    </row>
    <row r="15" spans="1:70" s="1" customFormat="1" ht="18" customHeight="1">
      <c r="B15" s="41"/>
      <c r="C15" s="42"/>
      <c r="D15" s="42"/>
      <c r="E15" s="35" t="str">
        <f>IF('Rekapitulace stavby'!E11="","",'Rekapitulace stavby'!E11)</f>
        <v>Lesy České republiky, s.p.</v>
      </c>
      <c r="F15" s="42"/>
      <c r="G15" s="42"/>
      <c r="H15" s="42"/>
      <c r="I15" s="119" t="s">
        <v>34</v>
      </c>
      <c r="J15" s="35" t="str">
        <f>IF('Rekapitulace stavby'!AN11="","",'Rekapitulace stavby'!AN11)</f>
        <v/>
      </c>
      <c r="K15" s="45"/>
    </row>
    <row r="16" spans="1:70" s="1" customFormat="1" ht="6.95" customHeight="1">
      <c r="B16" s="41"/>
      <c r="C16" s="42"/>
      <c r="D16" s="42"/>
      <c r="E16" s="42"/>
      <c r="F16" s="42"/>
      <c r="G16" s="42"/>
      <c r="H16" s="42"/>
      <c r="I16" s="118"/>
      <c r="J16" s="42"/>
      <c r="K16" s="45"/>
    </row>
    <row r="17" spans="2:11" s="1" customFormat="1" ht="14.45" customHeight="1">
      <c r="B17" s="41"/>
      <c r="C17" s="42"/>
      <c r="D17" s="37" t="s">
        <v>35</v>
      </c>
      <c r="E17" s="42"/>
      <c r="F17" s="42"/>
      <c r="G17" s="42"/>
      <c r="H17" s="42"/>
      <c r="I17" s="119" t="s">
        <v>32</v>
      </c>
      <c r="J17" s="35" t="str">
        <f>IF('Rekapitulace stavby'!AN13="Vyplň údaj","",IF('Rekapitulace stavby'!AN13="","",'Rekapitulace stavby'!AN13))</f>
        <v/>
      </c>
      <c r="K17" s="45"/>
    </row>
    <row r="18" spans="2:11" s="1" customFormat="1" ht="18" customHeight="1">
      <c r="B18" s="41"/>
      <c r="C18" s="42"/>
      <c r="D18" s="42"/>
      <c r="E18" s="35" t="str">
        <f>IF('Rekapitulace stavby'!E14="Vyplň údaj","",IF('Rekapitulace stavby'!E14="","",'Rekapitulace stavby'!E14))</f>
        <v/>
      </c>
      <c r="F18" s="42"/>
      <c r="G18" s="42"/>
      <c r="H18" s="42"/>
      <c r="I18" s="119" t="s">
        <v>34</v>
      </c>
      <c r="J18" s="35" t="str">
        <f>IF('Rekapitulace stavby'!AN14="Vyplň údaj","",IF('Rekapitulace stavby'!AN14="","",'Rekapitulace stavby'!AN14))</f>
        <v/>
      </c>
      <c r="K18" s="45"/>
    </row>
    <row r="19" spans="2:11" s="1" customFormat="1" ht="6.95" customHeight="1">
      <c r="B19" s="41"/>
      <c r="C19" s="42"/>
      <c r="D19" s="42"/>
      <c r="E19" s="42"/>
      <c r="F19" s="42"/>
      <c r="G19" s="42"/>
      <c r="H19" s="42"/>
      <c r="I19" s="118"/>
      <c r="J19" s="42"/>
      <c r="K19" s="45"/>
    </row>
    <row r="20" spans="2:11" s="1" customFormat="1" ht="14.45" customHeight="1">
      <c r="B20" s="41"/>
      <c r="C20" s="42"/>
      <c r="D20" s="37" t="s">
        <v>37</v>
      </c>
      <c r="E20" s="42"/>
      <c r="F20" s="42"/>
      <c r="G20" s="42"/>
      <c r="H20" s="42"/>
      <c r="I20" s="119" t="s">
        <v>32</v>
      </c>
      <c r="J20" s="35" t="str">
        <f>IF('Rekapitulace stavby'!AN16="","",'Rekapitulace stavby'!AN16)</f>
        <v/>
      </c>
      <c r="K20" s="45"/>
    </row>
    <row r="21" spans="2:11" s="1" customFormat="1" ht="18" customHeight="1">
      <c r="B21" s="41"/>
      <c r="C21" s="42"/>
      <c r="D21" s="42"/>
      <c r="E21" s="35" t="str">
        <f>IF('Rekapitulace stavby'!E17="","",'Rekapitulace stavby'!E17)</f>
        <v xml:space="preserve">Ing. Josef Bím </v>
      </c>
      <c r="F21" s="42"/>
      <c r="G21" s="42"/>
      <c r="H21" s="42"/>
      <c r="I21" s="119" t="s">
        <v>34</v>
      </c>
      <c r="J21" s="35" t="str">
        <f>IF('Rekapitulace stavby'!AN17="","",'Rekapitulace stavby'!AN17)</f>
        <v/>
      </c>
      <c r="K21" s="45"/>
    </row>
    <row r="22" spans="2:11" s="1" customFormat="1" ht="6.95" customHeight="1">
      <c r="B22" s="41"/>
      <c r="C22" s="42"/>
      <c r="D22" s="42"/>
      <c r="E22" s="42"/>
      <c r="F22" s="42"/>
      <c r="G22" s="42"/>
      <c r="H22" s="42"/>
      <c r="I22" s="118"/>
      <c r="J22" s="42"/>
      <c r="K22" s="45"/>
    </row>
    <row r="23" spans="2:11" s="1" customFormat="1" ht="14.45" customHeight="1">
      <c r="B23" s="41"/>
      <c r="C23" s="42"/>
      <c r="D23" s="37" t="s">
        <v>39</v>
      </c>
      <c r="E23" s="42"/>
      <c r="F23" s="42"/>
      <c r="G23" s="42"/>
      <c r="H23" s="42"/>
      <c r="I23" s="118"/>
      <c r="J23" s="42"/>
      <c r="K23" s="45"/>
    </row>
    <row r="24" spans="2:11" s="6" customFormat="1" ht="16.5" customHeight="1">
      <c r="B24" s="121"/>
      <c r="C24" s="122"/>
      <c r="D24" s="122"/>
      <c r="E24" s="381" t="s">
        <v>22</v>
      </c>
      <c r="F24" s="381"/>
      <c r="G24" s="381"/>
      <c r="H24" s="381"/>
      <c r="I24" s="123"/>
      <c r="J24" s="122"/>
      <c r="K24" s="124"/>
    </row>
    <row r="25" spans="2:11" s="1" customFormat="1" ht="6.95" customHeight="1">
      <c r="B25" s="41"/>
      <c r="C25" s="42"/>
      <c r="D25" s="42"/>
      <c r="E25" s="42"/>
      <c r="F25" s="42"/>
      <c r="G25" s="42"/>
      <c r="H25" s="42"/>
      <c r="I25" s="118"/>
      <c r="J25" s="42"/>
      <c r="K25" s="45"/>
    </row>
    <row r="26" spans="2:11" s="1" customFormat="1" ht="6.95" customHeight="1">
      <c r="B26" s="41"/>
      <c r="C26" s="42"/>
      <c r="D26" s="85"/>
      <c r="E26" s="85"/>
      <c r="F26" s="85"/>
      <c r="G26" s="85"/>
      <c r="H26" s="85"/>
      <c r="I26" s="125"/>
      <c r="J26" s="85"/>
      <c r="K26" s="126"/>
    </row>
    <row r="27" spans="2:11" s="1" customFormat="1" ht="25.35" customHeight="1">
      <c r="B27" s="41"/>
      <c r="C27" s="42"/>
      <c r="D27" s="127" t="s">
        <v>40</v>
      </c>
      <c r="E27" s="42"/>
      <c r="F27" s="42"/>
      <c r="G27" s="42"/>
      <c r="H27" s="42"/>
      <c r="I27" s="118"/>
      <c r="J27" s="128">
        <f>ROUND(J78,2)</f>
        <v>0</v>
      </c>
      <c r="K27" s="45"/>
    </row>
    <row r="28" spans="2:11" s="1" customFormat="1" ht="6.95" customHeight="1">
      <c r="B28" s="41"/>
      <c r="C28" s="42"/>
      <c r="D28" s="85"/>
      <c r="E28" s="85"/>
      <c r="F28" s="85"/>
      <c r="G28" s="85"/>
      <c r="H28" s="85"/>
      <c r="I28" s="125"/>
      <c r="J28" s="85"/>
      <c r="K28" s="126"/>
    </row>
    <row r="29" spans="2:11" s="1" customFormat="1" ht="14.45" customHeight="1">
      <c r="B29" s="41"/>
      <c r="C29" s="42"/>
      <c r="D29" s="42"/>
      <c r="E29" s="42"/>
      <c r="F29" s="46" t="s">
        <v>42</v>
      </c>
      <c r="G29" s="42"/>
      <c r="H29" s="42"/>
      <c r="I29" s="129" t="s">
        <v>41</v>
      </c>
      <c r="J29" s="46" t="s">
        <v>43</v>
      </c>
      <c r="K29" s="45"/>
    </row>
    <row r="30" spans="2:11" s="1" customFormat="1" ht="14.45" customHeight="1">
      <c r="B30" s="41"/>
      <c r="C30" s="42"/>
      <c r="D30" s="49" t="s">
        <v>44</v>
      </c>
      <c r="E30" s="49" t="s">
        <v>45</v>
      </c>
      <c r="F30" s="130">
        <f>ROUND(SUM(BE78:BE162), 2)</f>
        <v>0</v>
      </c>
      <c r="G30" s="42"/>
      <c r="H30" s="42"/>
      <c r="I30" s="131">
        <v>0.21</v>
      </c>
      <c r="J30" s="130">
        <f>ROUND(ROUND((SUM(BE78:BE162)), 2)*I30, 2)</f>
        <v>0</v>
      </c>
      <c r="K30" s="45"/>
    </row>
    <row r="31" spans="2:11" s="1" customFormat="1" ht="14.45" customHeight="1">
      <c r="B31" s="41"/>
      <c r="C31" s="42"/>
      <c r="D31" s="42"/>
      <c r="E31" s="49" t="s">
        <v>46</v>
      </c>
      <c r="F31" s="130">
        <f>ROUND(SUM(BF78:BF162), 2)</f>
        <v>0</v>
      </c>
      <c r="G31" s="42"/>
      <c r="H31" s="42"/>
      <c r="I31" s="131">
        <v>0.15</v>
      </c>
      <c r="J31" s="130">
        <f>ROUND(ROUND((SUM(BF78:BF162)), 2)*I31, 2)</f>
        <v>0</v>
      </c>
      <c r="K31" s="45"/>
    </row>
    <row r="32" spans="2:11" s="1" customFormat="1" ht="14.45" hidden="1" customHeight="1">
      <c r="B32" s="41"/>
      <c r="C32" s="42"/>
      <c r="D32" s="42"/>
      <c r="E32" s="49" t="s">
        <v>47</v>
      </c>
      <c r="F32" s="130">
        <f>ROUND(SUM(BG78:BG162), 2)</f>
        <v>0</v>
      </c>
      <c r="G32" s="42"/>
      <c r="H32" s="42"/>
      <c r="I32" s="131">
        <v>0.21</v>
      </c>
      <c r="J32" s="130">
        <v>0</v>
      </c>
      <c r="K32" s="45"/>
    </row>
    <row r="33" spans="2:11" s="1" customFormat="1" ht="14.45" hidden="1" customHeight="1">
      <c r="B33" s="41"/>
      <c r="C33" s="42"/>
      <c r="D33" s="42"/>
      <c r="E33" s="49" t="s">
        <v>48</v>
      </c>
      <c r="F33" s="130">
        <f>ROUND(SUM(BH78:BH162), 2)</f>
        <v>0</v>
      </c>
      <c r="G33" s="42"/>
      <c r="H33" s="42"/>
      <c r="I33" s="131">
        <v>0.15</v>
      </c>
      <c r="J33" s="130">
        <v>0</v>
      </c>
      <c r="K33" s="45"/>
    </row>
    <row r="34" spans="2:11" s="1" customFormat="1" ht="14.45" hidden="1" customHeight="1">
      <c r="B34" s="41"/>
      <c r="C34" s="42"/>
      <c r="D34" s="42"/>
      <c r="E34" s="49" t="s">
        <v>49</v>
      </c>
      <c r="F34" s="130">
        <f>ROUND(SUM(BI78:BI162), 2)</f>
        <v>0</v>
      </c>
      <c r="G34" s="42"/>
      <c r="H34" s="42"/>
      <c r="I34" s="131">
        <v>0</v>
      </c>
      <c r="J34" s="130">
        <v>0</v>
      </c>
      <c r="K34" s="45"/>
    </row>
    <row r="35" spans="2:11" s="1" customFormat="1" ht="6.95" customHeight="1">
      <c r="B35" s="41"/>
      <c r="C35" s="42"/>
      <c r="D35" s="42"/>
      <c r="E35" s="42"/>
      <c r="F35" s="42"/>
      <c r="G35" s="42"/>
      <c r="H35" s="42"/>
      <c r="I35" s="118"/>
      <c r="J35" s="42"/>
      <c r="K35" s="45"/>
    </row>
    <row r="36" spans="2:11" s="1" customFormat="1" ht="25.35" customHeight="1">
      <c r="B36" s="41"/>
      <c r="C36" s="132"/>
      <c r="D36" s="133" t="s">
        <v>50</v>
      </c>
      <c r="E36" s="79"/>
      <c r="F36" s="79"/>
      <c r="G36" s="134" t="s">
        <v>51</v>
      </c>
      <c r="H36" s="135" t="s">
        <v>52</v>
      </c>
      <c r="I36" s="136"/>
      <c r="J36" s="137">
        <f>SUM(J27:J34)</f>
        <v>0</v>
      </c>
      <c r="K36" s="138"/>
    </row>
    <row r="37" spans="2:11" s="1" customFormat="1" ht="14.45" customHeight="1">
      <c r="B37" s="56"/>
      <c r="C37" s="57"/>
      <c r="D37" s="57"/>
      <c r="E37" s="57"/>
      <c r="F37" s="57"/>
      <c r="G37" s="57"/>
      <c r="H37" s="57"/>
      <c r="I37" s="139"/>
      <c r="J37" s="57"/>
      <c r="K37" s="58"/>
    </row>
    <row r="41" spans="2:11" s="1" customFormat="1" ht="6.95" customHeight="1">
      <c r="B41" s="140"/>
      <c r="C41" s="141"/>
      <c r="D41" s="141"/>
      <c r="E41" s="141"/>
      <c r="F41" s="141"/>
      <c r="G41" s="141"/>
      <c r="H41" s="141"/>
      <c r="I41" s="142"/>
      <c r="J41" s="141"/>
      <c r="K41" s="143"/>
    </row>
    <row r="42" spans="2:11" s="1" customFormat="1" ht="36.950000000000003" customHeight="1">
      <c r="B42" s="41"/>
      <c r="C42" s="30" t="s">
        <v>99</v>
      </c>
      <c r="D42" s="42"/>
      <c r="E42" s="42"/>
      <c r="F42" s="42"/>
      <c r="G42" s="42"/>
      <c r="H42" s="42"/>
      <c r="I42" s="118"/>
      <c r="J42" s="42"/>
      <c r="K42" s="45"/>
    </row>
    <row r="43" spans="2:11" s="1" customFormat="1" ht="6.95" customHeight="1">
      <c r="B43" s="41"/>
      <c r="C43" s="42"/>
      <c r="D43" s="42"/>
      <c r="E43" s="42"/>
      <c r="F43" s="42"/>
      <c r="G43" s="42"/>
      <c r="H43" s="42"/>
      <c r="I43" s="118"/>
      <c r="J43" s="42"/>
      <c r="K43" s="45"/>
    </row>
    <row r="44" spans="2:11" s="1" customFormat="1" ht="14.45" customHeight="1">
      <c r="B44" s="41"/>
      <c r="C44" s="37" t="s">
        <v>18</v>
      </c>
      <c r="D44" s="42"/>
      <c r="E44" s="42"/>
      <c r="F44" s="42"/>
      <c r="G44" s="42"/>
      <c r="H44" s="42"/>
      <c r="I44" s="118"/>
      <c r="J44" s="42"/>
      <c r="K44" s="45"/>
    </row>
    <row r="45" spans="2:11" s="1" customFormat="1" ht="16.5" customHeight="1">
      <c r="B45" s="41"/>
      <c r="C45" s="42"/>
      <c r="D45" s="42"/>
      <c r="E45" s="390" t="str">
        <f>E7</f>
        <v>Revitalizace Chřástalí potok_OPŽP</v>
      </c>
      <c r="F45" s="391"/>
      <c r="G45" s="391"/>
      <c r="H45" s="391"/>
      <c r="I45" s="118"/>
      <c r="J45" s="42"/>
      <c r="K45" s="45"/>
    </row>
    <row r="46" spans="2:11" s="1" customFormat="1" ht="14.45" customHeight="1">
      <c r="B46" s="41"/>
      <c r="C46" s="37" t="s">
        <v>96</v>
      </c>
      <c r="D46" s="42"/>
      <c r="E46" s="42"/>
      <c r="F46" s="42"/>
      <c r="G46" s="42"/>
      <c r="H46" s="42"/>
      <c r="I46" s="118"/>
      <c r="J46" s="42"/>
      <c r="K46" s="45"/>
    </row>
    <row r="47" spans="2:11" s="1" customFormat="1" ht="17.25" customHeight="1">
      <c r="B47" s="41"/>
      <c r="C47" s="42"/>
      <c r="D47" s="42"/>
      <c r="E47" s="392" t="str">
        <f>E9</f>
        <v>03 - SO 3. - Výsadba</v>
      </c>
      <c r="F47" s="393"/>
      <c r="G47" s="393"/>
      <c r="H47" s="393"/>
      <c r="I47" s="118"/>
      <c r="J47" s="42"/>
      <c r="K47" s="45"/>
    </row>
    <row r="48" spans="2:11" s="1" customFormat="1" ht="6.95" customHeight="1">
      <c r="B48" s="41"/>
      <c r="C48" s="42"/>
      <c r="D48" s="42"/>
      <c r="E48" s="42"/>
      <c r="F48" s="42"/>
      <c r="G48" s="42"/>
      <c r="H48" s="42"/>
      <c r="I48" s="118"/>
      <c r="J48" s="42"/>
      <c r="K48" s="45"/>
    </row>
    <row r="49" spans="2:47" s="1" customFormat="1" ht="18" customHeight="1">
      <c r="B49" s="41"/>
      <c r="C49" s="37" t="s">
        <v>25</v>
      </c>
      <c r="D49" s="42"/>
      <c r="E49" s="42"/>
      <c r="F49" s="35" t="str">
        <f>F12</f>
        <v xml:space="preserve"> </v>
      </c>
      <c r="G49" s="42"/>
      <c r="H49" s="42"/>
      <c r="I49" s="119" t="s">
        <v>27</v>
      </c>
      <c r="J49" s="120" t="str">
        <f>IF(J12="","",J12)</f>
        <v>20.4.2018</v>
      </c>
      <c r="K49" s="45"/>
    </row>
    <row r="50" spans="2:47" s="1" customFormat="1" ht="6.95" customHeight="1">
      <c r="B50" s="41"/>
      <c r="C50" s="42"/>
      <c r="D50" s="42"/>
      <c r="E50" s="42"/>
      <c r="F50" s="42"/>
      <c r="G50" s="42"/>
      <c r="H50" s="42"/>
      <c r="I50" s="118"/>
      <c r="J50" s="42"/>
      <c r="K50" s="45"/>
    </row>
    <row r="51" spans="2:47" s="1" customFormat="1" ht="15">
      <c r="B51" s="41"/>
      <c r="C51" s="37" t="s">
        <v>31</v>
      </c>
      <c r="D51" s="42"/>
      <c r="E51" s="42"/>
      <c r="F51" s="35" t="str">
        <f>E15</f>
        <v>Lesy České republiky, s.p.</v>
      </c>
      <c r="G51" s="42"/>
      <c r="H51" s="42"/>
      <c r="I51" s="119" t="s">
        <v>37</v>
      </c>
      <c r="J51" s="381" t="str">
        <f>E21</f>
        <v xml:space="preserve">Ing. Josef Bím </v>
      </c>
      <c r="K51" s="45"/>
    </row>
    <row r="52" spans="2:47" s="1" customFormat="1" ht="14.45" customHeight="1">
      <c r="B52" s="41"/>
      <c r="C52" s="37" t="s">
        <v>35</v>
      </c>
      <c r="D52" s="42"/>
      <c r="E52" s="42"/>
      <c r="F52" s="35" t="str">
        <f>IF(E18="","",E18)</f>
        <v/>
      </c>
      <c r="G52" s="42"/>
      <c r="H52" s="42"/>
      <c r="I52" s="118"/>
      <c r="J52" s="385"/>
      <c r="K52" s="45"/>
    </row>
    <row r="53" spans="2:47" s="1" customFormat="1" ht="10.35" customHeight="1">
      <c r="B53" s="41"/>
      <c r="C53" s="42"/>
      <c r="D53" s="42"/>
      <c r="E53" s="42"/>
      <c r="F53" s="42"/>
      <c r="G53" s="42"/>
      <c r="H53" s="42"/>
      <c r="I53" s="118"/>
      <c r="J53" s="42"/>
      <c r="K53" s="45"/>
    </row>
    <row r="54" spans="2:47" s="1" customFormat="1" ht="29.25" customHeight="1">
      <c r="B54" s="41"/>
      <c r="C54" s="144" t="s">
        <v>100</v>
      </c>
      <c r="D54" s="132"/>
      <c r="E54" s="132"/>
      <c r="F54" s="132"/>
      <c r="G54" s="132"/>
      <c r="H54" s="132"/>
      <c r="I54" s="145"/>
      <c r="J54" s="146" t="s">
        <v>101</v>
      </c>
      <c r="K54" s="147"/>
    </row>
    <row r="55" spans="2:47" s="1" customFormat="1" ht="10.35" customHeight="1">
      <c r="B55" s="41"/>
      <c r="C55" s="42"/>
      <c r="D55" s="42"/>
      <c r="E55" s="42"/>
      <c r="F55" s="42"/>
      <c r="G55" s="42"/>
      <c r="H55" s="42"/>
      <c r="I55" s="118"/>
      <c r="J55" s="42"/>
      <c r="K55" s="45"/>
    </row>
    <row r="56" spans="2:47" s="1" customFormat="1" ht="29.25" customHeight="1">
      <c r="B56" s="41"/>
      <c r="C56" s="148" t="s">
        <v>102</v>
      </c>
      <c r="D56" s="42"/>
      <c r="E56" s="42"/>
      <c r="F56" s="42"/>
      <c r="G56" s="42"/>
      <c r="H56" s="42"/>
      <c r="I56" s="118"/>
      <c r="J56" s="128">
        <f>J78</f>
        <v>0</v>
      </c>
      <c r="K56" s="45"/>
      <c r="AU56" s="24" t="s">
        <v>103</v>
      </c>
    </row>
    <row r="57" spans="2:47" s="7" customFormat="1" ht="24.95" customHeight="1">
      <c r="B57" s="149"/>
      <c r="C57" s="150"/>
      <c r="D57" s="151" t="s">
        <v>104</v>
      </c>
      <c r="E57" s="152"/>
      <c r="F57" s="152"/>
      <c r="G57" s="152"/>
      <c r="H57" s="152"/>
      <c r="I57" s="153"/>
      <c r="J57" s="154">
        <f>J79</f>
        <v>0</v>
      </c>
      <c r="K57" s="155"/>
    </row>
    <row r="58" spans="2:47" s="8" customFormat="1" ht="19.899999999999999" customHeight="1">
      <c r="B58" s="156"/>
      <c r="C58" s="157"/>
      <c r="D58" s="158" t="s">
        <v>105</v>
      </c>
      <c r="E58" s="159"/>
      <c r="F58" s="159"/>
      <c r="G58" s="159"/>
      <c r="H58" s="159"/>
      <c r="I58" s="160"/>
      <c r="J58" s="161">
        <f>J80</f>
        <v>0</v>
      </c>
      <c r="K58" s="162"/>
    </row>
    <row r="59" spans="2:47" s="1" customFormat="1" ht="21.75" customHeight="1">
      <c r="B59" s="41"/>
      <c r="C59" s="42"/>
      <c r="D59" s="42"/>
      <c r="E59" s="42"/>
      <c r="F59" s="42"/>
      <c r="G59" s="42"/>
      <c r="H59" s="42"/>
      <c r="I59" s="118"/>
      <c r="J59" s="42"/>
      <c r="K59" s="45"/>
    </row>
    <row r="60" spans="2:47" s="1" customFormat="1" ht="6.95" customHeight="1">
      <c r="B60" s="56"/>
      <c r="C60" s="57"/>
      <c r="D60" s="57"/>
      <c r="E60" s="57"/>
      <c r="F60" s="57"/>
      <c r="G60" s="57"/>
      <c r="H60" s="57"/>
      <c r="I60" s="139"/>
      <c r="J60" s="57"/>
      <c r="K60" s="58"/>
    </row>
    <row r="64" spans="2:47" s="1" customFormat="1" ht="6.95" customHeight="1">
      <c r="B64" s="59"/>
      <c r="C64" s="60"/>
      <c r="D64" s="60"/>
      <c r="E64" s="60"/>
      <c r="F64" s="60"/>
      <c r="G64" s="60"/>
      <c r="H64" s="60"/>
      <c r="I64" s="142"/>
      <c r="J64" s="60"/>
      <c r="K64" s="60"/>
      <c r="L64" s="61"/>
    </row>
    <row r="65" spans="2:63" s="1" customFormat="1" ht="36.950000000000003" customHeight="1">
      <c r="B65" s="41"/>
      <c r="C65" s="62" t="s">
        <v>111</v>
      </c>
      <c r="D65" s="63"/>
      <c r="E65" s="63"/>
      <c r="F65" s="63"/>
      <c r="G65" s="63"/>
      <c r="H65" s="63"/>
      <c r="I65" s="163"/>
      <c r="J65" s="63"/>
      <c r="K65" s="63"/>
      <c r="L65" s="61"/>
    </row>
    <row r="66" spans="2:63" s="1" customFormat="1" ht="6.95" customHeight="1">
      <c r="B66" s="41"/>
      <c r="C66" s="63"/>
      <c r="D66" s="63"/>
      <c r="E66" s="63"/>
      <c r="F66" s="63"/>
      <c r="G66" s="63"/>
      <c r="H66" s="63"/>
      <c r="I66" s="163"/>
      <c r="J66" s="63"/>
      <c r="K66" s="63"/>
      <c r="L66" s="61"/>
    </row>
    <row r="67" spans="2:63" s="1" customFormat="1" ht="14.45" customHeight="1">
      <c r="B67" s="41"/>
      <c r="C67" s="65" t="s">
        <v>18</v>
      </c>
      <c r="D67" s="63"/>
      <c r="E67" s="63"/>
      <c r="F67" s="63"/>
      <c r="G67" s="63"/>
      <c r="H67" s="63"/>
      <c r="I67" s="163"/>
      <c r="J67" s="63"/>
      <c r="K67" s="63"/>
      <c r="L67" s="61"/>
    </row>
    <row r="68" spans="2:63" s="1" customFormat="1" ht="16.5" customHeight="1">
      <c r="B68" s="41"/>
      <c r="C68" s="63"/>
      <c r="D68" s="63"/>
      <c r="E68" s="386" t="str">
        <f>E7</f>
        <v>Revitalizace Chřástalí potok_OPŽP</v>
      </c>
      <c r="F68" s="387"/>
      <c r="G68" s="387"/>
      <c r="H68" s="387"/>
      <c r="I68" s="163"/>
      <c r="J68" s="63"/>
      <c r="K68" s="63"/>
      <c r="L68" s="61"/>
    </row>
    <row r="69" spans="2:63" s="1" customFormat="1" ht="14.45" customHeight="1">
      <c r="B69" s="41"/>
      <c r="C69" s="65" t="s">
        <v>96</v>
      </c>
      <c r="D69" s="63"/>
      <c r="E69" s="63"/>
      <c r="F69" s="63"/>
      <c r="G69" s="63"/>
      <c r="H69" s="63"/>
      <c r="I69" s="163"/>
      <c r="J69" s="63"/>
      <c r="K69" s="63"/>
      <c r="L69" s="61"/>
    </row>
    <row r="70" spans="2:63" s="1" customFormat="1" ht="17.25" customHeight="1">
      <c r="B70" s="41"/>
      <c r="C70" s="63"/>
      <c r="D70" s="63"/>
      <c r="E70" s="353" t="str">
        <f>E9</f>
        <v>03 - SO 3. - Výsadba</v>
      </c>
      <c r="F70" s="388"/>
      <c r="G70" s="388"/>
      <c r="H70" s="388"/>
      <c r="I70" s="163"/>
      <c r="J70" s="63"/>
      <c r="K70" s="63"/>
      <c r="L70" s="61"/>
    </row>
    <row r="71" spans="2:63" s="1" customFormat="1" ht="6.95" customHeight="1">
      <c r="B71" s="41"/>
      <c r="C71" s="63"/>
      <c r="D71" s="63"/>
      <c r="E71" s="63"/>
      <c r="F71" s="63"/>
      <c r="G71" s="63"/>
      <c r="H71" s="63"/>
      <c r="I71" s="163"/>
      <c r="J71" s="63"/>
      <c r="K71" s="63"/>
      <c r="L71" s="61"/>
    </row>
    <row r="72" spans="2:63" s="1" customFormat="1" ht="18" customHeight="1">
      <c r="B72" s="41"/>
      <c r="C72" s="65" t="s">
        <v>25</v>
      </c>
      <c r="D72" s="63"/>
      <c r="E72" s="63"/>
      <c r="F72" s="164" t="str">
        <f>F12</f>
        <v xml:space="preserve"> </v>
      </c>
      <c r="G72" s="63"/>
      <c r="H72" s="63"/>
      <c r="I72" s="165" t="s">
        <v>27</v>
      </c>
      <c r="J72" s="73" t="str">
        <f>IF(J12="","",J12)</f>
        <v>20.4.2018</v>
      </c>
      <c r="K72" s="63"/>
      <c r="L72" s="61"/>
    </row>
    <row r="73" spans="2:63" s="1" customFormat="1" ht="6.95" customHeight="1">
      <c r="B73" s="41"/>
      <c r="C73" s="63"/>
      <c r="D73" s="63"/>
      <c r="E73" s="63"/>
      <c r="F73" s="63"/>
      <c r="G73" s="63"/>
      <c r="H73" s="63"/>
      <c r="I73" s="163"/>
      <c r="J73" s="63"/>
      <c r="K73" s="63"/>
      <c r="L73" s="61"/>
    </row>
    <row r="74" spans="2:63" s="1" customFormat="1" ht="15">
      <c r="B74" s="41"/>
      <c r="C74" s="65" t="s">
        <v>31</v>
      </c>
      <c r="D74" s="63"/>
      <c r="E74" s="63"/>
      <c r="F74" s="164" t="str">
        <f>E15</f>
        <v>Lesy České republiky, s.p.</v>
      </c>
      <c r="G74" s="63"/>
      <c r="H74" s="63"/>
      <c r="I74" s="165" t="s">
        <v>37</v>
      </c>
      <c r="J74" s="164" t="str">
        <f>E21</f>
        <v xml:space="preserve">Ing. Josef Bím </v>
      </c>
      <c r="K74" s="63"/>
      <c r="L74" s="61"/>
    </row>
    <row r="75" spans="2:63" s="1" customFormat="1" ht="14.45" customHeight="1">
      <c r="B75" s="41"/>
      <c r="C75" s="65" t="s">
        <v>35</v>
      </c>
      <c r="D75" s="63"/>
      <c r="E75" s="63"/>
      <c r="F75" s="164" t="str">
        <f>IF(E18="","",E18)</f>
        <v/>
      </c>
      <c r="G75" s="63"/>
      <c r="H75" s="63"/>
      <c r="I75" s="163"/>
      <c r="J75" s="63"/>
      <c r="K75" s="63"/>
      <c r="L75" s="61"/>
    </row>
    <row r="76" spans="2:63" s="1" customFormat="1" ht="10.35" customHeight="1">
      <c r="B76" s="41"/>
      <c r="C76" s="63"/>
      <c r="D76" s="63"/>
      <c r="E76" s="63"/>
      <c r="F76" s="63"/>
      <c r="G76" s="63"/>
      <c r="H76" s="63"/>
      <c r="I76" s="163"/>
      <c r="J76" s="63"/>
      <c r="K76" s="63"/>
      <c r="L76" s="61"/>
    </row>
    <row r="77" spans="2:63" s="9" customFormat="1" ht="29.25" customHeight="1">
      <c r="B77" s="166"/>
      <c r="C77" s="167" t="s">
        <v>112</v>
      </c>
      <c r="D77" s="168" t="s">
        <v>59</v>
      </c>
      <c r="E77" s="168" t="s">
        <v>55</v>
      </c>
      <c r="F77" s="168" t="s">
        <v>113</v>
      </c>
      <c r="G77" s="168" t="s">
        <v>114</v>
      </c>
      <c r="H77" s="168" t="s">
        <v>115</v>
      </c>
      <c r="I77" s="169" t="s">
        <v>116</v>
      </c>
      <c r="J77" s="168" t="s">
        <v>101</v>
      </c>
      <c r="K77" s="170" t="s">
        <v>117</v>
      </c>
      <c r="L77" s="171"/>
      <c r="M77" s="81" t="s">
        <v>118</v>
      </c>
      <c r="N77" s="82" t="s">
        <v>44</v>
      </c>
      <c r="O77" s="82" t="s">
        <v>119</v>
      </c>
      <c r="P77" s="82" t="s">
        <v>120</v>
      </c>
      <c r="Q77" s="82" t="s">
        <v>121</v>
      </c>
      <c r="R77" s="82" t="s">
        <v>122</v>
      </c>
      <c r="S77" s="82" t="s">
        <v>123</v>
      </c>
      <c r="T77" s="83" t="s">
        <v>124</v>
      </c>
    </row>
    <row r="78" spans="2:63" s="1" customFormat="1" ht="29.25" customHeight="1">
      <c r="B78" s="41"/>
      <c r="C78" s="87" t="s">
        <v>102</v>
      </c>
      <c r="D78" s="63"/>
      <c r="E78" s="63"/>
      <c r="F78" s="63"/>
      <c r="G78" s="63"/>
      <c r="H78" s="63"/>
      <c r="I78" s="163"/>
      <c r="J78" s="172">
        <f>BK78</f>
        <v>0</v>
      </c>
      <c r="K78" s="63"/>
      <c r="L78" s="61"/>
      <c r="M78" s="84"/>
      <c r="N78" s="85"/>
      <c r="O78" s="85"/>
      <c r="P78" s="173">
        <f>P79</f>
        <v>0</v>
      </c>
      <c r="Q78" s="85"/>
      <c r="R78" s="173">
        <f>R79</f>
        <v>1.2150000000000001</v>
      </c>
      <c r="S78" s="85"/>
      <c r="T78" s="174">
        <f>T79</f>
        <v>0</v>
      </c>
      <c r="AT78" s="24" t="s">
        <v>73</v>
      </c>
      <c r="AU78" s="24" t="s">
        <v>103</v>
      </c>
      <c r="BK78" s="175">
        <f>BK79</f>
        <v>0</v>
      </c>
    </row>
    <row r="79" spans="2:63" s="10" customFormat="1" ht="37.35" customHeight="1">
      <c r="B79" s="176"/>
      <c r="C79" s="177"/>
      <c r="D79" s="178" t="s">
        <v>73</v>
      </c>
      <c r="E79" s="179" t="s">
        <v>125</v>
      </c>
      <c r="F79" s="179" t="s">
        <v>126</v>
      </c>
      <c r="G79" s="177"/>
      <c r="H79" s="177"/>
      <c r="I79" s="180"/>
      <c r="J79" s="181">
        <f>BK79</f>
        <v>0</v>
      </c>
      <c r="K79" s="177"/>
      <c r="L79" s="182"/>
      <c r="M79" s="183"/>
      <c r="N79" s="184"/>
      <c r="O79" s="184"/>
      <c r="P79" s="185">
        <f>P80</f>
        <v>0</v>
      </c>
      <c r="Q79" s="184"/>
      <c r="R79" s="185">
        <f>R80</f>
        <v>1.2150000000000001</v>
      </c>
      <c r="S79" s="184"/>
      <c r="T79" s="186">
        <f>T80</f>
        <v>0</v>
      </c>
      <c r="AR79" s="187" t="s">
        <v>24</v>
      </c>
      <c r="AT79" s="188" t="s">
        <v>73</v>
      </c>
      <c r="AU79" s="188" t="s">
        <v>74</v>
      </c>
      <c r="AY79" s="187" t="s">
        <v>127</v>
      </c>
      <c r="BK79" s="189">
        <f>BK80</f>
        <v>0</v>
      </c>
    </row>
    <row r="80" spans="2:63" s="10" customFormat="1" ht="19.899999999999999" customHeight="1">
      <c r="B80" s="176"/>
      <c r="C80" s="177"/>
      <c r="D80" s="178" t="s">
        <v>73</v>
      </c>
      <c r="E80" s="190" t="s">
        <v>24</v>
      </c>
      <c r="F80" s="190" t="s">
        <v>128</v>
      </c>
      <c r="G80" s="177"/>
      <c r="H80" s="177"/>
      <c r="I80" s="180"/>
      <c r="J80" s="191">
        <f>BK80</f>
        <v>0</v>
      </c>
      <c r="K80" s="177"/>
      <c r="L80" s="182"/>
      <c r="M80" s="183"/>
      <c r="N80" s="184"/>
      <c r="O80" s="184"/>
      <c r="P80" s="185">
        <f>SUM(P81:P162)</f>
        <v>0</v>
      </c>
      <c r="Q80" s="184"/>
      <c r="R80" s="185">
        <f>SUM(R81:R162)</f>
        <v>1.2150000000000001</v>
      </c>
      <c r="S80" s="184"/>
      <c r="T80" s="186">
        <f>SUM(T81:T162)</f>
        <v>0</v>
      </c>
      <c r="AR80" s="187" t="s">
        <v>24</v>
      </c>
      <c r="AT80" s="188" t="s">
        <v>73</v>
      </c>
      <c r="AU80" s="188" t="s">
        <v>24</v>
      </c>
      <c r="AY80" s="187" t="s">
        <v>127</v>
      </c>
      <c r="BK80" s="189">
        <f>SUM(BK81:BK162)</f>
        <v>0</v>
      </c>
    </row>
    <row r="81" spans="2:65" s="1" customFormat="1" ht="25.5" customHeight="1">
      <c r="B81" s="41"/>
      <c r="C81" s="192" t="s">
        <v>24</v>
      </c>
      <c r="D81" s="192" t="s">
        <v>129</v>
      </c>
      <c r="E81" s="193" t="s">
        <v>444</v>
      </c>
      <c r="F81" s="194" t="s">
        <v>445</v>
      </c>
      <c r="G81" s="195" t="s">
        <v>375</v>
      </c>
      <c r="H81" s="196">
        <v>63</v>
      </c>
      <c r="I81" s="197"/>
      <c r="J81" s="198">
        <f>ROUND(I81*H81,2)</f>
        <v>0</v>
      </c>
      <c r="K81" s="194" t="s">
        <v>133</v>
      </c>
      <c r="L81" s="61"/>
      <c r="M81" s="199" t="s">
        <v>22</v>
      </c>
      <c r="N81" s="200" t="s">
        <v>45</v>
      </c>
      <c r="O81" s="42"/>
      <c r="P81" s="201">
        <f>O81*H81</f>
        <v>0</v>
      </c>
      <c r="Q81" s="201">
        <v>0</v>
      </c>
      <c r="R81" s="201">
        <f>Q81*H81</f>
        <v>0</v>
      </c>
      <c r="S81" s="201">
        <v>0</v>
      </c>
      <c r="T81" s="202">
        <f>S81*H81</f>
        <v>0</v>
      </c>
      <c r="AR81" s="24" t="s">
        <v>134</v>
      </c>
      <c r="AT81" s="24" t="s">
        <v>129</v>
      </c>
      <c r="AU81" s="24" t="s">
        <v>83</v>
      </c>
      <c r="AY81" s="24" t="s">
        <v>127</v>
      </c>
      <c r="BE81" s="203">
        <f>IF(N81="základní",J81,0)</f>
        <v>0</v>
      </c>
      <c r="BF81" s="203">
        <f>IF(N81="snížená",J81,0)</f>
        <v>0</v>
      </c>
      <c r="BG81" s="203">
        <f>IF(N81="zákl. přenesená",J81,0)</f>
        <v>0</v>
      </c>
      <c r="BH81" s="203">
        <f>IF(N81="sníž. přenesená",J81,0)</f>
        <v>0</v>
      </c>
      <c r="BI81" s="203">
        <f>IF(N81="nulová",J81,0)</f>
        <v>0</v>
      </c>
      <c r="BJ81" s="24" t="s">
        <v>24</v>
      </c>
      <c r="BK81" s="203">
        <f>ROUND(I81*H81,2)</f>
        <v>0</v>
      </c>
      <c r="BL81" s="24" t="s">
        <v>134</v>
      </c>
      <c r="BM81" s="24" t="s">
        <v>83</v>
      </c>
    </row>
    <row r="82" spans="2:65" s="11" customFormat="1">
      <c r="B82" s="207"/>
      <c r="C82" s="208"/>
      <c r="D82" s="204" t="s">
        <v>137</v>
      </c>
      <c r="E82" s="209" t="s">
        <v>22</v>
      </c>
      <c r="F82" s="210" t="s">
        <v>446</v>
      </c>
      <c r="G82" s="208"/>
      <c r="H82" s="209" t="s">
        <v>22</v>
      </c>
      <c r="I82" s="211"/>
      <c r="J82" s="208"/>
      <c r="K82" s="208"/>
      <c r="L82" s="212"/>
      <c r="M82" s="213"/>
      <c r="N82" s="214"/>
      <c r="O82" s="214"/>
      <c r="P82" s="214"/>
      <c r="Q82" s="214"/>
      <c r="R82" s="214"/>
      <c r="S82" s="214"/>
      <c r="T82" s="215"/>
      <c r="AT82" s="216" t="s">
        <v>137</v>
      </c>
      <c r="AU82" s="216" t="s">
        <v>83</v>
      </c>
      <c r="AV82" s="11" t="s">
        <v>24</v>
      </c>
      <c r="AW82" s="11" t="s">
        <v>139</v>
      </c>
      <c r="AX82" s="11" t="s">
        <v>74</v>
      </c>
      <c r="AY82" s="216" t="s">
        <v>127</v>
      </c>
    </row>
    <row r="83" spans="2:65" s="11" customFormat="1">
      <c r="B83" s="207"/>
      <c r="C83" s="208"/>
      <c r="D83" s="204" t="s">
        <v>137</v>
      </c>
      <c r="E83" s="209" t="s">
        <v>22</v>
      </c>
      <c r="F83" s="210" t="s">
        <v>447</v>
      </c>
      <c r="G83" s="208"/>
      <c r="H83" s="209" t="s">
        <v>22</v>
      </c>
      <c r="I83" s="211"/>
      <c r="J83" s="208"/>
      <c r="K83" s="208"/>
      <c r="L83" s="212"/>
      <c r="M83" s="213"/>
      <c r="N83" s="214"/>
      <c r="O83" s="214"/>
      <c r="P83" s="214"/>
      <c r="Q83" s="214"/>
      <c r="R83" s="214"/>
      <c r="S83" s="214"/>
      <c r="T83" s="215"/>
      <c r="AT83" s="216" t="s">
        <v>137</v>
      </c>
      <c r="AU83" s="216" t="s">
        <v>83</v>
      </c>
      <c r="AV83" s="11" t="s">
        <v>24</v>
      </c>
      <c r="AW83" s="11" t="s">
        <v>139</v>
      </c>
      <c r="AX83" s="11" t="s">
        <v>74</v>
      </c>
      <c r="AY83" s="216" t="s">
        <v>127</v>
      </c>
    </row>
    <row r="84" spans="2:65" s="12" customFormat="1">
      <c r="B84" s="217"/>
      <c r="C84" s="218"/>
      <c r="D84" s="204" t="s">
        <v>137</v>
      </c>
      <c r="E84" s="219" t="s">
        <v>22</v>
      </c>
      <c r="F84" s="220" t="s">
        <v>448</v>
      </c>
      <c r="G84" s="218"/>
      <c r="H84" s="221">
        <v>63</v>
      </c>
      <c r="I84" s="222"/>
      <c r="J84" s="218"/>
      <c r="K84" s="218"/>
      <c r="L84" s="223"/>
      <c r="M84" s="224"/>
      <c r="N84" s="225"/>
      <c r="O84" s="225"/>
      <c r="P84" s="225"/>
      <c r="Q84" s="225"/>
      <c r="R84" s="225"/>
      <c r="S84" s="225"/>
      <c r="T84" s="226"/>
      <c r="AT84" s="227" t="s">
        <v>137</v>
      </c>
      <c r="AU84" s="227" t="s">
        <v>83</v>
      </c>
      <c r="AV84" s="12" t="s">
        <v>83</v>
      </c>
      <c r="AW84" s="12" t="s">
        <v>139</v>
      </c>
      <c r="AX84" s="12" t="s">
        <v>74</v>
      </c>
      <c r="AY84" s="227" t="s">
        <v>127</v>
      </c>
    </row>
    <row r="85" spans="2:65" s="13" customFormat="1">
      <c r="B85" s="228"/>
      <c r="C85" s="229"/>
      <c r="D85" s="204" t="s">
        <v>137</v>
      </c>
      <c r="E85" s="230" t="s">
        <v>22</v>
      </c>
      <c r="F85" s="231" t="s">
        <v>143</v>
      </c>
      <c r="G85" s="229"/>
      <c r="H85" s="232">
        <v>63</v>
      </c>
      <c r="I85" s="233"/>
      <c r="J85" s="229"/>
      <c r="K85" s="229"/>
      <c r="L85" s="234"/>
      <c r="M85" s="235"/>
      <c r="N85" s="236"/>
      <c r="O85" s="236"/>
      <c r="P85" s="236"/>
      <c r="Q85" s="236"/>
      <c r="R85" s="236"/>
      <c r="S85" s="236"/>
      <c r="T85" s="237"/>
      <c r="AT85" s="238" t="s">
        <v>137</v>
      </c>
      <c r="AU85" s="238" t="s">
        <v>83</v>
      </c>
      <c r="AV85" s="13" t="s">
        <v>134</v>
      </c>
      <c r="AW85" s="13" t="s">
        <v>139</v>
      </c>
      <c r="AX85" s="13" t="s">
        <v>24</v>
      </c>
      <c r="AY85" s="238" t="s">
        <v>127</v>
      </c>
    </row>
    <row r="86" spans="2:65" s="1" customFormat="1" ht="25.5" customHeight="1">
      <c r="B86" s="41"/>
      <c r="C86" s="192" t="s">
        <v>83</v>
      </c>
      <c r="D86" s="192" t="s">
        <v>129</v>
      </c>
      <c r="E86" s="193" t="s">
        <v>449</v>
      </c>
      <c r="F86" s="194" t="s">
        <v>450</v>
      </c>
      <c r="G86" s="195" t="s">
        <v>375</v>
      </c>
      <c r="H86" s="196">
        <v>19</v>
      </c>
      <c r="I86" s="197"/>
      <c r="J86" s="198">
        <f>ROUND(I86*H86,2)</f>
        <v>0</v>
      </c>
      <c r="K86" s="194" t="s">
        <v>133</v>
      </c>
      <c r="L86" s="61"/>
      <c r="M86" s="199" t="s">
        <v>22</v>
      </c>
      <c r="N86" s="200" t="s">
        <v>45</v>
      </c>
      <c r="O86" s="42"/>
      <c r="P86" s="201">
        <f>O86*H86</f>
        <v>0</v>
      </c>
      <c r="Q86" s="201">
        <v>0</v>
      </c>
      <c r="R86" s="201">
        <f>Q86*H86</f>
        <v>0</v>
      </c>
      <c r="S86" s="201">
        <v>0</v>
      </c>
      <c r="T86" s="202">
        <f>S86*H86</f>
        <v>0</v>
      </c>
      <c r="AR86" s="24" t="s">
        <v>134</v>
      </c>
      <c r="AT86" s="24" t="s">
        <v>129</v>
      </c>
      <c r="AU86" s="24" t="s">
        <v>83</v>
      </c>
      <c r="AY86" s="24" t="s">
        <v>127</v>
      </c>
      <c r="BE86" s="203">
        <f>IF(N86="základní",J86,0)</f>
        <v>0</v>
      </c>
      <c r="BF86" s="203">
        <f>IF(N86="snížená",J86,0)</f>
        <v>0</v>
      </c>
      <c r="BG86" s="203">
        <f>IF(N86="zákl. přenesená",J86,0)</f>
        <v>0</v>
      </c>
      <c r="BH86" s="203">
        <f>IF(N86="sníž. přenesená",J86,0)</f>
        <v>0</v>
      </c>
      <c r="BI86" s="203">
        <f>IF(N86="nulová",J86,0)</f>
        <v>0</v>
      </c>
      <c r="BJ86" s="24" t="s">
        <v>24</v>
      </c>
      <c r="BK86" s="203">
        <f>ROUND(I86*H86,2)</f>
        <v>0</v>
      </c>
      <c r="BL86" s="24" t="s">
        <v>134</v>
      </c>
      <c r="BM86" s="24" t="s">
        <v>134</v>
      </c>
    </row>
    <row r="87" spans="2:65" s="11" customFormat="1">
      <c r="B87" s="207"/>
      <c r="C87" s="208"/>
      <c r="D87" s="204" t="s">
        <v>137</v>
      </c>
      <c r="E87" s="209" t="s">
        <v>22</v>
      </c>
      <c r="F87" s="210" t="s">
        <v>446</v>
      </c>
      <c r="G87" s="208"/>
      <c r="H87" s="209" t="s">
        <v>22</v>
      </c>
      <c r="I87" s="211"/>
      <c r="J87" s="208"/>
      <c r="K87" s="208"/>
      <c r="L87" s="212"/>
      <c r="M87" s="213"/>
      <c r="N87" s="214"/>
      <c r="O87" s="214"/>
      <c r="P87" s="214"/>
      <c r="Q87" s="214"/>
      <c r="R87" s="214"/>
      <c r="S87" s="214"/>
      <c r="T87" s="215"/>
      <c r="AT87" s="216" t="s">
        <v>137</v>
      </c>
      <c r="AU87" s="216" t="s">
        <v>83</v>
      </c>
      <c r="AV87" s="11" t="s">
        <v>24</v>
      </c>
      <c r="AW87" s="11" t="s">
        <v>139</v>
      </c>
      <c r="AX87" s="11" t="s">
        <v>74</v>
      </c>
      <c r="AY87" s="216" t="s">
        <v>127</v>
      </c>
    </row>
    <row r="88" spans="2:65" s="11" customFormat="1">
      <c r="B88" s="207"/>
      <c r="C88" s="208"/>
      <c r="D88" s="204" t="s">
        <v>137</v>
      </c>
      <c r="E88" s="209" t="s">
        <v>22</v>
      </c>
      <c r="F88" s="210" t="s">
        <v>451</v>
      </c>
      <c r="G88" s="208"/>
      <c r="H88" s="209" t="s">
        <v>22</v>
      </c>
      <c r="I88" s="211"/>
      <c r="J88" s="208"/>
      <c r="K88" s="208"/>
      <c r="L88" s="212"/>
      <c r="M88" s="213"/>
      <c r="N88" s="214"/>
      <c r="O88" s="214"/>
      <c r="P88" s="214"/>
      <c r="Q88" s="214"/>
      <c r="R88" s="214"/>
      <c r="S88" s="214"/>
      <c r="T88" s="215"/>
      <c r="AT88" s="216" t="s">
        <v>137</v>
      </c>
      <c r="AU88" s="216" t="s">
        <v>83</v>
      </c>
      <c r="AV88" s="11" t="s">
        <v>24</v>
      </c>
      <c r="AW88" s="11" t="s">
        <v>139</v>
      </c>
      <c r="AX88" s="11" t="s">
        <v>74</v>
      </c>
      <c r="AY88" s="216" t="s">
        <v>127</v>
      </c>
    </row>
    <row r="89" spans="2:65" s="12" customFormat="1">
      <c r="B89" s="217"/>
      <c r="C89" s="218"/>
      <c r="D89" s="204" t="s">
        <v>137</v>
      </c>
      <c r="E89" s="219" t="s">
        <v>22</v>
      </c>
      <c r="F89" s="220" t="s">
        <v>330</v>
      </c>
      <c r="G89" s="218"/>
      <c r="H89" s="221">
        <v>19</v>
      </c>
      <c r="I89" s="222"/>
      <c r="J89" s="218"/>
      <c r="K89" s="218"/>
      <c r="L89" s="223"/>
      <c r="M89" s="224"/>
      <c r="N89" s="225"/>
      <c r="O89" s="225"/>
      <c r="P89" s="225"/>
      <c r="Q89" s="225"/>
      <c r="R89" s="225"/>
      <c r="S89" s="225"/>
      <c r="T89" s="226"/>
      <c r="AT89" s="227" t="s">
        <v>137</v>
      </c>
      <c r="AU89" s="227" t="s">
        <v>83</v>
      </c>
      <c r="AV89" s="12" t="s">
        <v>83</v>
      </c>
      <c r="AW89" s="12" t="s">
        <v>139</v>
      </c>
      <c r="AX89" s="12" t="s">
        <v>74</v>
      </c>
      <c r="AY89" s="227" t="s">
        <v>127</v>
      </c>
    </row>
    <row r="90" spans="2:65" s="13" customFormat="1">
      <c r="B90" s="228"/>
      <c r="C90" s="229"/>
      <c r="D90" s="204" t="s">
        <v>137</v>
      </c>
      <c r="E90" s="230" t="s">
        <v>22</v>
      </c>
      <c r="F90" s="231" t="s">
        <v>143</v>
      </c>
      <c r="G90" s="229"/>
      <c r="H90" s="232">
        <v>19</v>
      </c>
      <c r="I90" s="233"/>
      <c r="J90" s="229"/>
      <c r="K90" s="229"/>
      <c r="L90" s="234"/>
      <c r="M90" s="235"/>
      <c r="N90" s="236"/>
      <c r="O90" s="236"/>
      <c r="P90" s="236"/>
      <c r="Q90" s="236"/>
      <c r="R90" s="236"/>
      <c r="S90" s="236"/>
      <c r="T90" s="237"/>
      <c r="AT90" s="238" t="s">
        <v>137</v>
      </c>
      <c r="AU90" s="238" t="s">
        <v>83</v>
      </c>
      <c r="AV90" s="13" t="s">
        <v>134</v>
      </c>
      <c r="AW90" s="13" t="s">
        <v>139</v>
      </c>
      <c r="AX90" s="13" t="s">
        <v>24</v>
      </c>
      <c r="AY90" s="238" t="s">
        <v>127</v>
      </c>
    </row>
    <row r="91" spans="2:65" s="1" customFormat="1" ht="38.25" customHeight="1">
      <c r="B91" s="41"/>
      <c r="C91" s="192" t="s">
        <v>151</v>
      </c>
      <c r="D91" s="192" t="s">
        <v>129</v>
      </c>
      <c r="E91" s="193" t="s">
        <v>452</v>
      </c>
      <c r="F91" s="194" t="s">
        <v>453</v>
      </c>
      <c r="G91" s="195" t="s">
        <v>375</v>
      </c>
      <c r="H91" s="196">
        <v>63</v>
      </c>
      <c r="I91" s="197"/>
      <c r="J91" s="198">
        <f>ROUND(I91*H91,2)</f>
        <v>0</v>
      </c>
      <c r="K91" s="194" t="s">
        <v>133</v>
      </c>
      <c r="L91" s="61"/>
      <c r="M91" s="199" t="s">
        <v>22</v>
      </c>
      <c r="N91" s="200" t="s">
        <v>45</v>
      </c>
      <c r="O91" s="42"/>
      <c r="P91" s="201">
        <f>O91*H91</f>
        <v>0</v>
      </c>
      <c r="Q91" s="201">
        <v>0</v>
      </c>
      <c r="R91" s="201">
        <f>Q91*H91</f>
        <v>0</v>
      </c>
      <c r="S91" s="201">
        <v>0</v>
      </c>
      <c r="T91" s="202">
        <f>S91*H91</f>
        <v>0</v>
      </c>
      <c r="AR91" s="24" t="s">
        <v>134</v>
      </c>
      <c r="AT91" s="24" t="s">
        <v>129</v>
      </c>
      <c r="AU91" s="24" t="s">
        <v>83</v>
      </c>
      <c r="AY91" s="24" t="s">
        <v>127</v>
      </c>
      <c r="BE91" s="203">
        <f>IF(N91="základní",J91,0)</f>
        <v>0</v>
      </c>
      <c r="BF91" s="203">
        <f>IF(N91="snížená",J91,0)</f>
        <v>0</v>
      </c>
      <c r="BG91" s="203">
        <f>IF(N91="zákl. přenesená",J91,0)</f>
        <v>0</v>
      </c>
      <c r="BH91" s="203">
        <f>IF(N91="sníž. přenesená",J91,0)</f>
        <v>0</v>
      </c>
      <c r="BI91" s="203">
        <f>IF(N91="nulová",J91,0)</f>
        <v>0</v>
      </c>
      <c r="BJ91" s="24" t="s">
        <v>24</v>
      </c>
      <c r="BK91" s="203">
        <f>ROUND(I91*H91,2)</f>
        <v>0</v>
      </c>
      <c r="BL91" s="24" t="s">
        <v>134</v>
      </c>
      <c r="BM91" s="24" t="s">
        <v>155</v>
      </c>
    </row>
    <row r="92" spans="2:65" s="1" customFormat="1" ht="54">
      <c r="B92" s="41"/>
      <c r="C92" s="63"/>
      <c r="D92" s="204" t="s">
        <v>135</v>
      </c>
      <c r="E92" s="63"/>
      <c r="F92" s="205" t="s">
        <v>454</v>
      </c>
      <c r="G92" s="63"/>
      <c r="H92" s="63"/>
      <c r="I92" s="163"/>
      <c r="J92" s="63"/>
      <c r="K92" s="63"/>
      <c r="L92" s="61"/>
      <c r="M92" s="206"/>
      <c r="N92" s="42"/>
      <c r="O92" s="42"/>
      <c r="P92" s="42"/>
      <c r="Q92" s="42"/>
      <c r="R92" s="42"/>
      <c r="S92" s="42"/>
      <c r="T92" s="78"/>
      <c r="AT92" s="24" t="s">
        <v>135</v>
      </c>
      <c r="AU92" s="24" t="s">
        <v>83</v>
      </c>
    </row>
    <row r="93" spans="2:65" s="11" customFormat="1">
      <c r="B93" s="207"/>
      <c r="C93" s="208"/>
      <c r="D93" s="204" t="s">
        <v>137</v>
      </c>
      <c r="E93" s="209" t="s">
        <v>22</v>
      </c>
      <c r="F93" s="210" t="s">
        <v>455</v>
      </c>
      <c r="G93" s="208"/>
      <c r="H93" s="209" t="s">
        <v>22</v>
      </c>
      <c r="I93" s="211"/>
      <c r="J93" s="208"/>
      <c r="K93" s="208"/>
      <c r="L93" s="212"/>
      <c r="M93" s="213"/>
      <c r="N93" s="214"/>
      <c r="O93" s="214"/>
      <c r="P93" s="214"/>
      <c r="Q93" s="214"/>
      <c r="R93" s="214"/>
      <c r="S93" s="214"/>
      <c r="T93" s="215"/>
      <c r="AT93" s="216" t="s">
        <v>137</v>
      </c>
      <c r="AU93" s="216" t="s">
        <v>83</v>
      </c>
      <c r="AV93" s="11" t="s">
        <v>24</v>
      </c>
      <c r="AW93" s="11" t="s">
        <v>139</v>
      </c>
      <c r="AX93" s="11" t="s">
        <v>74</v>
      </c>
      <c r="AY93" s="216" t="s">
        <v>127</v>
      </c>
    </row>
    <row r="94" spans="2:65" s="12" customFormat="1">
      <c r="B94" s="217"/>
      <c r="C94" s="218"/>
      <c r="D94" s="204" t="s">
        <v>137</v>
      </c>
      <c r="E94" s="219" t="s">
        <v>22</v>
      </c>
      <c r="F94" s="220" t="s">
        <v>456</v>
      </c>
      <c r="G94" s="218"/>
      <c r="H94" s="221">
        <v>63</v>
      </c>
      <c r="I94" s="222"/>
      <c r="J94" s="218"/>
      <c r="K94" s="218"/>
      <c r="L94" s="223"/>
      <c r="M94" s="224"/>
      <c r="N94" s="225"/>
      <c r="O94" s="225"/>
      <c r="P94" s="225"/>
      <c r="Q94" s="225"/>
      <c r="R94" s="225"/>
      <c r="S94" s="225"/>
      <c r="T94" s="226"/>
      <c r="AT94" s="227" t="s">
        <v>137</v>
      </c>
      <c r="AU94" s="227" t="s">
        <v>83</v>
      </c>
      <c r="AV94" s="12" t="s">
        <v>83</v>
      </c>
      <c r="AW94" s="12" t="s">
        <v>139</v>
      </c>
      <c r="AX94" s="12" t="s">
        <v>74</v>
      </c>
      <c r="AY94" s="227" t="s">
        <v>127</v>
      </c>
    </row>
    <row r="95" spans="2:65" s="13" customFormat="1">
      <c r="B95" s="228"/>
      <c r="C95" s="229"/>
      <c r="D95" s="204" t="s">
        <v>137</v>
      </c>
      <c r="E95" s="230" t="s">
        <v>22</v>
      </c>
      <c r="F95" s="231" t="s">
        <v>143</v>
      </c>
      <c r="G95" s="229"/>
      <c r="H95" s="232">
        <v>63</v>
      </c>
      <c r="I95" s="233"/>
      <c r="J95" s="229"/>
      <c r="K95" s="229"/>
      <c r="L95" s="234"/>
      <c r="M95" s="235"/>
      <c r="N95" s="236"/>
      <c r="O95" s="236"/>
      <c r="P95" s="236"/>
      <c r="Q95" s="236"/>
      <c r="R95" s="236"/>
      <c r="S95" s="236"/>
      <c r="T95" s="237"/>
      <c r="AT95" s="238" t="s">
        <v>137</v>
      </c>
      <c r="AU95" s="238" t="s">
        <v>83</v>
      </c>
      <c r="AV95" s="13" t="s">
        <v>134</v>
      </c>
      <c r="AW95" s="13" t="s">
        <v>139</v>
      </c>
      <c r="AX95" s="13" t="s">
        <v>24</v>
      </c>
      <c r="AY95" s="238" t="s">
        <v>127</v>
      </c>
    </row>
    <row r="96" spans="2:65" s="1" customFormat="1" ht="38.25" customHeight="1">
      <c r="B96" s="41"/>
      <c r="C96" s="192" t="s">
        <v>134</v>
      </c>
      <c r="D96" s="192" t="s">
        <v>129</v>
      </c>
      <c r="E96" s="193" t="s">
        <v>457</v>
      </c>
      <c r="F96" s="194" t="s">
        <v>458</v>
      </c>
      <c r="G96" s="195" t="s">
        <v>375</v>
      </c>
      <c r="H96" s="196">
        <v>16</v>
      </c>
      <c r="I96" s="197"/>
      <c r="J96" s="198">
        <f>ROUND(I96*H96,2)</f>
        <v>0</v>
      </c>
      <c r="K96" s="194" t="s">
        <v>133</v>
      </c>
      <c r="L96" s="61"/>
      <c r="M96" s="199" t="s">
        <v>22</v>
      </c>
      <c r="N96" s="200" t="s">
        <v>45</v>
      </c>
      <c r="O96" s="42"/>
      <c r="P96" s="201">
        <f>O96*H96</f>
        <v>0</v>
      </c>
      <c r="Q96" s="201">
        <v>0</v>
      </c>
      <c r="R96" s="201">
        <f>Q96*H96</f>
        <v>0</v>
      </c>
      <c r="S96" s="201">
        <v>0</v>
      </c>
      <c r="T96" s="202">
        <f>S96*H96</f>
        <v>0</v>
      </c>
      <c r="AR96" s="24" t="s">
        <v>134</v>
      </c>
      <c r="AT96" s="24" t="s">
        <v>129</v>
      </c>
      <c r="AU96" s="24" t="s">
        <v>83</v>
      </c>
      <c r="AY96" s="24" t="s">
        <v>127</v>
      </c>
      <c r="BE96" s="203">
        <f>IF(N96="základní",J96,0)</f>
        <v>0</v>
      </c>
      <c r="BF96" s="203">
        <f>IF(N96="snížená",J96,0)</f>
        <v>0</v>
      </c>
      <c r="BG96" s="203">
        <f>IF(N96="zákl. přenesená",J96,0)</f>
        <v>0</v>
      </c>
      <c r="BH96" s="203">
        <f>IF(N96="sníž. přenesená",J96,0)</f>
        <v>0</v>
      </c>
      <c r="BI96" s="203">
        <f>IF(N96="nulová",J96,0)</f>
        <v>0</v>
      </c>
      <c r="BJ96" s="24" t="s">
        <v>24</v>
      </c>
      <c r="BK96" s="203">
        <f>ROUND(I96*H96,2)</f>
        <v>0</v>
      </c>
      <c r="BL96" s="24" t="s">
        <v>134</v>
      </c>
      <c r="BM96" s="24" t="s">
        <v>162</v>
      </c>
    </row>
    <row r="97" spans="2:65" s="1" customFormat="1" ht="54">
      <c r="B97" s="41"/>
      <c r="C97" s="63"/>
      <c r="D97" s="204" t="s">
        <v>135</v>
      </c>
      <c r="E97" s="63"/>
      <c r="F97" s="205" t="s">
        <v>454</v>
      </c>
      <c r="G97" s="63"/>
      <c r="H97" s="63"/>
      <c r="I97" s="163"/>
      <c r="J97" s="63"/>
      <c r="K97" s="63"/>
      <c r="L97" s="61"/>
      <c r="M97" s="206"/>
      <c r="N97" s="42"/>
      <c r="O97" s="42"/>
      <c r="P97" s="42"/>
      <c r="Q97" s="42"/>
      <c r="R97" s="42"/>
      <c r="S97" s="42"/>
      <c r="T97" s="78"/>
      <c r="AT97" s="24" t="s">
        <v>135</v>
      </c>
      <c r="AU97" s="24" t="s">
        <v>83</v>
      </c>
    </row>
    <row r="98" spans="2:65" s="11" customFormat="1">
      <c r="B98" s="207"/>
      <c r="C98" s="208"/>
      <c r="D98" s="204" t="s">
        <v>137</v>
      </c>
      <c r="E98" s="209" t="s">
        <v>22</v>
      </c>
      <c r="F98" s="210" t="s">
        <v>459</v>
      </c>
      <c r="G98" s="208"/>
      <c r="H98" s="209" t="s">
        <v>22</v>
      </c>
      <c r="I98" s="211"/>
      <c r="J98" s="208"/>
      <c r="K98" s="208"/>
      <c r="L98" s="212"/>
      <c r="M98" s="213"/>
      <c r="N98" s="214"/>
      <c r="O98" s="214"/>
      <c r="P98" s="214"/>
      <c r="Q98" s="214"/>
      <c r="R98" s="214"/>
      <c r="S98" s="214"/>
      <c r="T98" s="215"/>
      <c r="AT98" s="216" t="s">
        <v>137</v>
      </c>
      <c r="AU98" s="216" t="s">
        <v>83</v>
      </c>
      <c r="AV98" s="11" t="s">
        <v>24</v>
      </c>
      <c r="AW98" s="11" t="s">
        <v>139</v>
      </c>
      <c r="AX98" s="11" t="s">
        <v>74</v>
      </c>
      <c r="AY98" s="216" t="s">
        <v>127</v>
      </c>
    </row>
    <row r="99" spans="2:65" s="12" customFormat="1">
      <c r="B99" s="217"/>
      <c r="C99" s="218"/>
      <c r="D99" s="204" t="s">
        <v>137</v>
      </c>
      <c r="E99" s="219" t="s">
        <v>22</v>
      </c>
      <c r="F99" s="220" t="s">
        <v>460</v>
      </c>
      <c r="G99" s="218"/>
      <c r="H99" s="221">
        <v>16</v>
      </c>
      <c r="I99" s="222"/>
      <c r="J99" s="218"/>
      <c r="K99" s="218"/>
      <c r="L99" s="223"/>
      <c r="M99" s="224"/>
      <c r="N99" s="225"/>
      <c r="O99" s="225"/>
      <c r="P99" s="225"/>
      <c r="Q99" s="225"/>
      <c r="R99" s="225"/>
      <c r="S99" s="225"/>
      <c r="T99" s="226"/>
      <c r="AT99" s="227" t="s">
        <v>137</v>
      </c>
      <c r="AU99" s="227" t="s">
        <v>83</v>
      </c>
      <c r="AV99" s="12" t="s">
        <v>83</v>
      </c>
      <c r="AW99" s="12" t="s">
        <v>139</v>
      </c>
      <c r="AX99" s="12" t="s">
        <v>74</v>
      </c>
      <c r="AY99" s="227" t="s">
        <v>127</v>
      </c>
    </row>
    <row r="100" spans="2:65" s="13" customFormat="1">
      <c r="B100" s="228"/>
      <c r="C100" s="229"/>
      <c r="D100" s="204" t="s">
        <v>137</v>
      </c>
      <c r="E100" s="230" t="s">
        <v>22</v>
      </c>
      <c r="F100" s="231" t="s">
        <v>143</v>
      </c>
      <c r="G100" s="229"/>
      <c r="H100" s="232">
        <v>16</v>
      </c>
      <c r="I100" s="233"/>
      <c r="J100" s="229"/>
      <c r="K100" s="229"/>
      <c r="L100" s="234"/>
      <c r="M100" s="235"/>
      <c r="N100" s="236"/>
      <c r="O100" s="236"/>
      <c r="P100" s="236"/>
      <c r="Q100" s="236"/>
      <c r="R100" s="236"/>
      <c r="S100" s="236"/>
      <c r="T100" s="237"/>
      <c r="AT100" s="238" t="s">
        <v>137</v>
      </c>
      <c r="AU100" s="238" t="s">
        <v>83</v>
      </c>
      <c r="AV100" s="13" t="s">
        <v>134</v>
      </c>
      <c r="AW100" s="13" t="s">
        <v>139</v>
      </c>
      <c r="AX100" s="13" t="s">
        <v>24</v>
      </c>
      <c r="AY100" s="238" t="s">
        <v>127</v>
      </c>
    </row>
    <row r="101" spans="2:65" s="1" customFormat="1" ht="38.25" customHeight="1">
      <c r="B101" s="41"/>
      <c r="C101" s="192" t="s">
        <v>233</v>
      </c>
      <c r="D101" s="192" t="s">
        <v>129</v>
      </c>
      <c r="E101" s="193" t="s">
        <v>461</v>
      </c>
      <c r="F101" s="194" t="s">
        <v>462</v>
      </c>
      <c r="G101" s="195" t="s">
        <v>375</v>
      </c>
      <c r="H101" s="196">
        <v>3</v>
      </c>
      <c r="I101" s="197"/>
      <c r="J101" s="198">
        <f>ROUND(I101*H101,2)</f>
        <v>0</v>
      </c>
      <c r="K101" s="194" t="s">
        <v>133</v>
      </c>
      <c r="L101" s="61"/>
      <c r="M101" s="199" t="s">
        <v>22</v>
      </c>
      <c r="N101" s="200" t="s">
        <v>45</v>
      </c>
      <c r="O101" s="42"/>
      <c r="P101" s="201">
        <f>O101*H101</f>
        <v>0</v>
      </c>
      <c r="Q101" s="201">
        <v>0</v>
      </c>
      <c r="R101" s="201">
        <f>Q101*H101</f>
        <v>0</v>
      </c>
      <c r="S101" s="201">
        <v>0</v>
      </c>
      <c r="T101" s="202">
        <f>S101*H101</f>
        <v>0</v>
      </c>
      <c r="AR101" s="24" t="s">
        <v>134</v>
      </c>
      <c r="AT101" s="24" t="s">
        <v>129</v>
      </c>
      <c r="AU101" s="24" t="s">
        <v>83</v>
      </c>
      <c r="AY101" s="24" t="s">
        <v>127</v>
      </c>
      <c r="BE101" s="203">
        <f>IF(N101="základní",J101,0)</f>
        <v>0</v>
      </c>
      <c r="BF101" s="203">
        <f>IF(N101="snížená",J101,0)</f>
        <v>0</v>
      </c>
      <c r="BG101" s="203">
        <f>IF(N101="zákl. přenesená",J101,0)</f>
        <v>0</v>
      </c>
      <c r="BH101" s="203">
        <f>IF(N101="sníž. přenesená",J101,0)</f>
        <v>0</v>
      </c>
      <c r="BI101" s="203">
        <f>IF(N101="nulová",J101,0)</f>
        <v>0</v>
      </c>
      <c r="BJ101" s="24" t="s">
        <v>24</v>
      </c>
      <c r="BK101" s="203">
        <f>ROUND(I101*H101,2)</f>
        <v>0</v>
      </c>
      <c r="BL101" s="24" t="s">
        <v>134</v>
      </c>
      <c r="BM101" s="24" t="s">
        <v>29</v>
      </c>
    </row>
    <row r="102" spans="2:65" s="1" customFormat="1" ht="54">
      <c r="B102" s="41"/>
      <c r="C102" s="63"/>
      <c r="D102" s="204" t="s">
        <v>135</v>
      </c>
      <c r="E102" s="63"/>
      <c r="F102" s="205" t="s">
        <v>454</v>
      </c>
      <c r="G102" s="63"/>
      <c r="H102" s="63"/>
      <c r="I102" s="163"/>
      <c r="J102" s="63"/>
      <c r="K102" s="63"/>
      <c r="L102" s="61"/>
      <c r="M102" s="206"/>
      <c r="N102" s="42"/>
      <c r="O102" s="42"/>
      <c r="P102" s="42"/>
      <c r="Q102" s="42"/>
      <c r="R102" s="42"/>
      <c r="S102" s="42"/>
      <c r="T102" s="78"/>
      <c r="AT102" s="24" t="s">
        <v>135</v>
      </c>
      <c r="AU102" s="24" t="s">
        <v>83</v>
      </c>
    </row>
    <row r="103" spans="2:65" s="11" customFormat="1">
      <c r="B103" s="207"/>
      <c r="C103" s="208"/>
      <c r="D103" s="204" t="s">
        <v>137</v>
      </c>
      <c r="E103" s="209" t="s">
        <v>22</v>
      </c>
      <c r="F103" s="210" t="s">
        <v>463</v>
      </c>
      <c r="G103" s="208"/>
      <c r="H103" s="209" t="s">
        <v>22</v>
      </c>
      <c r="I103" s="211"/>
      <c r="J103" s="208"/>
      <c r="K103" s="208"/>
      <c r="L103" s="212"/>
      <c r="M103" s="213"/>
      <c r="N103" s="214"/>
      <c r="O103" s="214"/>
      <c r="P103" s="214"/>
      <c r="Q103" s="214"/>
      <c r="R103" s="214"/>
      <c r="S103" s="214"/>
      <c r="T103" s="215"/>
      <c r="AT103" s="216" t="s">
        <v>137</v>
      </c>
      <c r="AU103" s="216" t="s">
        <v>83</v>
      </c>
      <c r="AV103" s="11" t="s">
        <v>24</v>
      </c>
      <c r="AW103" s="11" t="s">
        <v>139</v>
      </c>
      <c r="AX103" s="11" t="s">
        <v>74</v>
      </c>
      <c r="AY103" s="216" t="s">
        <v>127</v>
      </c>
    </row>
    <row r="104" spans="2:65" s="12" customFormat="1">
      <c r="B104" s="217"/>
      <c r="C104" s="218"/>
      <c r="D104" s="204" t="s">
        <v>137</v>
      </c>
      <c r="E104" s="219" t="s">
        <v>22</v>
      </c>
      <c r="F104" s="220" t="s">
        <v>151</v>
      </c>
      <c r="G104" s="218"/>
      <c r="H104" s="221">
        <v>3</v>
      </c>
      <c r="I104" s="222"/>
      <c r="J104" s="218"/>
      <c r="K104" s="218"/>
      <c r="L104" s="223"/>
      <c r="M104" s="224"/>
      <c r="N104" s="225"/>
      <c r="O104" s="225"/>
      <c r="P104" s="225"/>
      <c r="Q104" s="225"/>
      <c r="R104" s="225"/>
      <c r="S104" s="225"/>
      <c r="T104" s="226"/>
      <c r="AT104" s="227" t="s">
        <v>137</v>
      </c>
      <c r="AU104" s="227" t="s">
        <v>83</v>
      </c>
      <c r="AV104" s="12" t="s">
        <v>83</v>
      </c>
      <c r="AW104" s="12" t="s">
        <v>139</v>
      </c>
      <c r="AX104" s="12" t="s">
        <v>74</v>
      </c>
      <c r="AY104" s="227" t="s">
        <v>127</v>
      </c>
    </row>
    <row r="105" spans="2:65" s="13" customFormat="1">
      <c r="B105" s="228"/>
      <c r="C105" s="229"/>
      <c r="D105" s="204" t="s">
        <v>137</v>
      </c>
      <c r="E105" s="230" t="s">
        <v>22</v>
      </c>
      <c r="F105" s="231" t="s">
        <v>143</v>
      </c>
      <c r="G105" s="229"/>
      <c r="H105" s="232">
        <v>3</v>
      </c>
      <c r="I105" s="233"/>
      <c r="J105" s="229"/>
      <c r="K105" s="229"/>
      <c r="L105" s="234"/>
      <c r="M105" s="235"/>
      <c r="N105" s="236"/>
      <c r="O105" s="236"/>
      <c r="P105" s="236"/>
      <c r="Q105" s="236"/>
      <c r="R105" s="236"/>
      <c r="S105" s="236"/>
      <c r="T105" s="237"/>
      <c r="AT105" s="238" t="s">
        <v>137</v>
      </c>
      <c r="AU105" s="238" t="s">
        <v>83</v>
      </c>
      <c r="AV105" s="13" t="s">
        <v>134</v>
      </c>
      <c r="AW105" s="13" t="s">
        <v>139</v>
      </c>
      <c r="AX105" s="13" t="s">
        <v>24</v>
      </c>
      <c r="AY105" s="238" t="s">
        <v>127</v>
      </c>
    </row>
    <row r="106" spans="2:65" s="1" customFormat="1" ht="16.5" customHeight="1">
      <c r="B106" s="41"/>
      <c r="C106" s="250" t="s">
        <v>155</v>
      </c>
      <c r="D106" s="250" t="s">
        <v>270</v>
      </c>
      <c r="E106" s="251" t="s">
        <v>464</v>
      </c>
      <c r="F106" s="252" t="s">
        <v>465</v>
      </c>
      <c r="G106" s="253" t="s">
        <v>375</v>
      </c>
      <c r="H106" s="254">
        <v>17</v>
      </c>
      <c r="I106" s="255"/>
      <c r="J106" s="256">
        <f>ROUND(I106*H106,2)</f>
        <v>0</v>
      </c>
      <c r="K106" s="252" t="s">
        <v>133</v>
      </c>
      <c r="L106" s="257"/>
      <c r="M106" s="258" t="s">
        <v>22</v>
      </c>
      <c r="N106" s="259" t="s">
        <v>45</v>
      </c>
      <c r="O106" s="42"/>
      <c r="P106" s="201">
        <f>O106*H106</f>
        <v>0</v>
      </c>
      <c r="Q106" s="201">
        <v>2.7E-2</v>
      </c>
      <c r="R106" s="201">
        <f>Q106*H106</f>
        <v>0.45900000000000002</v>
      </c>
      <c r="S106" s="201">
        <v>0</v>
      </c>
      <c r="T106" s="202">
        <f>S106*H106</f>
        <v>0</v>
      </c>
      <c r="AR106" s="24" t="s">
        <v>162</v>
      </c>
      <c r="AT106" s="24" t="s">
        <v>270</v>
      </c>
      <c r="AU106" s="24" t="s">
        <v>83</v>
      </c>
      <c r="AY106" s="24" t="s">
        <v>127</v>
      </c>
      <c r="BE106" s="203">
        <f>IF(N106="základní",J106,0)</f>
        <v>0</v>
      </c>
      <c r="BF106" s="203">
        <f>IF(N106="snížená",J106,0)</f>
        <v>0</v>
      </c>
      <c r="BG106" s="203">
        <f>IF(N106="zákl. přenesená",J106,0)</f>
        <v>0</v>
      </c>
      <c r="BH106" s="203">
        <f>IF(N106="sníž. přenesená",J106,0)</f>
        <v>0</v>
      </c>
      <c r="BI106" s="203">
        <f>IF(N106="nulová",J106,0)</f>
        <v>0</v>
      </c>
      <c r="BJ106" s="24" t="s">
        <v>24</v>
      </c>
      <c r="BK106" s="203">
        <f>ROUND(I106*H106,2)</f>
        <v>0</v>
      </c>
      <c r="BL106" s="24" t="s">
        <v>134</v>
      </c>
      <c r="BM106" s="24" t="s">
        <v>245</v>
      </c>
    </row>
    <row r="107" spans="2:65" s="11" customFormat="1">
      <c r="B107" s="207"/>
      <c r="C107" s="208"/>
      <c r="D107" s="204" t="s">
        <v>137</v>
      </c>
      <c r="E107" s="209" t="s">
        <v>22</v>
      </c>
      <c r="F107" s="210" t="s">
        <v>138</v>
      </c>
      <c r="G107" s="208"/>
      <c r="H107" s="209" t="s">
        <v>22</v>
      </c>
      <c r="I107" s="211"/>
      <c r="J107" s="208"/>
      <c r="K107" s="208"/>
      <c r="L107" s="212"/>
      <c r="M107" s="213"/>
      <c r="N107" s="214"/>
      <c r="O107" s="214"/>
      <c r="P107" s="214"/>
      <c r="Q107" s="214"/>
      <c r="R107" s="214"/>
      <c r="S107" s="214"/>
      <c r="T107" s="215"/>
      <c r="AT107" s="216" t="s">
        <v>137</v>
      </c>
      <c r="AU107" s="216" t="s">
        <v>83</v>
      </c>
      <c r="AV107" s="11" t="s">
        <v>24</v>
      </c>
      <c r="AW107" s="11" t="s">
        <v>139</v>
      </c>
      <c r="AX107" s="11" t="s">
        <v>74</v>
      </c>
      <c r="AY107" s="216" t="s">
        <v>127</v>
      </c>
    </row>
    <row r="108" spans="2:65" s="11" customFormat="1">
      <c r="B108" s="207"/>
      <c r="C108" s="208"/>
      <c r="D108" s="204" t="s">
        <v>137</v>
      </c>
      <c r="E108" s="209" t="s">
        <v>22</v>
      </c>
      <c r="F108" s="210" t="s">
        <v>466</v>
      </c>
      <c r="G108" s="208"/>
      <c r="H108" s="209" t="s">
        <v>22</v>
      </c>
      <c r="I108" s="211"/>
      <c r="J108" s="208"/>
      <c r="K108" s="208"/>
      <c r="L108" s="212"/>
      <c r="M108" s="213"/>
      <c r="N108" s="214"/>
      <c r="O108" s="214"/>
      <c r="P108" s="214"/>
      <c r="Q108" s="214"/>
      <c r="R108" s="214"/>
      <c r="S108" s="214"/>
      <c r="T108" s="215"/>
      <c r="AT108" s="216" t="s">
        <v>137</v>
      </c>
      <c r="AU108" s="216" t="s">
        <v>83</v>
      </c>
      <c r="AV108" s="11" t="s">
        <v>24</v>
      </c>
      <c r="AW108" s="11" t="s">
        <v>139</v>
      </c>
      <c r="AX108" s="11" t="s">
        <v>74</v>
      </c>
      <c r="AY108" s="216" t="s">
        <v>127</v>
      </c>
    </row>
    <row r="109" spans="2:65" s="12" customFormat="1">
      <c r="B109" s="217"/>
      <c r="C109" s="218"/>
      <c r="D109" s="204" t="s">
        <v>137</v>
      </c>
      <c r="E109" s="219" t="s">
        <v>22</v>
      </c>
      <c r="F109" s="220" t="s">
        <v>320</v>
      </c>
      <c r="G109" s="218"/>
      <c r="H109" s="221">
        <v>17</v>
      </c>
      <c r="I109" s="222"/>
      <c r="J109" s="218"/>
      <c r="K109" s="218"/>
      <c r="L109" s="223"/>
      <c r="M109" s="224"/>
      <c r="N109" s="225"/>
      <c r="O109" s="225"/>
      <c r="P109" s="225"/>
      <c r="Q109" s="225"/>
      <c r="R109" s="225"/>
      <c r="S109" s="225"/>
      <c r="T109" s="226"/>
      <c r="AT109" s="227" t="s">
        <v>137</v>
      </c>
      <c r="AU109" s="227" t="s">
        <v>83</v>
      </c>
      <c r="AV109" s="12" t="s">
        <v>83</v>
      </c>
      <c r="AW109" s="12" t="s">
        <v>139</v>
      </c>
      <c r="AX109" s="12" t="s">
        <v>74</v>
      </c>
      <c r="AY109" s="227" t="s">
        <v>127</v>
      </c>
    </row>
    <row r="110" spans="2:65" s="13" customFormat="1">
      <c r="B110" s="228"/>
      <c r="C110" s="229"/>
      <c r="D110" s="204" t="s">
        <v>137</v>
      </c>
      <c r="E110" s="230" t="s">
        <v>22</v>
      </c>
      <c r="F110" s="231" t="s">
        <v>143</v>
      </c>
      <c r="G110" s="229"/>
      <c r="H110" s="232">
        <v>17</v>
      </c>
      <c r="I110" s="233"/>
      <c r="J110" s="229"/>
      <c r="K110" s="229"/>
      <c r="L110" s="234"/>
      <c r="M110" s="235"/>
      <c r="N110" s="236"/>
      <c r="O110" s="236"/>
      <c r="P110" s="236"/>
      <c r="Q110" s="236"/>
      <c r="R110" s="236"/>
      <c r="S110" s="236"/>
      <c r="T110" s="237"/>
      <c r="AT110" s="238" t="s">
        <v>137</v>
      </c>
      <c r="AU110" s="238" t="s">
        <v>83</v>
      </c>
      <c r="AV110" s="13" t="s">
        <v>134</v>
      </c>
      <c r="AW110" s="13" t="s">
        <v>139</v>
      </c>
      <c r="AX110" s="13" t="s">
        <v>24</v>
      </c>
      <c r="AY110" s="238" t="s">
        <v>127</v>
      </c>
    </row>
    <row r="111" spans="2:65" s="1" customFormat="1" ht="16.5" customHeight="1">
      <c r="B111" s="41"/>
      <c r="C111" s="250" t="s">
        <v>241</v>
      </c>
      <c r="D111" s="250" t="s">
        <v>270</v>
      </c>
      <c r="E111" s="251" t="s">
        <v>467</v>
      </c>
      <c r="F111" s="252" t="s">
        <v>468</v>
      </c>
      <c r="G111" s="253" t="s">
        <v>375</v>
      </c>
      <c r="H111" s="254">
        <v>9</v>
      </c>
      <c r="I111" s="255"/>
      <c r="J111" s="256">
        <f>ROUND(I111*H111,2)</f>
        <v>0</v>
      </c>
      <c r="K111" s="252" t="s">
        <v>133</v>
      </c>
      <c r="L111" s="257"/>
      <c r="M111" s="258" t="s">
        <v>22</v>
      </c>
      <c r="N111" s="259" t="s">
        <v>45</v>
      </c>
      <c r="O111" s="42"/>
      <c r="P111" s="201">
        <f>O111*H111</f>
        <v>0</v>
      </c>
      <c r="Q111" s="201">
        <v>6.3E-2</v>
      </c>
      <c r="R111" s="201">
        <f>Q111*H111</f>
        <v>0.56699999999999995</v>
      </c>
      <c r="S111" s="201">
        <v>0</v>
      </c>
      <c r="T111" s="202">
        <f>S111*H111</f>
        <v>0</v>
      </c>
      <c r="AR111" s="24" t="s">
        <v>162</v>
      </c>
      <c r="AT111" s="24" t="s">
        <v>270</v>
      </c>
      <c r="AU111" s="24" t="s">
        <v>83</v>
      </c>
      <c r="AY111" s="24" t="s">
        <v>127</v>
      </c>
      <c r="BE111" s="203">
        <f>IF(N111="základní",J111,0)</f>
        <v>0</v>
      </c>
      <c r="BF111" s="203">
        <f>IF(N111="snížená",J111,0)</f>
        <v>0</v>
      </c>
      <c r="BG111" s="203">
        <f>IF(N111="zákl. přenesená",J111,0)</f>
        <v>0</v>
      </c>
      <c r="BH111" s="203">
        <f>IF(N111="sníž. přenesená",J111,0)</f>
        <v>0</v>
      </c>
      <c r="BI111" s="203">
        <f>IF(N111="nulová",J111,0)</f>
        <v>0</v>
      </c>
      <c r="BJ111" s="24" t="s">
        <v>24</v>
      </c>
      <c r="BK111" s="203">
        <f>ROUND(I111*H111,2)</f>
        <v>0</v>
      </c>
      <c r="BL111" s="24" t="s">
        <v>134</v>
      </c>
      <c r="BM111" s="24" t="s">
        <v>251</v>
      </c>
    </row>
    <row r="112" spans="2:65" s="11" customFormat="1">
      <c r="B112" s="207"/>
      <c r="C112" s="208"/>
      <c r="D112" s="204" t="s">
        <v>137</v>
      </c>
      <c r="E112" s="209" t="s">
        <v>22</v>
      </c>
      <c r="F112" s="210" t="s">
        <v>138</v>
      </c>
      <c r="G112" s="208"/>
      <c r="H112" s="209" t="s">
        <v>22</v>
      </c>
      <c r="I112" s="211"/>
      <c r="J112" s="208"/>
      <c r="K112" s="208"/>
      <c r="L112" s="212"/>
      <c r="M112" s="213"/>
      <c r="N112" s="214"/>
      <c r="O112" s="214"/>
      <c r="P112" s="214"/>
      <c r="Q112" s="214"/>
      <c r="R112" s="214"/>
      <c r="S112" s="214"/>
      <c r="T112" s="215"/>
      <c r="AT112" s="216" t="s">
        <v>137</v>
      </c>
      <c r="AU112" s="216" t="s">
        <v>83</v>
      </c>
      <c r="AV112" s="11" t="s">
        <v>24</v>
      </c>
      <c r="AW112" s="11" t="s">
        <v>139</v>
      </c>
      <c r="AX112" s="11" t="s">
        <v>74</v>
      </c>
      <c r="AY112" s="216" t="s">
        <v>127</v>
      </c>
    </row>
    <row r="113" spans="2:65" s="11" customFormat="1">
      <c r="B113" s="207"/>
      <c r="C113" s="208"/>
      <c r="D113" s="204" t="s">
        <v>137</v>
      </c>
      <c r="E113" s="209" t="s">
        <v>22</v>
      </c>
      <c r="F113" s="210" t="s">
        <v>469</v>
      </c>
      <c r="G113" s="208"/>
      <c r="H113" s="209" t="s">
        <v>22</v>
      </c>
      <c r="I113" s="211"/>
      <c r="J113" s="208"/>
      <c r="K113" s="208"/>
      <c r="L113" s="212"/>
      <c r="M113" s="213"/>
      <c r="N113" s="214"/>
      <c r="O113" s="214"/>
      <c r="P113" s="214"/>
      <c r="Q113" s="214"/>
      <c r="R113" s="214"/>
      <c r="S113" s="214"/>
      <c r="T113" s="215"/>
      <c r="AT113" s="216" t="s">
        <v>137</v>
      </c>
      <c r="AU113" s="216" t="s">
        <v>83</v>
      </c>
      <c r="AV113" s="11" t="s">
        <v>24</v>
      </c>
      <c r="AW113" s="11" t="s">
        <v>139</v>
      </c>
      <c r="AX113" s="11" t="s">
        <v>74</v>
      </c>
      <c r="AY113" s="216" t="s">
        <v>127</v>
      </c>
    </row>
    <row r="114" spans="2:65" s="12" customFormat="1">
      <c r="B114" s="217"/>
      <c r="C114" s="218"/>
      <c r="D114" s="204" t="s">
        <v>137</v>
      </c>
      <c r="E114" s="219" t="s">
        <v>22</v>
      </c>
      <c r="F114" s="220" t="s">
        <v>256</v>
      </c>
      <c r="G114" s="218"/>
      <c r="H114" s="221">
        <v>9</v>
      </c>
      <c r="I114" s="222"/>
      <c r="J114" s="218"/>
      <c r="K114" s="218"/>
      <c r="L114" s="223"/>
      <c r="M114" s="224"/>
      <c r="N114" s="225"/>
      <c r="O114" s="225"/>
      <c r="P114" s="225"/>
      <c r="Q114" s="225"/>
      <c r="R114" s="225"/>
      <c r="S114" s="225"/>
      <c r="T114" s="226"/>
      <c r="AT114" s="227" t="s">
        <v>137</v>
      </c>
      <c r="AU114" s="227" t="s">
        <v>83</v>
      </c>
      <c r="AV114" s="12" t="s">
        <v>83</v>
      </c>
      <c r="AW114" s="12" t="s">
        <v>139</v>
      </c>
      <c r="AX114" s="12" t="s">
        <v>74</v>
      </c>
      <c r="AY114" s="227" t="s">
        <v>127</v>
      </c>
    </row>
    <row r="115" spans="2:65" s="13" customFormat="1">
      <c r="B115" s="228"/>
      <c r="C115" s="229"/>
      <c r="D115" s="204" t="s">
        <v>137</v>
      </c>
      <c r="E115" s="230" t="s">
        <v>22</v>
      </c>
      <c r="F115" s="231" t="s">
        <v>143</v>
      </c>
      <c r="G115" s="229"/>
      <c r="H115" s="232">
        <v>9</v>
      </c>
      <c r="I115" s="233"/>
      <c r="J115" s="229"/>
      <c r="K115" s="229"/>
      <c r="L115" s="234"/>
      <c r="M115" s="235"/>
      <c r="N115" s="236"/>
      <c r="O115" s="236"/>
      <c r="P115" s="236"/>
      <c r="Q115" s="236"/>
      <c r="R115" s="236"/>
      <c r="S115" s="236"/>
      <c r="T115" s="237"/>
      <c r="AT115" s="238" t="s">
        <v>137</v>
      </c>
      <c r="AU115" s="238" t="s">
        <v>83</v>
      </c>
      <c r="AV115" s="13" t="s">
        <v>134</v>
      </c>
      <c r="AW115" s="13" t="s">
        <v>139</v>
      </c>
      <c r="AX115" s="13" t="s">
        <v>24</v>
      </c>
      <c r="AY115" s="238" t="s">
        <v>127</v>
      </c>
    </row>
    <row r="116" spans="2:65" s="1" customFormat="1" ht="16.5" customHeight="1">
      <c r="B116" s="41"/>
      <c r="C116" s="250" t="s">
        <v>162</v>
      </c>
      <c r="D116" s="250" t="s">
        <v>270</v>
      </c>
      <c r="E116" s="251" t="s">
        <v>470</v>
      </c>
      <c r="F116" s="252" t="s">
        <v>471</v>
      </c>
      <c r="G116" s="253" t="s">
        <v>375</v>
      </c>
      <c r="H116" s="254">
        <v>7</v>
      </c>
      <c r="I116" s="255"/>
      <c r="J116" s="256">
        <f>ROUND(I116*H116,2)</f>
        <v>0</v>
      </c>
      <c r="K116" s="252" t="s">
        <v>133</v>
      </c>
      <c r="L116" s="257"/>
      <c r="M116" s="258" t="s">
        <v>22</v>
      </c>
      <c r="N116" s="259" t="s">
        <v>45</v>
      </c>
      <c r="O116" s="42"/>
      <c r="P116" s="201">
        <f>O116*H116</f>
        <v>0</v>
      </c>
      <c r="Q116" s="201">
        <v>2.7E-2</v>
      </c>
      <c r="R116" s="201">
        <f>Q116*H116</f>
        <v>0.189</v>
      </c>
      <c r="S116" s="201">
        <v>0</v>
      </c>
      <c r="T116" s="202">
        <f>S116*H116</f>
        <v>0</v>
      </c>
      <c r="AR116" s="24" t="s">
        <v>162</v>
      </c>
      <c r="AT116" s="24" t="s">
        <v>270</v>
      </c>
      <c r="AU116" s="24" t="s">
        <v>83</v>
      </c>
      <c r="AY116" s="24" t="s">
        <v>127</v>
      </c>
      <c r="BE116" s="203">
        <f>IF(N116="základní",J116,0)</f>
        <v>0</v>
      </c>
      <c r="BF116" s="203">
        <f>IF(N116="snížená",J116,0)</f>
        <v>0</v>
      </c>
      <c r="BG116" s="203">
        <f>IF(N116="zákl. přenesená",J116,0)</f>
        <v>0</v>
      </c>
      <c r="BH116" s="203">
        <f>IF(N116="sníž. přenesená",J116,0)</f>
        <v>0</v>
      </c>
      <c r="BI116" s="203">
        <f>IF(N116="nulová",J116,0)</f>
        <v>0</v>
      </c>
      <c r="BJ116" s="24" t="s">
        <v>24</v>
      </c>
      <c r="BK116" s="203">
        <f>ROUND(I116*H116,2)</f>
        <v>0</v>
      </c>
      <c r="BL116" s="24" t="s">
        <v>134</v>
      </c>
      <c r="BM116" s="24" t="s">
        <v>259</v>
      </c>
    </row>
    <row r="117" spans="2:65" s="11" customFormat="1">
      <c r="B117" s="207"/>
      <c r="C117" s="208"/>
      <c r="D117" s="204" t="s">
        <v>137</v>
      </c>
      <c r="E117" s="209" t="s">
        <v>22</v>
      </c>
      <c r="F117" s="210" t="s">
        <v>138</v>
      </c>
      <c r="G117" s="208"/>
      <c r="H117" s="209" t="s">
        <v>22</v>
      </c>
      <c r="I117" s="211"/>
      <c r="J117" s="208"/>
      <c r="K117" s="208"/>
      <c r="L117" s="212"/>
      <c r="M117" s="213"/>
      <c r="N117" s="214"/>
      <c r="O117" s="214"/>
      <c r="P117" s="214"/>
      <c r="Q117" s="214"/>
      <c r="R117" s="214"/>
      <c r="S117" s="214"/>
      <c r="T117" s="215"/>
      <c r="AT117" s="216" t="s">
        <v>137</v>
      </c>
      <c r="AU117" s="216" t="s">
        <v>83</v>
      </c>
      <c r="AV117" s="11" t="s">
        <v>24</v>
      </c>
      <c r="AW117" s="11" t="s">
        <v>139</v>
      </c>
      <c r="AX117" s="11" t="s">
        <v>74</v>
      </c>
      <c r="AY117" s="216" t="s">
        <v>127</v>
      </c>
    </row>
    <row r="118" spans="2:65" s="11" customFormat="1">
      <c r="B118" s="207"/>
      <c r="C118" s="208"/>
      <c r="D118" s="204" t="s">
        <v>137</v>
      </c>
      <c r="E118" s="209" t="s">
        <v>22</v>
      </c>
      <c r="F118" s="210" t="s">
        <v>472</v>
      </c>
      <c r="G118" s="208"/>
      <c r="H118" s="209" t="s">
        <v>22</v>
      </c>
      <c r="I118" s="211"/>
      <c r="J118" s="208"/>
      <c r="K118" s="208"/>
      <c r="L118" s="212"/>
      <c r="M118" s="213"/>
      <c r="N118" s="214"/>
      <c r="O118" s="214"/>
      <c r="P118" s="214"/>
      <c r="Q118" s="214"/>
      <c r="R118" s="214"/>
      <c r="S118" s="214"/>
      <c r="T118" s="215"/>
      <c r="AT118" s="216" t="s">
        <v>137</v>
      </c>
      <c r="AU118" s="216" t="s">
        <v>83</v>
      </c>
      <c r="AV118" s="11" t="s">
        <v>24</v>
      </c>
      <c r="AW118" s="11" t="s">
        <v>139</v>
      </c>
      <c r="AX118" s="11" t="s">
        <v>74</v>
      </c>
      <c r="AY118" s="216" t="s">
        <v>127</v>
      </c>
    </row>
    <row r="119" spans="2:65" s="12" customFormat="1">
      <c r="B119" s="217"/>
      <c r="C119" s="218"/>
      <c r="D119" s="204" t="s">
        <v>137</v>
      </c>
      <c r="E119" s="219" t="s">
        <v>22</v>
      </c>
      <c r="F119" s="220" t="s">
        <v>241</v>
      </c>
      <c r="G119" s="218"/>
      <c r="H119" s="221">
        <v>7</v>
      </c>
      <c r="I119" s="222"/>
      <c r="J119" s="218"/>
      <c r="K119" s="218"/>
      <c r="L119" s="223"/>
      <c r="M119" s="224"/>
      <c r="N119" s="225"/>
      <c r="O119" s="225"/>
      <c r="P119" s="225"/>
      <c r="Q119" s="225"/>
      <c r="R119" s="225"/>
      <c r="S119" s="225"/>
      <c r="T119" s="226"/>
      <c r="AT119" s="227" t="s">
        <v>137</v>
      </c>
      <c r="AU119" s="227" t="s">
        <v>83</v>
      </c>
      <c r="AV119" s="12" t="s">
        <v>83</v>
      </c>
      <c r="AW119" s="12" t="s">
        <v>139</v>
      </c>
      <c r="AX119" s="12" t="s">
        <v>74</v>
      </c>
      <c r="AY119" s="227" t="s">
        <v>127</v>
      </c>
    </row>
    <row r="120" spans="2:65" s="13" customFormat="1">
      <c r="B120" s="228"/>
      <c r="C120" s="229"/>
      <c r="D120" s="204" t="s">
        <v>137</v>
      </c>
      <c r="E120" s="230" t="s">
        <v>22</v>
      </c>
      <c r="F120" s="231" t="s">
        <v>143</v>
      </c>
      <c r="G120" s="229"/>
      <c r="H120" s="232">
        <v>7</v>
      </c>
      <c r="I120" s="233"/>
      <c r="J120" s="229"/>
      <c r="K120" s="229"/>
      <c r="L120" s="234"/>
      <c r="M120" s="235"/>
      <c r="N120" s="236"/>
      <c r="O120" s="236"/>
      <c r="P120" s="236"/>
      <c r="Q120" s="236"/>
      <c r="R120" s="236"/>
      <c r="S120" s="236"/>
      <c r="T120" s="237"/>
      <c r="AT120" s="238" t="s">
        <v>137</v>
      </c>
      <c r="AU120" s="238" t="s">
        <v>83</v>
      </c>
      <c r="AV120" s="13" t="s">
        <v>134</v>
      </c>
      <c r="AW120" s="13" t="s">
        <v>139</v>
      </c>
      <c r="AX120" s="13" t="s">
        <v>24</v>
      </c>
      <c r="AY120" s="238" t="s">
        <v>127</v>
      </c>
    </row>
    <row r="121" spans="2:65" s="1" customFormat="1" ht="16.5" customHeight="1">
      <c r="B121" s="41"/>
      <c r="C121" s="250" t="s">
        <v>256</v>
      </c>
      <c r="D121" s="250" t="s">
        <v>270</v>
      </c>
      <c r="E121" s="251" t="s">
        <v>473</v>
      </c>
      <c r="F121" s="252" t="s">
        <v>474</v>
      </c>
      <c r="G121" s="253" t="s">
        <v>244</v>
      </c>
      <c r="H121" s="254">
        <v>16</v>
      </c>
      <c r="I121" s="255"/>
      <c r="J121" s="256">
        <f>ROUND(I121*H121,2)</f>
        <v>0</v>
      </c>
      <c r="K121" s="252" t="s">
        <v>22</v>
      </c>
      <c r="L121" s="257"/>
      <c r="M121" s="258" t="s">
        <v>22</v>
      </c>
      <c r="N121" s="259" t="s">
        <v>45</v>
      </c>
      <c r="O121" s="42"/>
      <c r="P121" s="201">
        <f>O121*H121</f>
        <v>0</v>
      </c>
      <c r="Q121" s="201">
        <v>0</v>
      </c>
      <c r="R121" s="201">
        <f>Q121*H121</f>
        <v>0</v>
      </c>
      <c r="S121" s="201">
        <v>0</v>
      </c>
      <c r="T121" s="202">
        <f>S121*H121</f>
        <v>0</v>
      </c>
      <c r="AR121" s="24" t="s">
        <v>162</v>
      </c>
      <c r="AT121" s="24" t="s">
        <v>270</v>
      </c>
      <c r="AU121" s="24" t="s">
        <v>83</v>
      </c>
      <c r="AY121" s="24" t="s">
        <v>127</v>
      </c>
      <c r="BE121" s="203">
        <f>IF(N121="základní",J121,0)</f>
        <v>0</v>
      </c>
      <c r="BF121" s="203">
        <f>IF(N121="snížená",J121,0)</f>
        <v>0</v>
      </c>
      <c r="BG121" s="203">
        <f>IF(N121="zákl. přenesená",J121,0)</f>
        <v>0</v>
      </c>
      <c r="BH121" s="203">
        <f>IF(N121="sníž. přenesená",J121,0)</f>
        <v>0</v>
      </c>
      <c r="BI121" s="203">
        <f>IF(N121="nulová",J121,0)</f>
        <v>0</v>
      </c>
      <c r="BJ121" s="24" t="s">
        <v>24</v>
      </c>
      <c r="BK121" s="203">
        <f>ROUND(I121*H121,2)</f>
        <v>0</v>
      </c>
      <c r="BL121" s="24" t="s">
        <v>134</v>
      </c>
      <c r="BM121" s="24" t="s">
        <v>264</v>
      </c>
    </row>
    <row r="122" spans="2:65" s="11" customFormat="1">
      <c r="B122" s="207"/>
      <c r="C122" s="208"/>
      <c r="D122" s="204" t="s">
        <v>137</v>
      </c>
      <c r="E122" s="209" t="s">
        <v>22</v>
      </c>
      <c r="F122" s="210" t="s">
        <v>138</v>
      </c>
      <c r="G122" s="208"/>
      <c r="H122" s="209" t="s">
        <v>22</v>
      </c>
      <c r="I122" s="211"/>
      <c r="J122" s="208"/>
      <c r="K122" s="208"/>
      <c r="L122" s="212"/>
      <c r="M122" s="213"/>
      <c r="N122" s="214"/>
      <c r="O122" s="214"/>
      <c r="P122" s="214"/>
      <c r="Q122" s="214"/>
      <c r="R122" s="214"/>
      <c r="S122" s="214"/>
      <c r="T122" s="215"/>
      <c r="AT122" s="216" t="s">
        <v>137</v>
      </c>
      <c r="AU122" s="216" t="s">
        <v>83</v>
      </c>
      <c r="AV122" s="11" t="s">
        <v>24</v>
      </c>
      <c r="AW122" s="11" t="s">
        <v>139</v>
      </c>
      <c r="AX122" s="11" t="s">
        <v>74</v>
      </c>
      <c r="AY122" s="216" t="s">
        <v>127</v>
      </c>
    </row>
    <row r="123" spans="2:65" s="11" customFormat="1">
      <c r="B123" s="207"/>
      <c r="C123" s="208"/>
      <c r="D123" s="204" t="s">
        <v>137</v>
      </c>
      <c r="E123" s="209" t="s">
        <v>22</v>
      </c>
      <c r="F123" s="210" t="s">
        <v>475</v>
      </c>
      <c r="G123" s="208"/>
      <c r="H123" s="209" t="s">
        <v>22</v>
      </c>
      <c r="I123" s="211"/>
      <c r="J123" s="208"/>
      <c r="K123" s="208"/>
      <c r="L123" s="212"/>
      <c r="M123" s="213"/>
      <c r="N123" s="214"/>
      <c r="O123" s="214"/>
      <c r="P123" s="214"/>
      <c r="Q123" s="214"/>
      <c r="R123" s="214"/>
      <c r="S123" s="214"/>
      <c r="T123" s="215"/>
      <c r="AT123" s="216" t="s">
        <v>137</v>
      </c>
      <c r="AU123" s="216" t="s">
        <v>83</v>
      </c>
      <c r="AV123" s="11" t="s">
        <v>24</v>
      </c>
      <c r="AW123" s="11" t="s">
        <v>139</v>
      </c>
      <c r="AX123" s="11" t="s">
        <v>74</v>
      </c>
      <c r="AY123" s="216" t="s">
        <v>127</v>
      </c>
    </row>
    <row r="124" spans="2:65" s="12" customFormat="1">
      <c r="B124" s="217"/>
      <c r="C124" s="218"/>
      <c r="D124" s="204" t="s">
        <v>137</v>
      </c>
      <c r="E124" s="219" t="s">
        <v>22</v>
      </c>
      <c r="F124" s="220" t="s">
        <v>259</v>
      </c>
      <c r="G124" s="218"/>
      <c r="H124" s="221">
        <v>16</v>
      </c>
      <c r="I124" s="222"/>
      <c r="J124" s="218"/>
      <c r="K124" s="218"/>
      <c r="L124" s="223"/>
      <c r="M124" s="224"/>
      <c r="N124" s="225"/>
      <c r="O124" s="225"/>
      <c r="P124" s="225"/>
      <c r="Q124" s="225"/>
      <c r="R124" s="225"/>
      <c r="S124" s="225"/>
      <c r="T124" s="226"/>
      <c r="AT124" s="227" t="s">
        <v>137</v>
      </c>
      <c r="AU124" s="227" t="s">
        <v>83</v>
      </c>
      <c r="AV124" s="12" t="s">
        <v>83</v>
      </c>
      <c r="AW124" s="12" t="s">
        <v>139</v>
      </c>
      <c r="AX124" s="12" t="s">
        <v>74</v>
      </c>
      <c r="AY124" s="227" t="s">
        <v>127</v>
      </c>
    </row>
    <row r="125" spans="2:65" s="13" customFormat="1">
      <c r="B125" s="228"/>
      <c r="C125" s="229"/>
      <c r="D125" s="204" t="s">
        <v>137</v>
      </c>
      <c r="E125" s="230" t="s">
        <v>22</v>
      </c>
      <c r="F125" s="231" t="s">
        <v>143</v>
      </c>
      <c r="G125" s="229"/>
      <c r="H125" s="232">
        <v>16</v>
      </c>
      <c r="I125" s="233"/>
      <c r="J125" s="229"/>
      <c r="K125" s="229"/>
      <c r="L125" s="234"/>
      <c r="M125" s="235"/>
      <c r="N125" s="236"/>
      <c r="O125" s="236"/>
      <c r="P125" s="236"/>
      <c r="Q125" s="236"/>
      <c r="R125" s="236"/>
      <c r="S125" s="236"/>
      <c r="T125" s="237"/>
      <c r="AT125" s="238" t="s">
        <v>137</v>
      </c>
      <c r="AU125" s="238" t="s">
        <v>83</v>
      </c>
      <c r="AV125" s="13" t="s">
        <v>134</v>
      </c>
      <c r="AW125" s="13" t="s">
        <v>139</v>
      </c>
      <c r="AX125" s="13" t="s">
        <v>24</v>
      </c>
      <c r="AY125" s="238" t="s">
        <v>127</v>
      </c>
    </row>
    <row r="126" spans="2:65" s="1" customFormat="1" ht="16.5" customHeight="1">
      <c r="B126" s="41"/>
      <c r="C126" s="250" t="s">
        <v>29</v>
      </c>
      <c r="D126" s="250" t="s">
        <v>270</v>
      </c>
      <c r="E126" s="251" t="s">
        <v>476</v>
      </c>
      <c r="F126" s="252" t="s">
        <v>477</v>
      </c>
      <c r="G126" s="253" t="s">
        <v>244</v>
      </c>
      <c r="H126" s="254">
        <v>30</v>
      </c>
      <c r="I126" s="255"/>
      <c r="J126" s="256">
        <f>ROUND(I126*H126,2)</f>
        <v>0</v>
      </c>
      <c r="K126" s="252" t="s">
        <v>22</v>
      </c>
      <c r="L126" s="257"/>
      <c r="M126" s="258" t="s">
        <v>22</v>
      </c>
      <c r="N126" s="259" t="s">
        <v>45</v>
      </c>
      <c r="O126" s="42"/>
      <c r="P126" s="201">
        <f>O126*H126</f>
        <v>0</v>
      </c>
      <c r="Q126" s="201">
        <v>0</v>
      </c>
      <c r="R126" s="201">
        <f>Q126*H126</f>
        <v>0</v>
      </c>
      <c r="S126" s="201">
        <v>0</v>
      </c>
      <c r="T126" s="202">
        <f>S126*H126</f>
        <v>0</v>
      </c>
      <c r="AR126" s="24" t="s">
        <v>162</v>
      </c>
      <c r="AT126" s="24" t="s">
        <v>270</v>
      </c>
      <c r="AU126" s="24" t="s">
        <v>83</v>
      </c>
      <c r="AY126" s="24" t="s">
        <v>127</v>
      </c>
      <c r="BE126" s="203">
        <f>IF(N126="základní",J126,0)</f>
        <v>0</v>
      </c>
      <c r="BF126" s="203">
        <f>IF(N126="snížená",J126,0)</f>
        <v>0</v>
      </c>
      <c r="BG126" s="203">
        <f>IF(N126="zákl. přenesená",J126,0)</f>
        <v>0</v>
      </c>
      <c r="BH126" s="203">
        <f>IF(N126="sníž. přenesená",J126,0)</f>
        <v>0</v>
      </c>
      <c r="BI126" s="203">
        <f>IF(N126="nulová",J126,0)</f>
        <v>0</v>
      </c>
      <c r="BJ126" s="24" t="s">
        <v>24</v>
      </c>
      <c r="BK126" s="203">
        <f>ROUND(I126*H126,2)</f>
        <v>0</v>
      </c>
      <c r="BL126" s="24" t="s">
        <v>134</v>
      </c>
      <c r="BM126" s="24" t="s">
        <v>274</v>
      </c>
    </row>
    <row r="127" spans="2:65" s="11" customFormat="1">
      <c r="B127" s="207"/>
      <c r="C127" s="208"/>
      <c r="D127" s="204" t="s">
        <v>137</v>
      </c>
      <c r="E127" s="209" t="s">
        <v>22</v>
      </c>
      <c r="F127" s="210" t="s">
        <v>138</v>
      </c>
      <c r="G127" s="208"/>
      <c r="H127" s="209" t="s">
        <v>22</v>
      </c>
      <c r="I127" s="211"/>
      <c r="J127" s="208"/>
      <c r="K127" s="208"/>
      <c r="L127" s="212"/>
      <c r="M127" s="213"/>
      <c r="N127" s="214"/>
      <c r="O127" s="214"/>
      <c r="P127" s="214"/>
      <c r="Q127" s="214"/>
      <c r="R127" s="214"/>
      <c r="S127" s="214"/>
      <c r="T127" s="215"/>
      <c r="AT127" s="216" t="s">
        <v>137</v>
      </c>
      <c r="AU127" s="216" t="s">
        <v>83</v>
      </c>
      <c r="AV127" s="11" t="s">
        <v>24</v>
      </c>
      <c r="AW127" s="11" t="s">
        <v>139</v>
      </c>
      <c r="AX127" s="11" t="s">
        <v>74</v>
      </c>
      <c r="AY127" s="216" t="s">
        <v>127</v>
      </c>
    </row>
    <row r="128" spans="2:65" s="11" customFormat="1">
      <c r="B128" s="207"/>
      <c r="C128" s="208"/>
      <c r="D128" s="204" t="s">
        <v>137</v>
      </c>
      <c r="E128" s="209" t="s">
        <v>22</v>
      </c>
      <c r="F128" s="210" t="s">
        <v>478</v>
      </c>
      <c r="G128" s="208"/>
      <c r="H128" s="209" t="s">
        <v>22</v>
      </c>
      <c r="I128" s="211"/>
      <c r="J128" s="208"/>
      <c r="K128" s="208"/>
      <c r="L128" s="212"/>
      <c r="M128" s="213"/>
      <c r="N128" s="214"/>
      <c r="O128" s="214"/>
      <c r="P128" s="214"/>
      <c r="Q128" s="214"/>
      <c r="R128" s="214"/>
      <c r="S128" s="214"/>
      <c r="T128" s="215"/>
      <c r="AT128" s="216" t="s">
        <v>137</v>
      </c>
      <c r="AU128" s="216" t="s">
        <v>83</v>
      </c>
      <c r="AV128" s="11" t="s">
        <v>24</v>
      </c>
      <c r="AW128" s="11" t="s">
        <v>139</v>
      </c>
      <c r="AX128" s="11" t="s">
        <v>74</v>
      </c>
      <c r="AY128" s="216" t="s">
        <v>127</v>
      </c>
    </row>
    <row r="129" spans="2:65" s="12" customFormat="1">
      <c r="B129" s="217"/>
      <c r="C129" s="218"/>
      <c r="D129" s="204" t="s">
        <v>137</v>
      </c>
      <c r="E129" s="219" t="s">
        <v>22</v>
      </c>
      <c r="F129" s="220" t="s">
        <v>314</v>
      </c>
      <c r="G129" s="218"/>
      <c r="H129" s="221">
        <v>30</v>
      </c>
      <c r="I129" s="222"/>
      <c r="J129" s="218"/>
      <c r="K129" s="218"/>
      <c r="L129" s="223"/>
      <c r="M129" s="224"/>
      <c r="N129" s="225"/>
      <c r="O129" s="225"/>
      <c r="P129" s="225"/>
      <c r="Q129" s="225"/>
      <c r="R129" s="225"/>
      <c r="S129" s="225"/>
      <c r="T129" s="226"/>
      <c r="AT129" s="227" t="s">
        <v>137</v>
      </c>
      <c r="AU129" s="227" t="s">
        <v>83</v>
      </c>
      <c r="AV129" s="12" t="s">
        <v>83</v>
      </c>
      <c r="AW129" s="12" t="s">
        <v>139</v>
      </c>
      <c r="AX129" s="12" t="s">
        <v>74</v>
      </c>
      <c r="AY129" s="227" t="s">
        <v>127</v>
      </c>
    </row>
    <row r="130" spans="2:65" s="13" customFormat="1">
      <c r="B130" s="228"/>
      <c r="C130" s="229"/>
      <c r="D130" s="204" t="s">
        <v>137</v>
      </c>
      <c r="E130" s="230" t="s">
        <v>22</v>
      </c>
      <c r="F130" s="231" t="s">
        <v>143</v>
      </c>
      <c r="G130" s="229"/>
      <c r="H130" s="232">
        <v>30</v>
      </c>
      <c r="I130" s="233"/>
      <c r="J130" s="229"/>
      <c r="K130" s="229"/>
      <c r="L130" s="234"/>
      <c r="M130" s="235"/>
      <c r="N130" s="236"/>
      <c r="O130" s="236"/>
      <c r="P130" s="236"/>
      <c r="Q130" s="236"/>
      <c r="R130" s="236"/>
      <c r="S130" s="236"/>
      <c r="T130" s="237"/>
      <c r="AT130" s="238" t="s">
        <v>137</v>
      </c>
      <c r="AU130" s="238" t="s">
        <v>83</v>
      </c>
      <c r="AV130" s="13" t="s">
        <v>134</v>
      </c>
      <c r="AW130" s="13" t="s">
        <v>139</v>
      </c>
      <c r="AX130" s="13" t="s">
        <v>24</v>
      </c>
      <c r="AY130" s="238" t="s">
        <v>127</v>
      </c>
    </row>
    <row r="131" spans="2:65" s="1" customFormat="1" ht="16.5" customHeight="1">
      <c r="B131" s="41"/>
      <c r="C131" s="250" t="s">
        <v>269</v>
      </c>
      <c r="D131" s="250" t="s">
        <v>270</v>
      </c>
      <c r="E131" s="251" t="s">
        <v>479</v>
      </c>
      <c r="F131" s="252" t="s">
        <v>480</v>
      </c>
      <c r="G131" s="253" t="s">
        <v>244</v>
      </c>
      <c r="H131" s="254">
        <v>3</v>
      </c>
      <c r="I131" s="255"/>
      <c r="J131" s="256">
        <f>ROUND(I131*H131,2)</f>
        <v>0</v>
      </c>
      <c r="K131" s="252" t="s">
        <v>22</v>
      </c>
      <c r="L131" s="257"/>
      <c r="M131" s="258" t="s">
        <v>22</v>
      </c>
      <c r="N131" s="259" t="s">
        <v>45</v>
      </c>
      <c r="O131" s="42"/>
      <c r="P131" s="201">
        <f>O131*H131</f>
        <v>0</v>
      </c>
      <c r="Q131" s="201">
        <v>0</v>
      </c>
      <c r="R131" s="201">
        <f>Q131*H131</f>
        <v>0</v>
      </c>
      <c r="S131" s="201">
        <v>0</v>
      </c>
      <c r="T131" s="202">
        <f>S131*H131</f>
        <v>0</v>
      </c>
      <c r="AR131" s="24" t="s">
        <v>162</v>
      </c>
      <c r="AT131" s="24" t="s">
        <v>270</v>
      </c>
      <c r="AU131" s="24" t="s">
        <v>83</v>
      </c>
      <c r="AY131" s="24" t="s">
        <v>127</v>
      </c>
      <c r="BE131" s="203">
        <f>IF(N131="základní",J131,0)</f>
        <v>0</v>
      </c>
      <c r="BF131" s="203">
        <f>IF(N131="snížená",J131,0)</f>
        <v>0</v>
      </c>
      <c r="BG131" s="203">
        <f>IF(N131="zákl. přenesená",J131,0)</f>
        <v>0</v>
      </c>
      <c r="BH131" s="203">
        <f>IF(N131="sníž. přenesená",J131,0)</f>
        <v>0</v>
      </c>
      <c r="BI131" s="203">
        <f>IF(N131="nulová",J131,0)</f>
        <v>0</v>
      </c>
      <c r="BJ131" s="24" t="s">
        <v>24</v>
      </c>
      <c r="BK131" s="203">
        <f>ROUND(I131*H131,2)</f>
        <v>0</v>
      </c>
      <c r="BL131" s="24" t="s">
        <v>134</v>
      </c>
      <c r="BM131" s="24" t="s">
        <v>280</v>
      </c>
    </row>
    <row r="132" spans="2:65" s="11" customFormat="1">
      <c r="B132" s="207"/>
      <c r="C132" s="208"/>
      <c r="D132" s="204" t="s">
        <v>137</v>
      </c>
      <c r="E132" s="209" t="s">
        <v>22</v>
      </c>
      <c r="F132" s="210" t="s">
        <v>138</v>
      </c>
      <c r="G132" s="208"/>
      <c r="H132" s="209" t="s">
        <v>22</v>
      </c>
      <c r="I132" s="211"/>
      <c r="J132" s="208"/>
      <c r="K132" s="208"/>
      <c r="L132" s="212"/>
      <c r="M132" s="213"/>
      <c r="N132" s="214"/>
      <c r="O132" s="214"/>
      <c r="P132" s="214"/>
      <c r="Q132" s="214"/>
      <c r="R132" s="214"/>
      <c r="S132" s="214"/>
      <c r="T132" s="215"/>
      <c r="AT132" s="216" t="s">
        <v>137</v>
      </c>
      <c r="AU132" s="216" t="s">
        <v>83</v>
      </c>
      <c r="AV132" s="11" t="s">
        <v>24</v>
      </c>
      <c r="AW132" s="11" t="s">
        <v>139</v>
      </c>
      <c r="AX132" s="11" t="s">
        <v>74</v>
      </c>
      <c r="AY132" s="216" t="s">
        <v>127</v>
      </c>
    </row>
    <row r="133" spans="2:65" s="11" customFormat="1">
      <c r="B133" s="207"/>
      <c r="C133" s="208"/>
      <c r="D133" s="204" t="s">
        <v>137</v>
      </c>
      <c r="E133" s="209" t="s">
        <v>22</v>
      </c>
      <c r="F133" s="210" t="s">
        <v>481</v>
      </c>
      <c r="G133" s="208"/>
      <c r="H133" s="209" t="s">
        <v>22</v>
      </c>
      <c r="I133" s="211"/>
      <c r="J133" s="208"/>
      <c r="K133" s="208"/>
      <c r="L133" s="212"/>
      <c r="M133" s="213"/>
      <c r="N133" s="214"/>
      <c r="O133" s="214"/>
      <c r="P133" s="214"/>
      <c r="Q133" s="214"/>
      <c r="R133" s="214"/>
      <c r="S133" s="214"/>
      <c r="T133" s="215"/>
      <c r="AT133" s="216" t="s">
        <v>137</v>
      </c>
      <c r="AU133" s="216" t="s">
        <v>83</v>
      </c>
      <c r="AV133" s="11" t="s">
        <v>24</v>
      </c>
      <c r="AW133" s="11" t="s">
        <v>139</v>
      </c>
      <c r="AX133" s="11" t="s">
        <v>74</v>
      </c>
      <c r="AY133" s="216" t="s">
        <v>127</v>
      </c>
    </row>
    <row r="134" spans="2:65" s="12" customFormat="1">
      <c r="B134" s="217"/>
      <c r="C134" s="218"/>
      <c r="D134" s="204" t="s">
        <v>137</v>
      </c>
      <c r="E134" s="219" t="s">
        <v>22</v>
      </c>
      <c r="F134" s="220" t="s">
        <v>151</v>
      </c>
      <c r="G134" s="218"/>
      <c r="H134" s="221">
        <v>3</v>
      </c>
      <c r="I134" s="222"/>
      <c r="J134" s="218"/>
      <c r="K134" s="218"/>
      <c r="L134" s="223"/>
      <c r="M134" s="224"/>
      <c r="N134" s="225"/>
      <c r="O134" s="225"/>
      <c r="P134" s="225"/>
      <c r="Q134" s="225"/>
      <c r="R134" s="225"/>
      <c r="S134" s="225"/>
      <c r="T134" s="226"/>
      <c r="AT134" s="227" t="s">
        <v>137</v>
      </c>
      <c r="AU134" s="227" t="s">
        <v>83</v>
      </c>
      <c r="AV134" s="12" t="s">
        <v>83</v>
      </c>
      <c r="AW134" s="12" t="s">
        <v>139</v>
      </c>
      <c r="AX134" s="12" t="s">
        <v>74</v>
      </c>
      <c r="AY134" s="227" t="s">
        <v>127</v>
      </c>
    </row>
    <row r="135" spans="2:65" s="13" customFormat="1">
      <c r="B135" s="228"/>
      <c r="C135" s="229"/>
      <c r="D135" s="204" t="s">
        <v>137</v>
      </c>
      <c r="E135" s="230" t="s">
        <v>22</v>
      </c>
      <c r="F135" s="231" t="s">
        <v>143</v>
      </c>
      <c r="G135" s="229"/>
      <c r="H135" s="232">
        <v>3</v>
      </c>
      <c r="I135" s="233"/>
      <c r="J135" s="229"/>
      <c r="K135" s="229"/>
      <c r="L135" s="234"/>
      <c r="M135" s="235"/>
      <c r="N135" s="236"/>
      <c r="O135" s="236"/>
      <c r="P135" s="236"/>
      <c r="Q135" s="236"/>
      <c r="R135" s="236"/>
      <c r="S135" s="236"/>
      <c r="T135" s="237"/>
      <c r="AT135" s="238" t="s">
        <v>137</v>
      </c>
      <c r="AU135" s="238" t="s">
        <v>83</v>
      </c>
      <c r="AV135" s="13" t="s">
        <v>134</v>
      </c>
      <c r="AW135" s="13" t="s">
        <v>139</v>
      </c>
      <c r="AX135" s="13" t="s">
        <v>24</v>
      </c>
      <c r="AY135" s="238" t="s">
        <v>127</v>
      </c>
    </row>
    <row r="136" spans="2:65" s="1" customFormat="1" ht="38.25" customHeight="1">
      <c r="B136" s="41"/>
      <c r="C136" s="192" t="s">
        <v>245</v>
      </c>
      <c r="D136" s="192" t="s">
        <v>129</v>
      </c>
      <c r="E136" s="193" t="s">
        <v>482</v>
      </c>
      <c r="F136" s="194" t="s">
        <v>483</v>
      </c>
      <c r="G136" s="195" t="s">
        <v>375</v>
      </c>
      <c r="H136" s="196">
        <v>164</v>
      </c>
      <c r="I136" s="197"/>
      <c r="J136" s="198">
        <f>ROUND(I136*H136,2)</f>
        <v>0</v>
      </c>
      <c r="K136" s="194" t="s">
        <v>22</v>
      </c>
      <c r="L136" s="61"/>
      <c r="M136" s="199" t="s">
        <v>22</v>
      </c>
      <c r="N136" s="200" t="s">
        <v>45</v>
      </c>
      <c r="O136" s="42"/>
      <c r="P136" s="201">
        <f>O136*H136</f>
        <v>0</v>
      </c>
      <c r="Q136" s="201">
        <v>0</v>
      </c>
      <c r="R136" s="201">
        <f>Q136*H136</f>
        <v>0</v>
      </c>
      <c r="S136" s="201">
        <v>0</v>
      </c>
      <c r="T136" s="202">
        <f>S136*H136</f>
        <v>0</v>
      </c>
      <c r="AR136" s="24" t="s">
        <v>134</v>
      </c>
      <c r="AT136" s="24" t="s">
        <v>129</v>
      </c>
      <c r="AU136" s="24" t="s">
        <v>83</v>
      </c>
      <c r="AY136" s="24" t="s">
        <v>127</v>
      </c>
      <c r="BE136" s="203">
        <f>IF(N136="základní",J136,0)</f>
        <v>0</v>
      </c>
      <c r="BF136" s="203">
        <f>IF(N136="snížená",J136,0)</f>
        <v>0</v>
      </c>
      <c r="BG136" s="203">
        <f>IF(N136="zákl. přenesená",J136,0)</f>
        <v>0</v>
      </c>
      <c r="BH136" s="203">
        <f>IF(N136="sníž. přenesená",J136,0)</f>
        <v>0</v>
      </c>
      <c r="BI136" s="203">
        <f>IF(N136="nulová",J136,0)</f>
        <v>0</v>
      </c>
      <c r="BJ136" s="24" t="s">
        <v>24</v>
      </c>
      <c r="BK136" s="203">
        <f>ROUND(I136*H136,2)</f>
        <v>0</v>
      </c>
      <c r="BL136" s="24" t="s">
        <v>134</v>
      </c>
      <c r="BM136" s="24" t="s">
        <v>288</v>
      </c>
    </row>
    <row r="137" spans="2:65" s="1" customFormat="1" ht="27">
      <c r="B137" s="41"/>
      <c r="C137" s="63"/>
      <c r="D137" s="204" t="s">
        <v>147</v>
      </c>
      <c r="E137" s="63"/>
      <c r="F137" s="205" t="s">
        <v>484</v>
      </c>
      <c r="G137" s="63"/>
      <c r="H137" s="63"/>
      <c r="I137" s="163"/>
      <c r="J137" s="63"/>
      <c r="K137" s="63"/>
      <c r="L137" s="61"/>
      <c r="M137" s="206"/>
      <c r="N137" s="42"/>
      <c r="O137" s="42"/>
      <c r="P137" s="42"/>
      <c r="Q137" s="42"/>
      <c r="R137" s="42"/>
      <c r="S137" s="42"/>
      <c r="T137" s="78"/>
      <c r="AT137" s="24" t="s">
        <v>147</v>
      </c>
      <c r="AU137" s="24" t="s">
        <v>83</v>
      </c>
    </row>
    <row r="138" spans="2:65" s="11" customFormat="1">
      <c r="B138" s="207"/>
      <c r="C138" s="208"/>
      <c r="D138" s="204" t="s">
        <v>137</v>
      </c>
      <c r="E138" s="209" t="s">
        <v>22</v>
      </c>
      <c r="F138" s="210" t="s">
        <v>138</v>
      </c>
      <c r="G138" s="208"/>
      <c r="H138" s="209" t="s">
        <v>22</v>
      </c>
      <c r="I138" s="211"/>
      <c r="J138" s="208"/>
      <c r="K138" s="208"/>
      <c r="L138" s="212"/>
      <c r="M138" s="213"/>
      <c r="N138" s="214"/>
      <c r="O138" s="214"/>
      <c r="P138" s="214"/>
      <c r="Q138" s="214"/>
      <c r="R138" s="214"/>
      <c r="S138" s="214"/>
      <c r="T138" s="215"/>
      <c r="AT138" s="216" t="s">
        <v>137</v>
      </c>
      <c r="AU138" s="216" t="s">
        <v>83</v>
      </c>
      <c r="AV138" s="11" t="s">
        <v>24</v>
      </c>
      <c r="AW138" s="11" t="s">
        <v>139</v>
      </c>
      <c r="AX138" s="11" t="s">
        <v>74</v>
      </c>
      <c r="AY138" s="216" t="s">
        <v>127</v>
      </c>
    </row>
    <row r="139" spans="2:65" s="11" customFormat="1">
      <c r="B139" s="207"/>
      <c r="C139" s="208"/>
      <c r="D139" s="204" t="s">
        <v>137</v>
      </c>
      <c r="E139" s="209" t="s">
        <v>22</v>
      </c>
      <c r="F139" s="210" t="s">
        <v>485</v>
      </c>
      <c r="G139" s="208"/>
      <c r="H139" s="209" t="s">
        <v>22</v>
      </c>
      <c r="I139" s="211"/>
      <c r="J139" s="208"/>
      <c r="K139" s="208"/>
      <c r="L139" s="212"/>
      <c r="M139" s="213"/>
      <c r="N139" s="214"/>
      <c r="O139" s="214"/>
      <c r="P139" s="214"/>
      <c r="Q139" s="214"/>
      <c r="R139" s="214"/>
      <c r="S139" s="214"/>
      <c r="T139" s="215"/>
      <c r="AT139" s="216" t="s">
        <v>137</v>
      </c>
      <c r="AU139" s="216" t="s">
        <v>83</v>
      </c>
      <c r="AV139" s="11" t="s">
        <v>24</v>
      </c>
      <c r="AW139" s="11" t="s">
        <v>139</v>
      </c>
      <c r="AX139" s="11" t="s">
        <v>74</v>
      </c>
      <c r="AY139" s="216" t="s">
        <v>127</v>
      </c>
    </row>
    <row r="140" spans="2:65" s="11" customFormat="1">
      <c r="B140" s="207"/>
      <c r="C140" s="208"/>
      <c r="D140" s="204" t="s">
        <v>137</v>
      </c>
      <c r="E140" s="209" t="s">
        <v>22</v>
      </c>
      <c r="F140" s="210" t="s">
        <v>486</v>
      </c>
      <c r="G140" s="208"/>
      <c r="H140" s="209" t="s">
        <v>22</v>
      </c>
      <c r="I140" s="211"/>
      <c r="J140" s="208"/>
      <c r="K140" s="208"/>
      <c r="L140" s="212"/>
      <c r="M140" s="213"/>
      <c r="N140" s="214"/>
      <c r="O140" s="214"/>
      <c r="P140" s="214"/>
      <c r="Q140" s="214"/>
      <c r="R140" s="214"/>
      <c r="S140" s="214"/>
      <c r="T140" s="215"/>
      <c r="AT140" s="216" t="s">
        <v>137</v>
      </c>
      <c r="AU140" s="216" t="s">
        <v>83</v>
      </c>
      <c r="AV140" s="11" t="s">
        <v>24</v>
      </c>
      <c r="AW140" s="11" t="s">
        <v>139</v>
      </c>
      <c r="AX140" s="11" t="s">
        <v>74</v>
      </c>
      <c r="AY140" s="216" t="s">
        <v>127</v>
      </c>
    </row>
    <row r="141" spans="2:65" s="12" customFormat="1">
      <c r="B141" s="217"/>
      <c r="C141" s="218"/>
      <c r="D141" s="204" t="s">
        <v>137</v>
      </c>
      <c r="E141" s="219" t="s">
        <v>22</v>
      </c>
      <c r="F141" s="220" t="s">
        <v>487</v>
      </c>
      <c r="G141" s="218"/>
      <c r="H141" s="221">
        <v>164</v>
      </c>
      <c r="I141" s="222"/>
      <c r="J141" s="218"/>
      <c r="K141" s="218"/>
      <c r="L141" s="223"/>
      <c r="M141" s="224"/>
      <c r="N141" s="225"/>
      <c r="O141" s="225"/>
      <c r="P141" s="225"/>
      <c r="Q141" s="225"/>
      <c r="R141" s="225"/>
      <c r="S141" s="225"/>
      <c r="T141" s="226"/>
      <c r="AT141" s="227" t="s">
        <v>137</v>
      </c>
      <c r="AU141" s="227" t="s">
        <v>83</v>
      </c>
      <c r="AV141" s="12" t="s">
        <v>83</v>
      </c>
      <c r="AW141" s="12" t="s">
        <v>139</v>
      </c>
      <c r="AX141" s="12" t="s">
        <v>74</v>
      </c>
      <c r="AY141" s="227" t="s">
        <v>127</v>
      </c>
    </row>
    <row r="142" spans="2:65" s="13" customFormat="1">
      <c r="B142" s="228"/>
      <c r="C142" s="229"/>
      <c r="D142" s="204" t="s">
        <v>137</v>
      </c>
      <c r="E142" s="230" t="s">
        <v>22</v>
      </c>
      <c r="F142" s="231" t="s">
        <v>143</v>
      </c>
      <c r="G142" s="229"/>
      <c r="H142" s="232">
        <v>164</v>
      </c>
      <c r="I142" s="233"/>
      <c r="J142" s="229"/>
      <c r="K142" s="229"/>
      <c r="L142" s="234"/>
      <c r="M142" s="235"/>
      <c r="N142" s="236"/>
      <c r="O142" s="236"/>
      <c r="P142" s="236"/>
      <c r="Q142" s="236"/>
      <c r="R142" s="236"/>
      <c r="S142" s="236"/>
      <c r="T142" s="237"/>
      <c r="AT142" s="238" t="s">
        <v>137</v>
      </c>
      <c r="AU142" s="238" t="s">
        <v>83</v>
      </c>
      <c r="AV142" s="13" t="s">
        <v>134</v>
      </c>
      <c r="AW142" s="13" t="s">
        <v>139</v>
      </c>
      <c r="AX142" s="13" t="s">
        <v>24</v>
      </c>
      <c r="AY142" s="238" t="s">
        <v>127</v>
      </c>
    </row>
    <row r="143" spans="2:65" s="1" customFormat="1" ht="38.25" customHeight="1">
      <c r="B143" s="41"/>
      <c r="C143" s="192" t="s">
        <v>285</v>
      </c>
      <c r="D143" s="192" t="s">
        <v>129</v>
      </c>
      <c r="E143" s="193" t="s">
        <v>488</v>
      </c>
      <c r="F143" s="194" t="s">
        <v>489</v>
      </c>
      <c r="G143" s="195" t="s">
        <v>375</v>
      </c>
      <c r="H143" s="196">
        <v>75</v>
      </c>
      <c r="I143" s="197"/>
      <c r="J143" s="198">
        <f>ROUND(I143*H143,2)</f>
        <v>0</v>
      </c>
      <c r="K143" s="194" t="s">
        <v>22</v>
      </c>
      <c r="L143" s="61"/>
      <c r="M143" s="199" t="s">
        <v>22</v>
      </c>
      <c r="N143" s="200" t="s">
        <v>45</v>
      </c>
      <c r="O143" s="42"/>
      <c r="P143" s="201">
        <f>O143*H143</f>
        <v>0</v>
      </c>
      <c r="Q143" s="201">
        <v>0</v>
      </c>
      <c r="R143" s="201">
        <f>Q143*H143</f>
        <v>0</v>
      </c>
      <c r="S143" s="201">
        <v>0</v>
      </c>
      <c r="T143" s="202">
        <f>S143*H143</f>
        <v>0</v>
      </c>
      <c r="AR143" s="24" t="s">
        <v>134</v>
      </c>
      <c r="AT143" s="24" t="s">
        <v>129</v>
      </c>
      <c r="AU143" s="24" t="s">
        <v>83</v>
      </c>
      <c r="AY143" s="24" t="s">
        <v>127</v>
      </c>
      <c r="BE143" s="203">
        <f>IF(N143="základní",J143,0)</f>
        <v>0</v>
      </c>
      <c r="BF143" s="203">
        <f>IF(N143="snížená",J143,0)</f>
        <v>0</v>
      </c>
      <c r="BG143" s="203">
        <f>IF(N143="zákl. přenesená",J143,0)</f>
        <v>0</v>
      </c>
      <c r="BH143" s="203">
        <f>IF(N143="sníž. přenesená",J143,0)</f>
        <v>0</v>
      </c>
      <c r="BI143" s="203">
        <f>IF(N143="nulová",J143,0)</f>
        <v>0</v>
      </c>
      <c r="BJ143" s="24" t="s">
        <v>24</v>
      </c>
      <c r="BK143" s="203">
        <f>ROUND(I143*H143,2)</f>
        <v>0</v>
      </c>
      <c r="BL143" s="24" t="s">
        <v>134</v>
      </c>
      <c r="BM143" s="24" t="s">
        <v>296</v>
      </c>
    </row>
    <row r="144" spans="2:65" s="1" customFormat="1" ht="27">
      <c r="B144" s="41"/>
      <c r="C144" s="63"/>
      <c r="D144" s="204" t="s">
        <v>147</v>
      </c>
      <c r="E144" s="63"/>
      <c r="F144" s="205" t="s">
        <v>490</v>
      </c>
      <c r="G144" s="63"/>
      <c r="H144" s="63"/>
      <c r="I144" s="163"/>
      <c r="J144" s="63"/>
      <c r="K144" s="63"/>
      <c r="L144" s="61"/>
      <c r="M144" s="206"/>
      <c r="N144" s="42"/>
      <c r="O144" s="42"/>
      <c r="P144" s="42"/>
      <c r="Q144" s="42"/>
      <c r="R144" s="42"/>
      <c r="S144" s="42"/>
      <c r="T144" s="78"/>
      <c r="AT144" s="24" t="s">
        <v>147</v>
      </c>
      <c r="AU144" s="24" t="s">
        <v>83</v>
      </c>
    </row>
    <row r="145" spans="2:51" s="11" customFormat="1">
      <c r="B145" s="207"/>
      <c r="C145" s="208"/>
      <c r="D145" s="204" t="s">
        <v>137</v>
      </c>
      <c r="E145" s="209" t="s">
        <v>22</v>
      </c>
      <c r="F145" s="210" t="s">
        <v>138</v>
      </c>
      <c r="G145" s="208"/>
      <c r="H145" s="209" t="s">
        <v>22</v>
      </c>
      <c r="I145" s="211"/>
      <c r="J145" s="208"/>
      <c r="K145" s="208"/>
      <c r="L145" s="212"/>
      <c r="M145" s="213"/>
      <c r="N145" s="214"/>
      <c r="O145" s="214"/>
      <c r="P145" s="214"/>
      <c r="Q145" s="214"/>
      <c r="R145" s="214"/>
      <c r="S145" s="214"/>
      <c r="T145" s="215"/>
      <c r="AT145" s="216" t="s">
        <v>137</v>
      </c>
      <c r="AU145" s="216" t="s">
        <v>83</v>
      </c>
      <c r="AV145" s="11" t="s">
        <v>24</v>
      </c>
      <c r="AW145" s="11" t="s">
        <v>139</v>
      </c>
      <c r="AX145" s="11" t="s">
        <v>74</v>
      </c>
      <c r="AY145" s="216" t="s">
        <v>127</v>
      </c>
    </row>
    <row r="146" spans="2:51" s="11" customFormat="1">
      <c r="B146" s="207"/>
      <c r="C146" s="208"/>
      <c r="D146" s="204" t="s">
        <v>137</v>
      </c>
      <c r="E146" s="209" t="s">
        <v>22</v>
      </c>
      <c r="F146" s="210" t="s">
        <v>491</v>
      </c>
      <c r="G146" s="208"/>
      <c r="H146" s="209" t="s">
        <v>22</v>
      </c>
      <c r="I146" s="211"/>
      <c r="J146" s="208"/>
      <c r="K146" s="208"/>
      <c r="L146" s="212"/>
      <c r="M146" s="213"/>
      <c r="N146" s="214"/>
      <c r="O146" s="214"/>
      <c r="P146" s="214"/>
      <c r="Q146" s="214"/>
      <c r="R146" s="214"/>
      <c r="S146" s="214"/>
      <c r="T146" s="215"/>
      <c r="AT146" s="216" t="s">
        <v>137</v>
      </c>
      <c r="AU146" s="216" t="s">
        <v>83</v>
      </c>
      <c r="AV146" s="11" t="s">
        <v>24</v>
      </c>
      <c r="AW146" s="11" t="s">
        <v>139</v>
      </c>
      <c r="AX146" s="11" t="s">
        <v>74</v>
      </c>
      <c r="AY146" s="216" t="s">
        <v>127</v>
      </c>
    </row>
    <row r="147" spans="2:51" s="11" customFormat="1">
      <c r="B147" s="207"/>
      <c r="C147" s="208"/>
      <c r="D147" s="204" t="s">
        <v>137</v>
      </c>
      <c r="E147" s="209" t="s">
        <v>22</v>
      </c>
      <c r="F147" s="210" t="s">
        <v>492</v>
      </c>
      <c r="G147" s="208"/>
      <c r="H147" s="209" t="s">
        <v>22</v>
      </c>
      <c r="I147" s="211"/>
      <c r="J147" s="208"/>
      <c r="K147" s="208"/>
      <c r="L147" s="212"/>
      <c r="M147" s="213"/>
      <c r="N147" s="214"/>
      <c r="O147" s="214"/>
      <c r="P147" s="214"/>
      <c r="Q147" s="214"/>
      <c r="R147" s="214"/>
      <c r="S147" s="214"/>
      <c r="T147" s="215"/>
      <c r="AT147" s="216" t="s">
        <v>137</v>
      </c>
      <c r="AU147" s="216" t="s">
        <v>83</v>
      </c>
      <c r="AV147" s="11" t="s">
        <v>24</v>
      </c>
      <c r="AW147" s="11" t="s">
        <v>139</v>
      </c>
      <c r="AX147" s="11" t="s">
        <v>74</v>
      </c>
      <c r="AY147" s="216" t="s">
        <v>127</v>
      </c>
    </row>
    <row r="148" spans="2:51" s="12" customFormat="1">
      <c r="B148" s="217"/>
      <c r="C148" s="218"/>
      <c r="D148" s="204" t="s">
        <v>137</v>
      </c>
      <c r="E148" s="219" t="s">
        <v>22</v>
      </c>
      <c r="F148" s="220" t="s">
        <v>493</v>
      </c>
      <c r="G148" s="218"/>
      <c r="H148" s="221">
        <v>9.1999999999999993</v>
      </c>
      <c r="I148" s="222"/>
      <c r="J148" s="218"/>
      <c r="K148" s="218"/>
      <c r="L148" s="223"/>
      <c r="M148" s="224"/>
      <c r="N148" s="225"/>
      <c r="O148" s="225"/>
      <c r="P148" s="225"/>
      <c r="Q148" s="225"/>
      <c r="R148" s="225"/>
      <c r="S148" s="225"/>
      <c r="T148" s="226"/>
      <c r="AT148" s="227" t="s">
        <v>137</v>
      </c>
      <c r="AU148" s="227" t="s">
        <v>83</v>
      </c>
      <c r="AV148" s="12" t="s">
        <v>83</v>
      </c>
      <c r="AW148" s="12" t="s">
        <v>139</v>
      </c>
      <c r="AX148" s="12" t="s">
        <v>74</v>
      </c>
      <c r="AY148" s="227" t="s">
        <v>127</v>
      </c>
    </row>
    <row r="149" spans="2:51" s="12" customFormat="1">
      <c r="B149" s="217"/>
      <c r="C149" s="218"/>
      <c r="D149" s="204" t="s">
        <v>137</v>
      </c>
      <c r="E149" s="219" t="s">
        <v>22</v>
      </c>
      <c r="F149" s="220" t="s">
        <v>494</v>
      </c>
      <c r="G149" s="218"/>
      <c r="H149" s="221">
        <v>6.4</v>
      </c>
      <c r="I149" s="222"/>
      <c r="J149" s="218"/>
      <c r="K149" s="218"/>
      <c r="L149" s="223"/>
      <c r="M149" s="224"/>
      <c r="N149" s="225"/>
      <c r="O149" s="225"/>
      <c r="P149" s="225"/>
      <c r="Q149" s="225"/>
      <c r="R149" s="225"/>
      <c r="S149" s="225"/>
      <c r="T149" s="226"/>
      <c r="AT149" s="227" t="s">
        <v>137</v>
      </c>
      <c r="AU149" s="227" t="s">
        <v>83</v>
      </c>
      <c r="AV149" s="12" t="s">
        <v>83</v>
      </c>
      <c r="AW149" s="12" t="s">
        <v>139</v>
      </c>
      <c r="AX149" s="12" t="s">
        <v>74</v>
      </c>
      <c r="AY149" s="227" t="s">
        <v>127</v>
      </c>
    </row>
    <row r="150" spans="2:51" s="12" customFormat="1">
      <c r="B150" s="217"/>
      <c r="C150" s="218"/>
      <c r="D150" s="204" t="s">
        <v>137</v>
      </c>
      <c r="E150" s="219" t="s">
        <v>22</v>
      </c>
      <c r="F150" s="220" t="s">
        <v>495</v>
      </c>
      <c r="G150" s="218"/>
      <c r="H150" s="221">
        <v>7</v>
      </c>
      <c r="I150" s="222"/>
      <c r="J150" s="218"/>
      <c r="K150" s="218"/>
      <c r="L150" s="223"/>
      <c r="M150" s="224"/>
      <c r="N150" s="225"/>
      <c r="O150" s="225"/>
      <c r="P150" s="225"/>
      <c r="Q150" s="225"/>
      <c r="R150" s="225"/>
      <c r="S150" s="225"/>
      <c r="T150" s="226"/>
      <c r="AT150" s="227" t="s">
        <v>137</v>
      </c>
      <c r="AU150" s="227" t="s">
        <v>83</v>
      </c>
      <c r="AV150" s="12" t="s">
        <v>83</v>
      </c>
      <c r="AW150" s="12" t="s">
        <v>139</v>
      </c>
      <c r="AX150" s="12" t="s">
        <v>74</v>
      </c>
      <c r="AY150" s="227" t="s">
        <v>127</v>
      </c>
    </row>
    <row r="151" spans="2:51" s="12" customFormat="1">
      <c r="B151" s="217"/>
      <c r="C151" s="218"/>
      <c r="D151" s="204" t="s">
        <v>137</v>
      </c>
      <c r="E151" s="219" t="s">
        <v>22</v>
      </c>
      <c r="F151" s="220" t="s">
        <v>496</v>
      </c>
      <c r="G151" s="218"/>
      <c r="H151" s="221">
        <v>5.4</v>
      </c>
      <c r="I151" s="222"/>
      <c r="J151" s="218"/>
      <c r="K151" s="218"/>
      <c r="L151" s="223"/>
      <c r="M151" s="224"/>
      <c r="N151" s="225"/>
      <c r="O151" s="225"/>
      <c r="P151" s="225"/>
      <c r="Q151" s="225"/>
      <c r="R151" s="225"/>
      <c r="S151" s="225"/>
      <c r="T151" s="226"/>
      <c r="AT151" s="227" t="s">
        <v>137</v>
      </c>
      <c r="AU151" s="227" t="s">
        <v>83</v>
      </c>
      <c r="AV151" s="12" t="s">
        <v>83</v>
      </c>
      <c r="AW151" s="12" t="s">
        <v>139</v>
      </c>
      <c r="AX151" s="12" t="s">
        <v>74</v>
      </c>
      <c r="AY151" s="227" t="s">
        <v>127</v>
      </c>
    </row>
    <row r="152" spans="2:51" s="12" customFormat="1">
      <c r="B152" s="217"/>
      <c r="C152" s="218"/>
      <c r="D152" s="204" t="s">
        <v>137</v>
      </c>
      <c r="E152" s="219" t="s">
        <v>22</v>
      </c>
      <c r="F152" s="220" t="s">
        <v>497</v>
      </c>
      <c r="G152" s="218"/>
      <c r="H152" s="221">
        <v>5.4</v>
      </c>
      <c r="I152" s="222"/>
      <c r="J152" s="218"/>
      <c r="K152" s="218"/>
      <c r="L152" s="223"/>
      <c r="M152" s="224"/>
      <c r="N152" s="225"/>
      <c r="O152" s="225"/>
      <c r="P152" s="225"/>
      <c r="Q152" s="225"/>
      <c r="R152" s="225"/>
      <c r="S152" s="225"/>
      <c r="T152" s="226"/>
      <c r="AT152" s="227" t="s">
        <v>137</v>
      </c>
      <c r="AU152" s="227" t="s">
        <v>83</v>
      </c>
      <c r="AV152" s="12" t="s">
        <v>83</v>
      </c>
      <c r="AW152" s="12" t="s">
        <v>139</v>
      </c>
      <c r="AX152" s="12" t="s">
        <v>74</v>
      </c>
      <c r="AY152" s="227" t="s">
        <v>127</v>
      </c>
    </row>
    <row r="153" spans="2:51" s="12" customFormat="1">
      <c r="B153" s="217"/>
      <c r="C153" s="218"/>
      <c r="D153" s="204" t="s">
        <v>137</v>
      </c>
      <c r="E153" s="219" t="s">
        <v>22</v>
      </c>
      <c r="F153" s="220" t="s">
        <v>498</v>
      </c>
      <c r="G153" s="218"/>
      <c r="H153" s="221">
        <v>10.6</v>
      </c>
      <c r="I153" s="222"/>
      <c r="J153" s="218"/>
      <c r="K153" s="218"/>
      <c r="L153" s="223"/>
      <c r="M153" s="224"/>
      <c r="N153" s="225"/>
      <c r="O153" s="225"/>
      <c r="P153" s="225"/>
      <c r="Q153" s="225"/>
      <c r="R153" s="225"/>
      <c r="S153" s="225"/>
      <c r="T153" s="226"/>
      <c r="AT153" s="227" t="s">
        <v>137</v>
      </c>
      <c r="AU153" s="227" t="s">
        <v>83</v>
      </c>
      <c r="AV153" s="12" t="s">
        <v>83</v>
      </c>
      <c r="AW153" s="12" t="s">
        <v>139</v>
      </c>
      <c r="AX153" s="12" t="s">
        <v>74</v>
      </c>
      <c r="AY153" s="227" t="s">
        <v>127</v>
      </c>
    </row>
    <row r="154" spans="2:51" s="12" customFormat="1">
      <c r="B154" s="217"/>
      <c r="C154" s="218"/>
      <c r="D154" s="204" t="s">
        <v>137</v>
      </c>
      <c r="E154" s="219" t="s">
        <v>22</v>
      </c>
      <c r="F154" s="220" t="s">
        <v>499</v>
      </c>
      <c r="G154" s="218"/>
      <c r="H154" s="221">
        <v>9.6</v>
      </c>
      <c r="I154" s="222"/>
      <c r="J154" s="218"/>
      <c r="K154" s="218"/>
      <c r="L154" s="223"/>
      <c r="M154" s="224"/>
      <c r="N154" s="225"/>
      <c r="O154" s="225"/>
      <c r="P154" s="225"/>
      <c r="Q154" s="225"/>
      <c r="R154" s="225"/>
      <c r="S154" s="225"/>
      <c r="T154" s="226"/>
      <c r="AT154" s="227" t="s">
        <v>137</v>
      </c>
      <c r="AU154" s="227" t="s">
        <v>83</v>
      </c>
      <c r="AV154" s="12" t="s">
        <v>83</v>
      </c>
      <c r="AW154" s="12" t="s">
        <v>139</v>
      </c>
      <c r="AX154" s="12" t="s">
        <v>74</v>
      </c>
      <c r="AY154" s="227" t="s">
        <v>127</v>
      </c>
    </row>
    <row r="155" spans="2:51" s="12" customFormat="1">
      <c r="B155" s="217"/>
      <c r="C155" s="218"/>
      <c r="D155" s="204" t="s">
        <v>137</v>
      </c>
      <c r="E155" s="219" t="s">
        <v>22</v>
      </c>
      <c r="F155" s="220" t="s">
        <v>500</v>
      </c>
      <c r="G155" s="218"/>
      <c r="H155" s="221">
        <v>4.2</v>
      </c>
      <c r="I155" s="222"/>
      <c r="J155" s="218"/>
      <c r="K155" s="218"/>
      <c r="L155" s="223"/>
      <c r="M155" s="224"/>
      <c r="N155" s="225"/>
      <c r="O155" s="225"/>
      <c r="P155" s="225"/>
      <c r="Q155" s="225"/>
      <c r="R155" s="225"/>
      <c r="S155" s="225"/>
      <c r="T155" s="226"/>
      <c r="AT155" s="227" t="s">
        <v>137</v>
      </c>
      <c r="AU155" s="227" t="s">
        <v>83</v>
      </c>
      <c r="AV155" s="12" t="s">
        <v>83</v>
      </c>
      <c r="AW155" s="12" t="s">
        <v>139</v>
      </c>
      <c r="AX155" s="12" t="s">
        <v>74</v>
      </c>
      <c r="AY155" s="227" t="s">
        <v>127</v>
      </c>
    </row>
    <row r="156" spans="2:51" s="12" customFormat="1">
      <c r="B156" s="217"/>
      <c r="C156" s="218"/>
      <c r="D156" s="204" t="s">
        <v>137</v>
      </c>
      <c r="E156" s="219" t="s">
        <v>22</v>
      </c>
      <c r="F156" s="220" t="s">
        <v>501</v>
      </c>
      <c r="G156" s="218"/>
      <c r="H156" s="221">
        <v>9.8000000000000007</v>
      </c>
      <c r="I156" s="222"/>
      <c r="J156" s="218"/>
      <c r="K156" s="218"/>
      <c r="L156" s="223"/>
      <c r="M156" s="224"/>
      <c r="N156" s="225"/>
      <c r="O156" s="225"/>
      <c r="P156" s="225"/>
      <c r="Q156" s="225"/>
      <c r="R156" s="225"/>
      <c r="S156" s="225"/>
      <c r="T156" s="226"/>
      <c r="AT156" s="227" t="s">
        <v>137</v>
      </c>
      <c r="AU156" s="227" t="s">
        <v>83</v>
      </c>
      <c r="AV156" s="12" t="s">
        <v>83</v>
      </c>
      <c r="AW156" s="12" t="s">
        <v>139</v>
      </c>
      <c r="AX156" s="12" t="s">
        <v>74</v>
      </c>
      <c r="AY156" s="227" t="s">
        <v>127</v>
      </c>
    </row>
    <row r="157" spans="2:51" s="12" customFormat="1">
      <c r="B157" s="217"/>
      <c r="C157" s="218"/>
      <c r="D157" s="204" t="s">
        <v>137</v>
      </c>
      <c r="E157" s="219" t="s">
        <v>22</v>
      </c>
      <c r="F157" s="220" t="s">
        <v>502</v>
      </c>
      <c r="G157" s="218"/>
      <c r="H157" s="221">
        <v>7</v>
      </c>
      <c r="I157" s="222"/>
      <c r="J157" s="218"/>
      <c r="K157" s="218"/>
      <c r="L157" s="223"/>
      <c r="M157" s="224"/>
      <c r="N157" s="225"/>
      <c r="O157" s="225"/>
      <c r="P157" s="225"/>
      <c r="Q157" s="225"/>
      <c r="R157" s="225"/>
      <c r="S157" s="225"/>
      <c r="T157" s="226"/>
      <c r="AT157" s="227" t="s">
        <v>137</v>
      </c>
      <c r="AU157" s="227" t="s">
        <v>83</v>
      </c>
      <c r="AV157" s="12" t="s">
        <v>83</v>
      </c>
      <c r="AW157" s="12" t="s">
        <v>139</v>
      </c>
      <c r="AX157" s="12" t="s">
        <v>74</v>
      </c>
      <c r="AY157" s="227" t="s">
        <v>127</v>
      </c>
    </row>
    <row r="158" spans="2:51" s="13" customFormat="1">
      <c r="B158" s="228"/>
      <c r="C158" s="229"/>
      <c r="D158" s="204" t="s">
        <v>137</v>
      </c>
      <c r="E158" s="230" t="s">
        <v>22</v>
      </c>
      <c r="F158" s="231" t="s">
        <v>143</v>
      </c>
      <c r="G158" s="229"/>
      <c r="H158" s="232">
        <v>74.599999999999994</v>
      </c>
      <c r="I158" s="233"/>
      <c r="J158" s="229"/>
      <c r="K158" s="229"/>
      <c r="L158" s="234"/>
      <c r="M158" s="235"/>
      <c r="N158" s="236"/>
      <c r="O158" s="236"/>
      <c r="P158" s="236"/>
      <c r="Q158" s="236"/>
      <c r="R158" s="236"/>
      <c r="S158" s="236"/>
      <c r="T158" s="237"/>
      <c r="AT158" s="238" t="s">
        <v>137</v>
      </c>
      <c r="AU158" s="238" t="s">
        <v>83</v>
      </c>
      <c r="AV158" s="13" t="s">
        <v>134</v>
      </c>
      <c r="AW158" s="13" t="s">
        <v>139</v>
      </c>
      <c r="AX158" s="13" t="s">
        <v>74</v>
      </c>
      <c r="AY158" s="238" t="s">
        <v>127</v>
      </c>
    </row>
    <row r="159" spans="2:51" s="12" customFormat="1">
      <c r="B159" s="217"/>
      <c r="C159" s="218"/>
      <c r="D159" s="204" t="s">
        <v>137</v>
      </c>
      <c r="E159" s="219" t="s">
        <v>22</v>
      </c>
      <c r="F159" s="220" t="s">
        <v>503</v>
      </c>
      <c r="G159" s="218"/>
      <c r="H159" s="221">
        <v>75</v>
      </c>
      <c r="I159" s="222"/>
      <c r="J159" s="218"/>
      <c r="K159" s="218"/>
      <c r="L159" s="223"/>
      <c r="M159" s="224"/>
      <c r="N159" s="225"/>
      <c r="O159" s="225"/>
      <c r="P159" s="225"/>
      <c r="Q159" s="225"/>
      <c r="R159" s="225"/>
      <c r="S159" s="225"/>
      <c r="T159" s="226"/>
      <c r="AT159" s="227" t="s">
        <v>137</v>
      </c>
      <c r="AU159" s="227" t="s">
        <v>83</v>
      </c>
      <c r="AV159" s="12" t="s">
        <v>83</v>
      </c>
      <c r="AW159" s="12" t="s">
        <v>139</v>
      </c>
      <c r="AX159" s="12" t="s">
        <v>74</v>
      </c>
      <c r="AY159" s="227" t="s">
        <v>127</v>
      </c>
    </row>
    <row r="160" spans="2:51" s="13" customFormat="1">
      <c r="B160" s="228"/>
      <c r="C160" s="229"/>
      <c r="D160" s="204" t="s">
        <v>137</v>
      </c>
      <c r="E160" s="230" t="s">
        <v>22</v>
      </c>
      <c r="F160" s="231" t="s">
        <v>143</v>
      </c>
      <c r="G160" s="229"/>
      <c r="H160" s="232">
        <v>75</v>
      </c>
      <c r="I160" s="233"/>
      <c r="J160" s="229"/>
      <c r="K160" s="229"/>
      <c r="L160" s="234"/>
      <c r="M160" s="235"/>
      <c r="N160" s="236"/>
      <c r="O160" s="236"/>
      <c r="P160" s="236"/>
      <c r="Q160" s="236"/>
      <c r="R160" s="236"/>
      <c r="S160" s="236"/>
      <c r="T160" s="237"/>
      <c r="AT160" s="238" t="s">
        <v>137</v>
      </c>
      <c r="AU160" s="238" t="s">
        <v>83</v>
      </c>
      <c r="AV160" s="13" t="s">
        <v>134</v>
      </c>
      <c r="AW160" s="13" t="s">
        <v>139</v>
      </c>
      <c r="AX160" s="13" t="s">
        <v>24</v>
      </c>
      <c r="AY160" s="238" t="s">
        <v>127</v>
      </c>
    </row>
    <row r="161" spans="2:65" s="1" customFormat="1" ht="25.5" customHeight="1">
      <c r="B161" s="41"/>
      <c r="C161" s="250" t="s">
        <v>251</v>
      </c>
      <c r="D161" s="250" t="s">
        <v>270</v>
      </c>
      <c r="E161" s="251" t="s">
        <v>504</v>
      </c>
      <c r="F161" s="252" t="s">
        <v>505</v>
      </c>
      <c r="G161" s="253" t="s">
        <v>506</v>
      </c>
      <c r="H161" s="254">
        <v>8</v>
      </c>
      <c r="I161" s="255"/>
      <c r="J161" s="256">
        <f>ROUND(I161*H161,2)</f>
        <v>0</v>
      </c>
      <c r="K161" s="252" t="s">
        <v>22</v>
      </c>
      <c r="L161" s="257"/>
      <c r="M161" s="258" t="s">
        <v>22</v>
      </c>
      <c r="N161" s="259" t="s">
        <v>45</v>
      </c>
      <c r="O161" s="42"/>
      <c r="P161" s="201">
        <f>O161*H161</f>
        <v>0</v>
      </c>
      <c r="Q161" s="201">
        <v>0</v>
      </c>
      <c r="R161" s="201">
        <f>Q161*H161</f>
        <v>0</v>
      </c>
      <c r="S161" s="201">
        <v>0</v>
      </c>
      <c r="T161" s="202">
        <f>S161*H161</f>
        <v>0</v>
      </c>
      <c r="AR161" s="24" t="s">
        <v>162</v>
      </c>
      <c r="AT161" s="24" t="s">
        <v>270</v>
      </c>
      <c r="AU161" s="24" t="s">
        <v>83</v>
      </c>
      <c r="AY161" s="24" t="s">
        <v>127</v>
      </c>
      <c r="BE161" s="203">
        <f>IF(N161="základní",J161,0)</f>
        <v>0</v>
      </c>
      <c r="BF161" s="203">
        <f>IF(N161="snížená",J161,0)</f>
        <v>0</v>
      </c>
      <c r="BG161" s="203">
        <f>IF(N161="zákl. přenesená",J161,0)</f>
        <v>0</v>
      </c>
      <c r="BH161" s="203">
        <f>IF(N161="sníž. přenesená",J161,0)</f>
        <v>0</v>
      </c>
      <c r="BI161" s="203">
        <f>IF(N161="nulová",J161,0)</f>
        <v>0</v>
      </c>
      <c r="BJ161" s="24" t="s">
        <v>24</v>
      </c>
      <c r="BK161" s="203">
        <f>ROUND(I161*H161,2)</f>
        <v>0</v>
      </c>
      <c r="BL161" s="24" t="s">
        <v>134</v>
      </c>
      <c r="BM161" s="24" t="s">
        <v>303</v>
      </c>
    </row>
    <row r="162" spans="2:65" s="1" customFormat="1" ht="25.5" customHeight="1">
      <c r="B162" s="41"/>
      <c r="C162" s="250" t="s">
        <v>10</v>
      </c>
      <c r="D162" s="250" t="s">
        <v>270</v>
      </c>
      <c r="E162" s="251" t="s">
        <v>507</v>
      </c>
      <c r="F162" s="252" t="s">
        <v>508</v>
      </c>
      <c r="G162" s="253" t="s">
        <v>509</v>
      </c>
      <c r="H162" s="254">
        <v>8</v>
      </c>
      <c r="I162" s="255"/>
      <c r="J162" s="256">
        <f>ROUND(I162*H162,2)</f>
        <v>0</v>
      </c>
      <c r="K162" s="252" t="s">
        <v>22</v>
      </c>
      <c r="L162" s="257"/>
      <c r="M162" s="258" t="s">
        <v>22</v>
      </c>
      <c r="N162" s="263" t="s">
        <v>45</v>
      </c>
      <c r="O162" s="261"/>
      <c r="P162" s="264">
        <f>O162*H162</f>
        <v>0</v>
      </c>
      <c r="Q162" s="264">
        <v>0</v>
      </c>
      <c r="R162" s="264">
        <f>Q162*H162</f>
        <v>0</v>
      </c>
      <c r="S162" s="264">
        <v>0</v>
      </c>
      <c r="T162" s="265">
        <f>S162*H162</f>
        <v>0</v>
      </c>
      <c r="AR162" s="24" t="s">
        <v>162</v>
      </c>
      <c r="AT162" s="24" t="s">
        <v>270</v>
      </c>
      <c r="AU162" s="24" t="s">
        <v>83</v>
      </c>
      <c r="AY162" s="24" t="s">
        <v>127</v>
      </c>
      <c r="BE162" s="203">
        <f>IF(N162="základní",J162,0)</f>
        <v>0</v>
      </c>
      <c r="BF162" s="203">
        <f>IF(N162="snížená",J162,0)</f>
        <v>0</v>
      </c>
      <c r="BG162" s="203">
        <f>IF(N162="zákl. přenesená",J162,0)</f>
        <v>0</v>
      </c>
      <c r="BH162" s="203">
        <f>IF(N162="sníž. přenesená",J162,0)</f>
        <v>0</v>
      </c>
      <c r="BI162" s="203">
        <f>IF(N162="nulová",J162,0)</f>
        <v>0</v>
      </c>
      <c r="BJ162" s="24" t="s">
        <v>24</v>
      </c>
      <c r="BK162" s="203">
        <f>ROUND(I162*H162,2)</f>
        <v>0</v>
      </c>
      <c r="BL162" s="24" t="s">
        <v>134</v>
      </c>
      <c r="BM162" s="24" t="s">
        <v>314</v>
      </c>
    </row>
    <row r="163" spans="2:65" s="1" customFormat="1" ht="6.95" customHeight="1">
      <c r="B163" s="56"/>
      <c r="C163" s="57"/>
      <c r="D163" s="57"/>
      <c r="E163" s="57"/>
      <c r="F163" s="57"/>
      <c r="G163" s="57"/>
      <c r="H163" s="57"/>
      <c r="I163" s="139"/>
      <c r="J163" s="57"/>
      <c r="K163" s="57"/>
      <c r="L163" s="61"/>
    </row>
  </sheetData>
  <sheetProtection algorithmName="SHA-512" hashValue="n1by3uX6UxyWIiXLmmkMXrM9u5knXyV8GVHZT/s5aD5SqFeICN0epdMcAG94x4Ll5ea/IvrUcd44tUGhQ2DZUw==" saltValue="oRofjdNXOV1HIKuXZKfLYVj/6SpOy+C7Rldrjq/HEDE6OOJFpXkKwg6OnLtlAZ4obomD2mfZk/wZWlwlDo3uTA==" spinCount="100000" sheet="1" objects="1" scenarios="1" formatColumns="0" formatRows="0" autoFilter="0"/>
  <autoFilter ref="C77:K162"/>
  <mergeCells count="10">
    <mergeCell ref="J51:J52"/>
    <mergeCell ref="E68:H68"/>
    <mergeCell ref="E70:H70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77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22"/>
  <sheetViews>
    <sheetView showGridLines="0" workbookViewId="0">
      <pane ySplit="1" topLeftCell="A98" activePane="bottomLeft" state="frozen"/>
      <selection pane="bottomLeft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11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1"/>
      <c r="B1" s="112"/>
      <c r="C1" s="112"/>
      <c r="D1" s="113" t="s">
        <v>1</v>
      </c>
      <c r="E1" s="112"/>
      <c r="F1" s="114" t="s">
        <v>90</v>
      </c>
      <c r="G1" s="389" t="s">
        <v>91</v>
      </c>
      <c r="H1" s="389"/>
      <c r="I1" s="115"/>
      <c r="J1" s="114" t="s">
        <v>92</v>
      </c>
      <c r="K1" s="113" t="s">
        <v>93</v>
      </c>
      <c r="L1" s="114" t="s">
        <v>94</v>
      </c>
      <c r="M1" s="114"/>
      <c r="N1" s="114"/>
      <c r="O1" s="114"/>
      <c r="P1" s="114"/>
      <c r="Q1" s="114"/>
      <c r="R1" s="114"/>
      <c r="S1" s="114"/>
      <c r="T1" s="114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spans="1:70" ht="36.950000000000003" customHeight="1">
      <c r="L2" s="347"/>
      <c r="M2" s="347"/>
      <c r="N2" s="347"/>
      <c r="O2" s="347"/>
      <c r="P2" s="347"/>
      <c r="Q2" s="347"/>
      <c r="R2" s="347"/>
      <c r="S2" s="347"/>
      <c r="T2" s="347"/>
      <c r="U2" s="347"/>
      <c r="V2" s="347"/>
      <c r="AT2" s="24" t="s">
        <v>89</v>
      </c>
    </row>
    <row r="3" spans="1:70" ht="6.95" customHeight="1">
      <c r="B3" s="25"/>
      <c r="C3" s="26"/>
      <c r="D3" s="26"/>
      <c r="E3" s="26"/>
      <c r="F3" s="26"/>
      <c r="G3" s="26"/>
      <c r="H3" s="26"/>
      <c r="I3" s="116"/>
      <c r="J3" s="26"/>
      <c r="K3" s="27"/>
      <c r="AT3" s="24" t="s">
        <v>83</v>
      </c>
    </row>
    <row r="4" spans="1:70" ht="36.950000000000003" customHeight="1">
      <c r="B4" s="28"/>
      <c r="C4" s="29"/>
      <c r="D4" s="30" t="s">
        <v>95</v>
      </c>
      <c r="E4" s="29"/>
      <c r="F4" s="29"/>
      <c r="G4" s="29"/>
      <c r="H4" s="29"/>
      <c r="I4" s="117"/>
      <c r="J4" s="29"/>
      <c r="K4" s="31"/>
      <c r="M4" s="32" t="s">
        <v>12</v>
      </c>
      <c r="AT4" s="24" t="s">
        <v>6</v>
      </c>
    </row>
    <row r="5" spans="1:70" ht="6.95" customHeight="1">
      <c r="B5" s="28"/>
      <c r="C5" s="29"/>
      <c r="D5" s="29"/>
      <c r="E5" s="29"/>
      <c r="F5" s="29"/>
      <c r="G5" s="29"/>
      <c r="H5" s="29"/>
      <c r="I5" s="117"/>
      <c r="J5" s="29"/>
      <c r="K5" s="31"/>
    </row>
    <row r="6" spans="1:70" ht="15">
      <c r="B6" s="28"/>
      <c r="C6" s="29"/>
      <c r="D6" s="37" t="s">
        <v>18</v>
      </c>
      <c r="E6" s="29"/>
      <c r="F6" s="29"/>
      <c r="G6" s="29"/>
      <c r="H6" s="29"/>
      <c r="I6" s="117"/>
      <c r="J6" s="29"/>
      <c r="K6" s="31"/>
    </row>
    <row r="7" spans="1:70" ht="16.5" customHeight="1">
      <c r="B7" s="28"/>
      <c r="C7" s="29"/>
      <c r="D7" s="29"/>
      <c r="E7" s="390" t="str">
        <f>'Rekapitulace stavby'!K6</f>
        <v>Revitalizace Chřástalí potok_OPŽP</v>
      </c>
      <c r="F7" s="391"/>
      <c r="G7" s="391"/>
      <c r="H7" s="391"/>
      <c r="I7" s="117"/>
      <c r="J7" s="29"/>
      <c r="K7" s="31"/>
    </row>
    <row r="8" spans="1:70" s="1" customFormat="1" ht="15">
      <c r="B8" s="41"/>
      <c r="C8" s="42"/>
      <c r="D8" s="37" t="s">
        <v>96</v>
      </c>
      <c r="E8" s="42"/>
      <c r="F8" s="42"/>
      <c r="G8" s="42"/>
      <c r="H8" s="42"/>
      <c r="I8" s="118"/>
      <c r="J8" s="42"/>
      <c r="K8" s="45"/>
    </row>
    <row r="9" spans="1:70" s="1" customFormat="1" ht="36.950000000000003" customHeight="1">
      <c r="B9" s="41"/>
      <c r="C9" s="42"/>
      <c r="D9" s="42"/>
      <c r="E9" s="392" t="s">
        <v>510</v>
      </c>
      <c r="F9" s="393"/>
      <c r="G9" s="393"/>
      <c r="H9" s="393"/>
      <c r="I9" s="118"/>
      <c r="J9" s="42"/>
      <c r="K9" s="45"/>
    </row>
    <row r="10" spans="1:70" s="1" customFormat="1">
      <c r="B10" s="41"/>
      <c r="C10" s="42"/>
      <c r="D10" s="42"/>
      <c r="E10" s="42"/>
      <c r="F10" s="42"/>
      <c r="G10" s="42"/>
      <c r="H10" s="42"/>
      <c r="I10" s="118"/>
      <c r="J10" s="42"/>
      <c r="K10" s="45"/>
    </row>
    <row r="11" spans="1:70" s="1" customFormat="1" ht="14.45" customHeight="1">
      <c r="B11" s="41"/>
      <c r="C11" s="42"/>
      <c r="D11" s="37" t="s">
        <v>21</v>
      </c>
      <c r="E11" s="42"/>
      <c r="F11" s="35" t="s">
        <v>22</v>
      </c>
      <c r="G11" s="42"/>
      <c r="H11" s="42"/>
      <c r="I11" s="119" t="s">
        <v>23</v>
      </c>
      <c r="J11" s="35" t="s">
        <v>22</v>
      </c>
      <c r="K11" s="45"/>
    </row>
    <row r="12" spans="1:70" s="1" customFormat="1" ht="14.45" customHeight="1">
      <c r="B12" s="41"/>
      <c r="C12" s="42"/>
      <c r="D12" s="37" t="s">
        <v>25</v>
      </c>
      <c r="E12" s="42"/>
      <c r="F12" s="35" t="s">
        <v>98</v>
      </c>
      <c r="G12" s="42"/>
      <c r="H12" s="42"/>
      <c r="I12" s="119" t="s">
        <v>27</v>
      </c>
      <c r="J12" s="120" t="str">
        <f>'Rekapitulace stavby'!AN8</f>
        <v>20.4.2018</v>
      </c>
      <c r="K12" s="45"/>
    </row>
    <row r="13" spans="1:70" s="1" customFormat="1" ht="10.9" customHeight="1">
      <c r="B13" s="41"/>
      <c r="C13" s="42"/>
      <c r="D13" s="42"/>
      <c r="E13" s="42"/>
      <c r="F13" s="42"/>
      <c r="G13" s="42"/>
      <c r="H13" s="42"/>
      <c r="I13" s="118"/>
      <c r="J13" s="42"/>
      <c r="K13" s="45"/>
    </row>
    <row r="14" spans="1:70" s="1" customFormat="1" ht="14.45" customHeight="1">
      <c r="B14" s="41"/>
      <c r="C14" s="42"/>
      <c r="D14" s="37" t="s">
        <v>31</v>
      </c>
      <c r="E14" s="42"/>
      <c r="F14" s="42"/>
      <c r="G14" s="42"/>
      <c r="H14" s="42"/>
      <c r="I14" s="119" t="s">
        <v>32</v>
      </c>
      <c r="J14" s="35" t="str">
        <f>IF('Rekapitulace stavby'!AN10="","",'Rekapitulace stavby'!AN10)</f>
        <v/>
      </c>
      <c r="K14" s="45"/>
    </row>
    <row r="15" spans="1:70" s="1" customFormat="1" ht="18" customHeight="1">
      <c r="B15" s="41"/>
      <c r="C15" s="42"/>
      <c r="D15" s="42"/>
      <c r="E15" s="35" t="str">
        <f>IF('Rekapitulace stavby'!E11="","",'Rekapitulace stavby'!E11)</f>
        <v>Lesy České republiky, s.p.</v>
      </c>
      <c r="F15" s="42"/>
      <c r="G15" s="42"/>
      <c r="H15" s="42"/>
      <c r="I15" s="119" t="s">
        <v>34</v>
      </c>
      <c r="J15" s="35" t="str">
        <f>IF('Rekapitulace stavby'!AN11="","",'Rekapitulace stavby'!AN11)</f>
        <v/>
      </c>
      <c r="K15" s="45"/>
    </row>
    <row r="16" spans="1:70" s="1" customFormat="1" ht="6.95" customHeight="1">
      <c r="B16" s="41"/>
      <c r="C16" s="42"/>
      <c r="D16" s="42"/>
      <c r="E16" s="42"/>
      <c r="F16" s="42"/>
      <c r="G16" s="42"/>
      <c r="H16" s="42"/>
      <c r="I16" s="118"/>
      <c r="J16" s="42"/>
      <c r="K16" s="45"/>
    </row>
    <row r="17" spans="2:11" s="1" customFormat="1" ht="14.45" customHeight="1">
      <c r="B17" s="41"/>
      <c r="C17" s="42"/>
      <c r="D17" s="37" t="s">
        <v>35</v>
      </c>
      <c r="E17" s="42"/>
      <c r="F17" s="42"/>
      <c r="G17" s="42"/>
      <c r="H17" s="42"/>
      <c r="I17" s="119" t="s">
        <v>32</v>
      </c>
      <c r="J17" s="35" t="str">
        <f>IF('Rekapitulace stavby'!AN13="Vyplň údaj","",IF('Rekapitulace stavby'!AN13="","",'Rekapitulace stavby'!AN13))</f>
        <v/>
      </c>
      <c r="K17" s="45"/>
    </row>
    <row r="18" spans="2:11" s="1" customFormat="1" ht="18" customHeight="1">
      <c r="B18" s="41"/>
      <c r="C18" s="42"/>
      <c r="D18" s="42"/>
      <c r="E18" s="35" t="str">
        <f>IF('Rekapitulace stavby'!E14="Vyplň údaj","",IF('Rekapitulace stavby'!E14="","",'Rekapitulace stavby'!E14))</f>
        <v/>
      </c>
      <c r="F18" s="42"/>
      <c r="G18" s="42"/>
      <c r="H18" s="42"/>
      <c r="I18" s="119" t="s">
        <v>34</v>
      </c>
      <c r="J18" s="35" t="str">
        <f>IF('Rekapitulace stavby'!AN14="Vyplň údaj","",IF('Rekapitulace stavby'!AN14="","",'Rekapitulace stavby'!AN14))</f>
        <v/>
      </c>
      <c r="K18" s="45"/>
    </row>
    <row r="19" spans="2:11" s="1" customFormat="1" ht="6.95" customHeight="1">
      <c r="B19" s="41"/>
      <c r="C19" s="42"/>
      <c r="D19" s="42"/>
      <c r="E19" s="42"/>
      <c r="F19" s="42"/>
      <c r="G19" s="42"/>
      <c r="H19" s="42"/>
      <c r="I19" s="118"/>
      <c r="J19" s="42"/>
      <c r="K19" s="45"/>
    </row>
    <row r="20" spans="2:11" s="1" customFormat="1" ht="14.45" customHeight="1">
      <c r="B20" s="41"/>
      <c r="C20" s="42"/>
      <c r="D20" s="37" t="s">
        <v>37</v>
      </c>
      <c r="E20" s="42"/>
      <c r="F20" s="42"/>
      <c r="G20" s="42"/>
      <c r="H20" s="42"/>
      <c r="I20" s="119" t="s">
        <v>32</v>
      </c>
      <c r="J20" s="35" t="str">
        <f>IF('Rekapitulace stavby'!AN16="","",'Rekapitulace stavby'!AN16)</f>
        <v/>
      </c>
      <c r="K20" s="45"/>
    </row>
    <row r="21" spans="2:11" s="1" customFormat="1" ht="18" customHeight="1">
      <c r="B21" s="41"/>
      <c r="C21" s="42"/>
      <c r="D21" s="42"/>
      <c r="E21" s="35" t="str">
        <f>IF('Rekapitulace stavby'!E17="","",'Rekapitulace stavby'!E17)</f>
        <v xml:space="preserve">Ing. Josef Bím </v>
      </c>
      <c r="F21" s="42"/>
      <c r="G21" s="42"/>
      <c r="H21" s="42"/>
      <c r="I21" s="119" t="s">
        <v>34</v>
      </c>
      <c r="J21" s="35" t="str">
        <f>IF('Rekapitulace stavby'!AN17="","",'Rekapitulace stavby'!AN17)</f>
        <v/>
      </c>
      <c r="K21" s="45"/>
    </row>
    <row r="22" spans="2:11" s="1" customFormat="1" ht="6.95" customHeight="1">
      <c r="B22" s="41"/>
      <c r="C22" s="42"/>
      <c r="D22" s="42"/>
      <c r="E22" s="42"/>
      <c r="F22" s="42"/>
      <c r="G22" s="42"/>
      <c r="H22" s="42"/>
      <c r="I22" s="118"/>
      <c r="J22" s="42"/>
      <c r="K22" s="45"/>
    </row>
    <row r="23" spans="2:11" s="1" customFormat="1" ht="14.45" customHeight="1">
      <c r="B23" s="41"/>
      <c r="C23" s="42"/>
      <c r="D23" s="37" t="s">
        <v>39</v>
      </c>
      <c r="E23" s="42"/>
      <c r="F23" s="42"/>
      <c r="G23" s="42"/>
      <c r="H23" s="42"/>
      <c r="I23" s="118"/>
      <c r="J23" s="42"/>
      <c r="K23" s="45"/>
    </row>
    <row r="24" spans="2:11" s="6" customFormat="1" ht="16.5" customHeight="1">
      <c r="B24" s="121"/>
      <c r="C24" s="122"/>
      <c r="D24" s="122"/>
      <c r="E24" s="381" t="s">
        <v>22</v>
      </c>
      <c r="F24" s="381"/>
      <c r="G24" s="381"/>
      <c r="H24" s="381"/>
      <c r="I24" s="123"/>
      <c r="J24" s="122"/>
      <c r="K24" s="124"/>
    </row>
    <row r="25" spans="2:11" s="1" customFormat="1" ht="6.95" customHeight="1">
      <c r="B25" s="41"/>
      <c r="C25" s="42"/>
      <c r="D25" s="42"/>
      <c r="E25" s="42"/>
      <c r="F25" s="42"/>
      <c r="G25" s="42"/>
      <c r="H25" s="42"/>
      <c r="I25" s="118"/>
      <c r="J25" s="42"/>
      <c r="K25" s="45"/>
    </row>
    <row r="26" spans="2:11" s="1" customFormat="1" ht="6.95" customHeight="1">
      <c r="B26" s="41"/>
      <c r="C26" s="42"/>
      <c r="D26" s="85"/>
      <c r="E26" s="85"/>
      <c r="F26" s="85"/>
      <c r="G26" s="85"/>
      <c r="H26" s="85"/>
      <c r="I26" s="125"/>
      <c r="J26" s="85"/>
      <c r="K26" s="126"/>
    </row>
    <row r="27" spans="2:11" s="1" customFormat="1" ht="25.35" customHeight="1">
      <c r="B27" s="41"/>
      <c r="C27" s="42"/>
      <c r="D27" s="127" t="s">
        <v>40</v>
      </c>
      <c r="E27" s="42"/>
      <c r="F27" s="42"/>
      <c r="G27" s="42"/>
      <c r="H27" s="42"/>
      <c r="I27" s="118"/>
      <c r="J27" s="128">
        <f>ROUND(J77,2)</f>
        <v>0</v>
      </c>
      <c r="K27" s="45"/>
    </row>
    <row r="28" spans="2:11" s="1" customFormat="1" ht="6.95" customHeight="1">
      <c r="B28" s="41"/>
      <c r="C28" s="42"/>
      <c r="D28" s="85"/>
      <c r="E28" s="85"/>
      <c r="F28" s="85"/>
      <c r="G28" s="85"/>
      <c r="H28" s="85"/>
      <c r="I28" s="125"/>
      <c r="J28" s="85"/>
      <c r="K28" s="126"/>
    </row>
    <row r="29" spans="2:11" s="1" customFormat="1" ht="14.45" customHeight="1">
      <c r="B29" s="41"/>
      <c r="C29" s="42"/>
      <c r="D29" s="42"/>
      <c r="E29" s="42"/>
      <c r="F29" s="46" t="s">
        <v>42</v>
      </c>
      <c r="G29" s="42"/>
      <c r="H29" s="42"/>
      <c r="I29" s="129" t="s">
        <v>41</v>
      </c>
      <c r="J29" s="46" t="s">
        <v>43</v>
      </c>
      <c r="K29" s="45"/>
    </row>
    <row r="30" spans="2:11" s="1" customFormat="1" ht="14.45" customHeight="1">
      <c r="B30" s="41"/>
      <c r="C30" s="42"/>
      <c r="D30" s="49" t="s">
        <v>44</v>
      </c>
      <c r="E30" s="49" t="s">
        <v>45</v>
      </c>
      <c r="F30" s="130">
        <f>ROUND(SUM(BE77:BE121), 2)</f>
        <v>0</v>
      </c>
      <c r="G30" s="42"/>
      <c r="H30" s="42"/>
      <c r="I30" s="131">
        <v>0.21</v>
      </c>
      <c r="J30" s="130">
        <f>ROUND(ROUND((SUM(BE77:BE121)), 2)*I30, 2)</f>
        <v>0</v>
      </c>
      <c r="K30" s="45"/>
    </row>
    <row r="31" spans="2:11" s="1" customFormat="1" ht="14.45" customHeight="1">
      <c r="B31" s="41"/>
      <c r="C31" s="42"/>
      <c r="D31" s="42"/>
      <c r="E31" s="49" t="s">
        <v>46</v>
      </c>
      <c r="F31" s="130">
        <f>ROUND(SUM(BF77:BF121), 2)</f>
        <v>0</v>
      </c>
      <c r="G31" s="42"/>
      <c r="H31" s="42"/>
      <c r="I31" s="131">
        <v>0.15</v>
      </c>
      <c r="J31" s="130">
        <f>ROUND(ROUND((SUM(BF77:BF121)), 2)*I31, 2)</f>
        <v>0</v>
      </c>
      <c r="K31" s="45"/>
    </row>
    <row r="32" spans="2:11" s="1" customFormat="1" ht="14.45" hidden="1" customHeight="1">
      <c r="B32" s="41"/>
      <c r="C32" s="42"/>
      <c r="D32" s="42"/>
      <c r="E32" s="49" t="s">
        <v>47</v>
      </c>
      <c r="F32" s="130">
        <f>ROUND(SUM(BG77:BG121), 2)</f>
        <v>0</v>
      </c>
      <c r="G32" s="42"/>
      <c r="H32" s="42"/>
      <c r="I32" s="131">
        <v>0.21</v>
      </c>
      <c r="J32" s="130">
        <v>0</v>
      </c>
      <c r="K32" s="45"/>
    </row>
    <row r="33" spans="2:11" s="1" customFormat="1" ht="14.45" hidden="1" customHeight="1">
      <c r="B33" s="41"/>
      <c r="C33" s="42"/>
      <c r="D33" s="42"/>
      <c r="E33" s="49" t="s">
        <v>48</v>
      </c>
      <c r="F33" s="130">
        <f>ROUND(SUM(BH77:BH121), 2)</f>
        <v>0</v>
      </c>
      <c r="G33" s="42"/>
      <c r="H33" s="42"/>
      <c r="I33" s="131">
        <v>0.15</v>
      </c>
      <c r="J33" s="130">
        <v>0</v>
      </c>
      <c r="K33" s="45"/>
    </row>
    <row r="34" spans="2:11" s="1" customFormat="1" ht="14.45" hidden="1" customHeight="1">
      <c r="B34" s="41"/>
      <c r="C34" s="42"/>
      <c r="D34" s="42"/>
      <c r="E34" s="49" t="s">
        <v>49</v>
      </c>
      <c r="F34" s="130">
        <f>ROUND(SUM(BI77:BI121), 2)</f>
        <v>0</v>
      </c>
      <c r="G34" s="42"/>
      <c r="H34" s="42"/>
      <c r="I34" s="131">
        <v>0</v>
      </c>
      <c r="J34" s="130">
        <v>0</v>
      </c>
      <c r="K34" s="45"/>
    </row>
    <row r="35" spans="2:11" s="1" customFormat="1" ht="6.95" customHeight="1">
      <c r="B35" s="41"/>
      <c r="C35" s="42"/>
      <c r="D35" s="42"/>
      <c r="E35" s="42"/>
      <c r="F35" s="42"/>
      <c r="G35" s="42"/>
      <c r="H35" s="42"/>
      <c r="I35" s="118"/>
      <c r="J35" s="42"/>
      <c r="K35" s="45"/>
    </row>
    <row r="36" spans="2:11" s="1" customFormat="1" ht="25.35" customHeight="1">
      <c r="B36" s="41"/>
      <c r="C36" s="132"/>
      <c r="D36" s="133" t="s">
        <v>50</v>
      </c>
      <c r="E36" s="79"/>
      <c r="F36" s="79"/>
      <c r="G36" s="134" t="s">
        <v>51</v>
      </c>
      <c r="H36" s="135" t="s">
        <v>52</v>
      </c>
      <c r="I36" s="136"/>
      <c r="J36" s="137">
        <f>SUM(J27:J34)</f>
        <v>0</v>
      </c>
      <c r="K36" s="138"/>
    </row>
    <row r="37" spans="2:11" s="1" customFormat="1" ht="14.45" customHeight="1">
      <c r="B37" s="56"/>
      <c r="C37" s="57"/>
      <c r="D37" s="57"/>
      <c r="E37" s="57"/>
      <c r="F37" s="57"/>
      <c r="G37" s="57"/>
      <c r="H37" s="57"/>
      <c r="I37" s="139"/>
      <c r="J37" s="57"/>
      <c r="K37" s="58"/>
    </row>
    <row r="41" spans="2:11" s="1" customFormat="1" ht="6.95" customHeight="1">
      <c r="B41" s="140"/>
      <c r="C41" s="141"/>
      <c r="D41" s="141"/>
      <c r="E41" s="141"/>
      <c r="F41" s="141"/>
      <c r="G41" s="141"/>
      <c r="H41" s="141"/>
      <c r="I41" s="142"/>
      <c r="J41" s="141"/>
      <c r="K41" s="143"/>
    </row>
    <row r="42" spans="2:11" s="1" customFormat="1" ht="36.950000000000003" customHeight="1">
      <c r="B42" s="41"/>
      <c r="C42" s="30" t="s">
        <v>99</v>
      </c>
      <c r="D42" s="42"/>
      <c r="E42" s="42"/>
      <c r="F42" s="42"/>
      <c r="G42" s="42"/>
      <c r="H42" s="42"/>
      <c r="I42" s="118"/>
      <c r="J42" s="42"/>
      <c r="K42" s="45"/>
    </row>
    <row r="43" spans="2:11" s="1" customFormat="1" ht="6.95" customHeight="1">
      <c r="B43" s="41"/>
      <c r="C43" s="42"/>
      <c r="D43" s="42"/>
      <c r="E43" s="42"/>
      <c r="F43" s="42"/>
      <c r="G43" s="42"/>
      <c r="H43" s="42"/>
      <c r="I43" s="118"/>
      <c r="J43" s="42"/>
      <c r="K43" s="45"/>
    </row>
    <row r="44" spans="2:11" s="1" customFormat="1" ht="14.45" customHeight="1">
      <c r="B44" s="41"/>
      <c r="C44" s="37" t="s">
        <v>18</v>
      </c>
      <c r="D44" s="42"/>
      <c r="E44" s="42"/>
      <c r="F44" s="42"/>
      <c r="G44" s="42"/>
      <c r="H44" s="42"/>
      <c r="I44" s="118"/>
      <c r="J44" s="42"/>
      <c r="K44" s="45"/>
    </row>
    <row r="45" spans="2:11" s="1" customFormat="1" ht="16.5" customHeight="1">
      <c r="B45" s="41"/>
      <c r="C45" s="42"/>
      <c r="D45" s="42"/>
      <c r="E45" s="390" t="str">
        <f>E7</f>
        <v>Revitalizace Chřástalí potok_OPŽP</v>
      </c>
      <c r="F45" s="391"/>
      <c r="G45" s="391"/>
      <c r="H45" s="391"/>
      <c r="I45" s="118"/>
      <c r="J45" s="42"/>
      <c r="K45" s="45"/>
    </row>
    <row r="46" spans="2:11" s="1" customFormat="1" ht="14.45" customHeight="1">
      <c r="B46" s="41"/>
      <c r="C46" s="37" t="s">
        <v>96</v>
      </c>
      <c r="D46" s="42"/>
      <c r="E46" s="42"/>
      <c r="F46" s="42"/>
      <c r="G46" s="42"/>
      <c r="H46" s="42"/>
      <c r="I46" s="118"/>
      <c r="J46" s="42"/>
      <c r="K46" s="45"/>
    </row>
    <row r="47" spans="2:11" s="1" customFormat="1" ht="17.25" customHeight="1">
      <c r="B47" s="41"/>
      <c r="C47" s="42"/>
      <c r="D47" s="42"/>
      <c r="E47" s="392" t="str">
        <f>E9</f>
        <v>04 - VON</v>
      </c>
      <c r="F47" s="393"/>
      <c r="G47" s="393"/>
      <c r="H47" s="393"/>
      <c r="I47" s="118"/>
      <c r="J47" s="42"/>
      <c r="K47" s="45"/>
    </row>
    <row r="48" spans="2:11" s="1" customFormat="1" ht="6.95" customHeight="1">
      <c r="B48" s="41"/>
      <c r="C48" s="42"/>
      <c r="D48" s="42"/>
      <c r="E48" s="42"/>
      <c r="F48" s="42"/>
      <c r="G48" s="42"/>
      <c r="H48" s="42"/>
      <c r="I48" s="118"/>
      <c r="J48" s="42"/>
      <c r="K48" s="45"/>
    </row>
    <row r="49" spans="2:47" s="1" customFormat="1" ht="18" customHeight="1">
      <c r="B49" s="41"/>
      <c r="C49" s="37" t="s">
        <v>25</v>
      </c>
      <c r="D49" s="42"/>
      <c r="E49" s="42"/>
      <c r="F49" s="35" t="str">
        <f>F12</f>
        <v xml:space="preserve"> </v>
      </c>
      <c r="G49" s="42"/>
      <c r="H49" s="42"/>
      <c r="I49" s="119" t="s">
        <v>27</v>
      </c>
      <c r="J49" s="120" t="str">
        <f>IF(J12="","",J12)</f>
        <v>20.4.2018</v>
      </c>
      <c r="K49" s="45"/>
    </row>
    <row r="50" spans="2:47" s="1" customFormat="1" ht="6.95" customHeight="1">
      <c r="B50" s="41"/>
      <c r="C50" s="42"/>
      <c r="D50" s="42"/>
      <c r="E50" s="42"/>
      <c r="F50" s="42"/>
      <c r="G50" s="42"/>
      <c r="H50" s="42"/>
      <c r="I50" s="118"/>
      <c r="J50" s="42"/>
      <c r="K50" s="45"/>
    </row>
    <row r="51" spans="2:47" s="1" customFormat="1" ht="15">
      <c r="B51" s="41"/>
      <c r="C51" s="37" t="s">
        <v>31</v>
      </c>
      <c r="D51" s="42"/>
      <c r="E51" s="42"/>
      <c r="F51" s="35" t="str">
        <f>E15</f>
        <v>Lesy České republiky, s.p.</v>
      </c>
      <c r="G51" s="42"/>
      <c r="H51" s="42"/>
      <c r="I51" s="119" t="s">
        <v>37</v>
      </c>
      <c r="J51" s="381" t="str">
        <f>E21</f>
        <v xml:space="preserve">Ing. Josef Bím </v>
      </c>
      <c r="K51" s="45"/>
    </row>
    <row r="52" spans="2:47" s="1" customFormat="1" ht="14.45" customHeight="1">
      <c r="B52" s="41"/>
      <c r="C52" s="37" t="s">
        <v>35</v>
      </c>
      <c r="D52" s="42"/>
      <c r="E52" s="42"/>
      <c r="F52" s="35" t="str">
        <f>IF(E18="","",E18)</f>
        <v/>
      </c>
      <c r="G52" s="42"/>
      <c r="H52" s="42"/>
      <c r="I52" s="118"/>
      <c r="J52" s="385"/>
      <c r="K52" s="45"/>
    </row>
    <row r="53" spans="2:47" s="1" customFormat="1" ht="10.35" customHeight="1">
      <c r="B53" s="41"/>
      <c r="C53" s="42"/>
      <c r="D53" s="42"/>
      <c r="E53" s="42"/>
      <c r="F53" s="42"/>
      <c r="G53" s="42"/>
      <c r="H53" s="42"/>
      <c r="I53" s="118"/>
      <c r="J53" s="42"/>
      <c r="K53" s="45"/>
    </row>
    <row r="54" spans="2:47" s="1" customFormat="1" ht="29.25" customHeight="1">
      <c r="B54" s="41"/>
      <c r="C54" s="144" t="s">
        <v>100</v>
      </c>
      <c r="D54" s="132"/>
      <c r="E54" s="132"/>
      <c r="F54" s="132"/>
      <c r="G54" s="132"/>
      <c r="H54" s="132"/>
      <c r="I54" s="145"/>
      <c r="J54" s="146" t="s">
        <v>101</v>
      </c>
      <c r="K54" s="147"/>
    </row>
    <row r="55" spans="2:47" s="1" customFormat="1" ht="10.35" customHeight="1">
      <c r="B55" s="41"/>
      <c r="C55" s="42"/>
      <c r="D55" s="42"/>
      <c r="E55" s="42"/>
      <c r="F55" s="42"/>
      <c r="G55" s="42"/>
      <c r="H55" s="42"/>
      <c r="I55" s="118"/>
      <c r="J55" s="42"/>
      <c r="K55" s="45"/>
    </row>
    <row r="56" spans="2:47" s="1" customFormat="1" ht="29.25" customHeight="1">
      <c r="B56" s="41"/>
      <c r="C56" s="148" t="s">
        <v>102</v>
      </c>
      <c r="D56" s="42"/>
      <c r="E56" s="42"/>
      <c r="F56" s="42"/>
      <c r="G56" s="42"/>
      <c r="H56" s="42"/>
      <c r="I56" s="118"/>
      <c r="J56" s="128">
        <f>J77</f>
        <v>0</v>
      </c>
      <c r="K56" s="45"/>
      <c r="AU56" s="24" t="s">
        <v>103</v>
      </c>
    </row>
    <row r="57" spans="2:47" s="7" customFormat="1" ht="24.95" customHeight="1">
      <c r="B57" s="149"/>
      <c r="C57" s="150"/>
      <c r="D57" s="151" t="s">
        <v>511</v>
      </c>
      <c r="E57" s="152"/>
      <c r="F57" s="152"/>
      <c r="G57" s="152"/>
      <c r="H57" s="152"/>
      <c r="I57" s="153"/>
      <c r="J57" s="154">
        <f>J115</f>
        <v>0</v>
      </c>
      <c r="K57" s="155"/>
    </row>
    <row r="58" spans="2:47" s="1" customFormat="1" ht="21.75" customHeight="1">
      <c r="B58" s="41"/>
      <c r="C58" s="42"/>
      <c r="D58" s="42"/>
      <c r="E58" s="42"/>
      <c r="F58" s="42"/>
      <c r="G58" s="42"/>
      <c r="H58" s="42"/>
      <c r="I58" s="118"/>
      <c r="J58" s="42"/>
      <c r="K58" s="45"/>
    </row>
    <row r="59" spans="2:47" s="1" customFormat="1" ht="6.95" customHeight="1">
      <c r="B59" s="56"/>
      <c r="C59" s="57"/>
      <c r="D59" s="57"/>
      <c r="E59" s="57"/>
      <c r="F59" s="57"/>
      <c r="G59" s="57"/>
      <c r="H59" s="57"/>
      <c r="I59" s="139"/>
      <c r="J59" s="57"/>
      <c r="K59" s="58"/>
    </row>
    <row r="63" spans="2:47" s="1" customFormat="1" ht="6.95" customHeight="1">
      <c r="B63" s="59"/>
      <c r="C63" s="60"/>
      <c r="D63" s="60"/>
      <c r="E63" s="60"/>
      <c r="F63" s="60"/>
      <c r="G63" s="60"/>
      <c r="H63" s="60"/>
      <c r="I63" s="142"/>
      <c r="J63" s="60"/>
      <c r="K63" s="60"/>
      <c r="L63" s="61"/>
    </row>
    <row r="64" spans="2:47" s="1" customFormat="1" ht="36.950000000000003" customHeight="1">
      <c r="B64" s="41"/>
      <c r="C64" s="62" t="s">
        <v>111</v>
      </c>
      <c r="D64" s="63"/>
      <c r="E64" s="63"/>
      <c r="F64" s="63"/>
      <c r="G64" s="63"/>
      <c r="H64" s="63"/>
      <c r="I64" s="163"/>
      <c r="J64" s="63"/>
      <c r="K64" s="63"/>
      <c r="L64" s="61"/>
    </row>
    <row r="65" spans="2:65" s="1" customFormat="1" ht="6.95" customHeight="1">
      <c r="B65" s="41"/>
      <c r="C65" s="63"/>
      <c r="D65" s="63"/>
      <c r="E65" s="63"/>
      <c r="F65" s="63"/>
      <c r="G65" s="63"/>
      <c r="H65" s="63"/>
      <c r="I65" s="163"/>
      <c r="J65" s="63"/>
      <c r="K65" s="63"/>
      <c r="L65" s="61"/>
    </row>
    <row r="66" spans="2:65" s="1" customFormat="1" ht="14.45" customHeight="1">
      <c r="B66" s="41"/>
      <c r="C66" s="65" t="s">
        <v>18</v>
      </c>
      <c r="D66" s="63"/>
      <c r="E66" s="63"/>
      <c r="F66" s="63"/>
      <c r="G66" s="63"/>
      <c r="H66" s="63"/>
      <c r="I66" s="163"/>
      <c r="J66" s="63"/>
      <c r="K66" s="63"/>
      <c r="L66" s="61"/>
    </row>
    <row r="67" spans="2:65" s="1" customFormat="1" ht="16.5" customHeight="1">
      <c r="B67" s="41"/>
      <c r="C67" s="63"/>
      <c r="D67" s="63"/>
      <c r="E67" s="386" t="str">
        <f>E7</f>
        <v>Revitalizace Chřástalí potok_OPŽP</v>
      </c>
      <c r="F67" s="387"/>
      <c r="G67" s="387"/>
      <c r="H67" s="387"/>
      <c r="I67" s="163"/>
      <c r="J67" s="63"/>
      <c r="K67" s="63"/>
      <c r="L67" s="61"/>
    </row>
    <row r="68" spans="2:65" s="1" customFormat="1" ht="14.45" customHeight="1">
      <c r="B68" s="41"/>
      <c r="C68" s="65" t="s">
        <v>96</v>
      </c>
      <c r="D68" s="63"/>
      <c r="E68" s="63"/>
      <c r="F68" s="63"/>
      <c r="G68" s="63"/>
      <c r="H68" s="63"/>
      <c r="I68" s="163"/>
      <c r="J68" s="63"/>
      <c r="K68" s="63"/>
      <c r="L68" s="61"/>
    </row>
    <row r="69" spans="2:65" s="1" customFormat="1" ht="17.25" customHeight="1">
      <c r="B69" s="41"/>
      <c r="C69" s="63"/>
      <c r="D69" s="63"/>
      <c r="E69" s="353" t="str">
        <f>E9</f>
        <v>04 - VON</v>
      </c>
      <c r="F69" s="388"/>
      <c r="G69" s="388"/>
      <c r="H69" s="388"/>
      <c r="I69" s="163"/>
      <c r="J69" s="63"/>
      <c r="K69" s="63"/>
      <c r="L69" s="61"/>
    </row>
    <row r="70" spans="2:65" s="1" customFormat="1" ht="6.95" customHeight="1">
      <c r="B70" s="41"/>
      <c r="C70" s="63"/>
      <c r="D70" s="63"/>
      <c r="E70" s="63"/>
      <c r="F70" s="63"/>
      <c r="G70" s="63"/>
      <c r="H70" s="63"/>
      <c r="I70" s="163"/>
      <c r="J70" s="63"/>
      <c r="K70" s="63"/>
      <c r="L70" s="61"/>
    </row>
    <row r="71" spans="2:65" s="1" customFormat="1" ht="18" customHeight="1">
      <c r="B71" s="41"/>
      <c r="C71" s="65" t="s">
        <v>25</v>
      </c>
      <c r="D71" s="63"/>
      <c r="E71" s="63"/>
      <c r="F71" s="164" t="str">
        <f>F12</f>
        <v xml:space="preserve"> </v>
      </c>
      <c r="G71" s="63"/>
      <c r="H71" s="63"/>
      <c r="I71" s="165" t="s">
        <v>27</v>
      </c>
      <c r="J71" s="73" t="str">
        <f>IF(J12="","",J12)</f>
        <v>20.4.2018</v>
      </c>
      <c r="K71" s="63"/>
      <c r="L71" s="61"/>
    </row>
    <row r="72" spans="2:65" s="1" customFormat="1" ht="6.95" customHeight="1">
      <c r="B72" s="41"/>
      <c r="C72" s="63"/>
      <c r="D72" s="63"/>
      <c r="E72" s="63"/>
      <c r="F72" s="63"/>
      <c r="G72" s="63"/>
      <c r="H72" s="63"/>
      <c r="I72" s="163"/>
      <c r="J72" s="63"/>
      <c r="K72" s="63"/>
      <c r="L72" s="61"/>
    </row>
    <row r="73" spans="2:65" s="1" customFormat="1" ht="15">
      <c r="B73" s="41"/>
      <c r="C73" s="65" t="s">
        <v>31</v>
      </c>
      <c r="D73" s="63"/>
      <c r="E73" s="63"/>
      <c r="F73" s="164" t="str">
        <f>E15</f>
        <v>Lesy České republiky, s.p.</v>
      </c>
      <c r="G73" s="63"/>
      <c r="H73" s="63"/>
      <c r="I73" s="165" t="s">
        <v>37</v>
      </c>
      <c r="J73" s="164" t="str">
        <f>E21</f>
        <v xml:space="preserve">Ing. Josef Bím </v>
      </c>
      <c r="K73" s="63"/>
      <c r="L73" s="61"/>
    </row>
    <row r="74" spans="2:65" s="1" customFormat="1" ht="14.45" customHeight="1">
      <c r="B74" s="41"/>
      <c r="C74" s="65" t="s">
        <v>35</v>
      </c>
      <c r="D74" s="63"/>
      <c r="E74" s="63"/>
      <c r="F74" s="164" t="str">
        <f>IF(E18="","",E18)</f>
        <v/>
      </c>
      <c r="G74" s="63"/>
      <c r="H74" s="63"/>
      <c r="I74" s="163"/>
      <c r="J74" s="63"/>
      <c r="K74" s="63"/>
      <c r="L74" s="61"/>
    </row>
    <row r="75" spans="2:65" s="1" customFormat="1" ht="10.35" customHeight="1">
      <c r="B75" s="41"/>
      <c r="C75" s="63"/>
      <c r="D75" s="63"/>
      <c r="E75" s="63"/>
      <c r="F75" s="63"/>
      <c r="G75" s="63"/>
      <c r="H75" s="63"/>
      <c r="I75" s="163"/>
      <c r="J75" s="63"/>
      <c r="K75" s="63"/>
      <c r="L75" s="61"/>
    </row>
    <row r="76" spans="2:65" s="9" customFormat="1" ht="29.25" customHeight="1">
      <c r="B76" s="166"/>
      <c r="C76" s="167" t="s">
        <v>112</v>
      </c>
      <c r="D76" s="168" t="s">
        <v>59</v>
      </c>
      <c r="E76" s="168" t="s">
        <v>55</v>
      </c>
      <c r="F76" s="168" t="s">
        <v>113</v>
      </c>
      <c r="G76" s="168" t="s">
        <v>114</v>
      </c>
      <c r="H76" s="168" t="s">
        <v>115</v>
      </c>
      <c r="I76" s="169" t="s">
        <v>116</v>
      </c>
      <c r="J76" s="168" t="s">
        <v>101</v>
      </c>
      <c r="K76" s="170" t="s">
        <v>117</v>
      </c>
      <c r="L76" s="171"/>
      <c r="M76" s="81" t="s">
        <v>118</v>
      </c>
      <c r="N76" s="82" t="s">
        <v>44</v>
      </c>
      <c r="O76" s="82" t="s">
        <v>119</v>
      </c>
      <c r="P76" s="82" t="s">
        <v>120</v>
      </c>
      <c r="Q76" s="82" t="s">
        <v>121</v>
      </c>
      <c r="R76" s="82" t="s">
        <v>122</v>
      </c>
      <c r="S76" s="82" t="s">
        <v>123</v>
      </c>
      <c r="T76" s="83" t="s">
        <v>124</v>
      </c>
    </row>
    <row r="77" spans="2:65" s="1" customFormat="1" ht="29.25" customHeight="1">
      <c r="B77" s="41"/>
      <c r="C77" s="87" t="s">
        <v>102</v>
      </c>
      <c r="D77" s="63"/>
      <c r="E77" s="63"/>
      <c r="F77" s="63"/>
      <c r="G77" s="63"/>
      <c r="H77" s="63"/>
      <c r="I77" s="163"/>
      <c r="J77" s="172">
        <f>BK77</f>
        <v>0</v>
      </c>
      <c r="K77" s="63"/>
      <c r="L77" s="61"/>
      <c r="M77" s="84"/>
      <c r="N77" s="85"/>
      <c r="O77" s="85"/>
      <c r="P77" s="173">
        <f>P78+SUM(P79:P115)</f>
        <v>0</v>
      </c>
      <c r="Q77" s="85"/>
      <c r="R77" s="173">
        <f>R78+SUM(R79:R115)</f>
        <v>0</v>
      </c>
      <c r="S77" s="85"/>
      <c r="T77" s="174">
        <f>T78+SUM(T79:T115)</f>
        <v>0</v>
      </c>
      <c r="AT77" s="24" t="s">
        <v>73</v>
      </c>
      <c r="AU77" s="24" t="s">
        <v>103</v>
      </c>
      <c r="BK77" s="175">
        <f>BK78+SUM(BK79:BK115)</f>
        <v>0</v>
      </c>
    </row>
    <row r="78" spans="2:65" s="1" customFormat="1" ht="38.25" customHeight="1">
      <c r="B78" s="41"/>
      <c r="C78" s="192" t="s">
        <v>24</v>
      </c>
      <c r="D78" s="192" t="s">
        <v>129</v>
      </c>
      <c r="E78" s="193" t="s">
        <v>512</v>
      </c>
      <c r="F78" s="194" t="s">
        <v>513</v>
      </c>
      <c r="G78" s="195" t="s">
        <v>514</v>
      </c>
      <c r="H78" s="196">
        <v>1</v>
      </c>
      <c r="I78" s="197"/>
      <c r="J78" s="198">
        <f>ROUND(I78*H78,2)</f>
        <v>0</v>
      </c>
      <c r="K78" s="194" t="s">
        <v>22</v>
      </c>
      <c r="L78" s="61"/>
      <c r="M78" s="199" t="s">
        <v>22</v>
      </c>
      <c r="N78" s="200" t="s">
        <v>45</v>
      </c>
      <c r="O78" s="42"/>
      <c r="P78" s="201">
        <f>O78*H78</f>
        <v>0</v>
      </c>
      <c r="Q78" s="201">
        <v>0</v>
      </c>
      <c r="R78" s="201">
        <f>Q78*H78</f>
        <v>0</v>
      </c>
      <c r="S78" s="201">
        <v>0</v>
      </c>
      <c r="T78" s="202">
        <f>S78*H78</f>
        <v>0</v>
      </c>
      <c r="AR78" s="24" t="s">
        <v>134</v>
      </c>
      <c r="AT78" s="24" t="s">
        <v>129</v>
      </c>
      <c r="AU78" s="24" t="s">
        <v>74</v>
      </c>
      <c r="AY78" s="24" t="s">
        <v>127</v>
      </c>
      <c r="BE78" s="203">
        <f>IF(N78="základní",J78,0)</f>
        <v>0</v>
      </c>
      <c r="BF78" s="203">
        <f>IF(N78="snížená",J78,0)</f>
        <v>0</v>
      </c>
      <c r="BG78" s="203">
        <f>IF(N78="zákl. přenesená",J78,0)</f>
        <v>0</v>
      </c>
      <c r="BH78" s="203">
        <f>IF(N78="sníž. přenesená",J78,0)</f>
        <v>0</v>
      </c>
      <c r="BI78" s="203">
        <f>IF(N78="nulová",J78,0)</f>
        <v>0</v>
      </c>
      <c r="BJ78" s="24" t="s">
        <v>24</v>
      </c>
      <c r="BK78" s="203">
        <f>ROUND(I78*H78,2)</f>
        <v>0</v>
      </c>
      <c r="BL78" s="24" t="s">
        <v>134</v>
      </c>
      <c r="BM78" s="24" t="s">
        <v>83</v>
      </c>
    </row>
    <row r="79" spans="2:65" s="1" customFormat="1" ht="27">
      <c r="B79" s="41"/>
      <c r="C79" s="63"/>
      <c r="D79" s="204" t="s">
        <v>147</v>
      </c>
      <c r="E79" s="63"/>
      <c r="F79" s="205" t="s">
        <v>515</v>
      </c>
      <c r="G79" s="63"/>
      <c r="H79" s="63"/>
      <c r="I79" s="163"/>
      <c r="J79" s="63"/>
      <c r="K79" s="63"/>
      <c r="L79" s="61"/>
      <c r="M79" s="206"/>
      <c r="N79" s="42"/>
      <c r="O79" s="42"/>
      <c r="P79" s="42"/>
      <c r="Q79" s="42"/>
      <c r="R79" s="42"/>
      <c r="S79" s="42"/>
      <c r="T79" s="78"/>
      <c r="AT79" s="24" t="s">
        <v>147</v>
      </c>
      <c r="AU79" s="24" t="s">
        <v>74</v>
      </c>
    </row>
    <row r="80" spans="2:65" s="1" customFormat="1" ht="16.5" customHeight="1">
      <c r="B80" s="41"/>
      <c r="C80" s="192" t="s">
        <v>83</v>
      </c>
      <c r="D80" s="192" t="s">
        <v>129</v>
      </c>
      <c r="E80" s="193" t="s">
        <v>516</v>
      </c>
      <c r="F80" s="194" t="s">
        <v>517</v>
      </c>
      <c r="G80" s="195" t="s">
        <v>431</v>
      </c>
      <c r="H80" s="196">
        <v>1</v>
      </c>
      <c r="I80" s="197"/>
      <c r="J80" s="198">
        <f>ROUND(I80*H80,2)</f>
        <v>0</v>
      </c>
      <c r="K80" s="194" t="s">
        <v>22</v>
      </c>
      <c r="L80" s="61"/>
      <c r="M80" s="199" t="s">
        <v>22</v>
      </c>
      <c r="N80" s="200" t="s">
        <v>45</v>
      </c>
      <c r="O80" s="42"/>
      <c r="P80" s="201">
        <f>O80*H80</f>
        <v>0</v>
      </c>
      <c r="Q80" s="201">
        <v>0</v>
      </c>
      <c r="R80" s="201">
        <f>Q80*H80</f>
        <v>0</v>
      </c>
      <c r="S80" s="201">
        <v>0</v>
      </c>
      <c r="T80" s="202">
        <f>S80*H80</f>
        <v>0</v>
      </c>
      <c r="AR80" s="24" t="s">
        <v>134</v>
      </c>
      <c r="AT80" s="24" t="s">
        <v>129</v>
      </c>
      <c r="AU80" s="24" t="s">
        <v>74</v>
      </c>
      <c r="AY80" s="24" t="s">
        <v>127</v>
      </c>
      <c r="BE80" s="203">
        <f>IF(N80="základní",J80,0)</f>
        <v>0</v>
      </c>
      <c r="BF80" s="203">
        <f>IF(N80="snížená",J80,0)</f>
        <v>0</v>
      </c>
      <c r="BG80" s="203">
        <f>IF(N80="zákl. přenesená",J80,0)</f>
        <v>0</v>
      </c>
      <c r="BH80" s="203">
        <f>IF(N80="sníž. přenesená",J80,0)</f>
        <v>0</v>
      </c>
      <c r="BI80" s="203">
        <f>IF(N80="nulová",J80,0)</f>
        <v>0</v>
      </c>
      <c r="BJ80" s="24" t="s">
        <v>24</v>
      </c>
      <c r="BK80" s="203">
        <f>ROUND(I80*H80,2)</f>
        <v>0</v>
      </c>
      <c r="BL80" s="24" t="s">
        <v>134</v>
      </c>
      <c r="BM80" s="24" t="s">
        <v>134</v>
      </c>
    </row>
    <row r="81" spans="2:65" s="1" customFormat="1" ht="38.25" customHeight="1">
      <c r="B81" s="41"/>
      <c r="C81" s="192" t="s">
        <v>151</v>
      </c>
      <c r="D81" s="192" t="s">
        <v>129</v>
      </c>
      <c r="E81" s="193" t="s">
        <v>518</v>
      </c>
      <c r="F81" s="194" t="s">
        <v>519</v>
      </c>
      <c r="G81" s="195" t="s">
        <v>514</v>
      </c>
      <c r="H81" s="196">
        <v>1</v>
      </c>
      <c r="I81" s="197"/>
      <c r="J81" s="198">
        <f>ROUND(I81*H81,2)</f>
        <v>0</v>
      </c>
      <c r="K81" s="194" t="s">
        <v>22</v>
      </c>
      <c r="L81" s="61"/>
      <c r="M81" s="199" t="s">
        <v>22</v>
      </c>
      <c r="N81" s="200" t="s">
        <v>45</v>
      </c>
      <c r="O81" s="42"/>
      <c r="P81" s="201">
        <f>O81*H81</f>
        <v>0</v>
      </c>
      <c r="Q81" s="201">
        <v>0</v>
      </c>
      <c r="R81" s="201">
        <f>Q81*H81</f>
        <v>0</v>
      </c>
      <c r="S81" s="201">
        <v>0</v>
      </c>
      <c r="T81" s="202">
        <f>S81*H81</f>
        <v>0</v>
      </c>
      <c r="AR81" s="24" t="s">
        <v>134</v>
      </c>
      <c r="AT81" s="24" t="s">
        <v>129</v>
      </c>
      <c r="AU81" s="24" t="s">
        <v>74</v>
      </c>
      <c r="AY81" s="24" t="s">
        <v>127</v>
      </c>
      <c r="BE81" s="203">
        <f>IF(N81="základní",J81,0)</f>
        <v>0</v>
      </c>
      <c r="BF81" s="203">
        <f>IF(N81="snížená",J81,0)</f>
        <v>0</v>
      </c>
      <c r="BG81" s="203">
        <f>IF(N81="zákl. přenesená",J81,0)</f>
        <v>0</v>
      </c>
      <c r="BH81" s="203">
        <f>IF(N81="sníž. přenesená",J81,0)</f>
        <v>0</v>
      </c>
      <c r="BI81" s="203">
        <f>IF(N81="nulová",J81,0)</f>
        <v>0</v>
      </c>
      <c r="BJ81" s="24" t="s">
        <v>24</v>
      </c>
      <c r="BK81" s="203">
        <f>ROUND(I81*H81,2)</f>
        <v>0</v>
      </c>
      <c r="BL81" s="24" t="s">
        <v>134</v>
      </c>
      <c r="BM81" s="24" t="s">
        <v>155</v>
      </c>
    </row>
    <row r="82" spans="2:65" s="11" customFormat="1" ht="27">
      <c r="B82" s="207"/>
      <c r="C82" s="208"/>
      <c r="D82" s="204" t="s">
        <v>137</v>
      </c>
      <c r="E82" s="209" t="s">
        <v>22</v>
      </c>
      <c r="F82" s="210" t="s">
        <v>520</v>
      </c>
      <c r="G82" s="208"/>
      <c r="H82" s="209" t="s">
        <v>22</v>
      </c>
      <c r="I82" s="211"/>
      <c r="J82" s="208"/>
      <c r="K82" s="208"/>
      <c r="L82" s="212"/>
      <c r="M82" s="213"/>
      <c r="N82" s="214"/>
      <c r="O82" s="214"/>
      <c r="P82" s="214"/>
      <c r="Q82" s="214"/>
      <c r="R82" s="214"/>
      <c r="S82" s="214"/>
      <c r="T82" s="215"/>
      <c r="AT82" s="216" t="s">
        <v>137</v>
      </c>
      <c r="AU82" s="216" t="s">
        <v>74</v>
      </c>
      <c r="AV82" s="11" t="s">
        <v>24</v>
      </c>
      <c r="AW82" s="11" t="s">
        <v>139</v>
      </c>
      <c r="AX82" s="11" t="s">
        <v>74</v>
      </c>
      <c r="AY82" s="216" t="s">
        <v>127</v>
      </c>
    </row>
    <row r="83" spans="2:65" s="12" customFormat="1">
      <c r="B83" s="217"/>
      <c r="C83" s="218"/>
      <c r="D83" s="204" t="s">
        <v>137</v>
      </c>
      <c r="E83" s="219" t="s">
        <v>22</v>
      </c>
      <c r="F83" s="220" t="s">
        <v>521</v>
      </c>
      <c r="G83" s="218"/>
      <c r="H83" s="221">
        <v>1</v>
      </c>
      <c r="I83" s="222"/>
      <c r="J83" s="218"/>
      <c r="K83" s="218"/>
      <c r="L83" s="223"/>
      <c r="M83" s="224"/>
      <c r="N83" s="225"/>
      <c r="O83" s="225"/>
      <c r="P83" s="225"/>
      <c r="Q83" s="225"/>
      <c r="R83" s="225"/>
      <c r="S83" s="225"/>
      <c r="T83" s="226"/>
      <c r="AT83" s="227" t="s">
        <v>137</v>
      </c>
      <c r="AU83" s="227" t="s">
        <v>74</v>
      </c>
      <c r="AV83" s="12" t="s">
        <v>83</v>
      </c>
      <c r="AW83" s="12" t="s">
        <v>139</v>
      </c>
      <c r="AX83" s="12" t="s">
        <v>74</v>
      </c>
      <c r="AY83" s="227" t="s">
        <v>127</v>
      </c>
    </row>
    <row r="84" spans="2:65" s="13" customFormat="1">
      <c r="B84" s="228"/>
      <c r="C84" s="229"/>
      <c r="D84" s="204" t="s">
        <v>137</v>
      </c>
      <c r="E84" s="230" t="s">
        <v>22</v>
      </c>
      <c r="F84" s="231" t="s">
        <v>143</v>
      </c>
      <c r="G84" s="229"/>
      <c r="H84" s="232">
        <v>1</v>
      </c>
      <c r="I84" s="233"/>
      <c r="J84" s="229"/>
      <c r="K84" s="229"/>
      <c r="L84" s="234"/>
      <c r="M84" s="235"/>
      <c r="N84" s="236"/>
      <c r="O84" s="236"/>
      <c r="P84" s="236"/>
      <c r="Q84" s="236"/>
      <c r="R84" s="236"/>
      <c r="S84" s="236"/>
      <c r="T84" s="237"/>
      <c r="AT84" s="238" t="s">
        <v>137</v>
      </c>
      <c r="AU84" s="238" t="s">
        <v>74</v>
      </c>
      <c r="AV84" s="13" t="s">
        <v>134</v>
      </c>
      <c r="AW84" s="13" t="s">
        <v>139</v>
      </c>
      <c r="AX84" s="13" t="s">
        <v>24</v>
      </c>
      <c r="AY84" s="238" t="s">
        <v>127</v>
      </c>
    </row>
    <row r="85" spans="2:65" s="1" customFormat="1" ht="38.25" customHeight="1">
      <c r="B85" s="41"/>
      <c r="C85" s="192" t="s">
        <v>134</v>
      </c>
      <c r="D85" s="192" t="s">
        <v>129</v>
      </c>
      <c r="E85" s="193" t="s">
        <v>522</v>
      </c>
      <c r="F85" s="194" t="s">
        <v>523</v>
      </c>
      <c r="G85" s="195" t="s">
        <v>514</v>
      </c>
      <c r="H85" s="196">
        <v>1</v>
      </c>
      <c r="I85" s="197"/>
      <c r="J85" s="198">
        <f>ROUND(I85*H85,2)</f>
        <v>0</v>
      </c>
      <c r="K85" s="194" t="s">
        <v>22</v>
      </c>
      <c r="L85" s="61"/>
      <c r="M85" s="199" t="s">
        <v>22</v>
      </c>
      <c r="N85" s="200" t="s">
        <v>45</v>
      </c>
      <c r="O85" s="42"/>
      <c r="P85" s="201">
        <f>O85*H85</f>
        <v>0</v>
      </c>
      <c r="Q85" s="201">
        <v>0</v>
      </c>
      <c r="R85" s="201">
        <f>Q85*H85</f>
        <v>0</v>
      </c>
      <c r="S85" s="201">
        <v>0</v>
      </c>
      <c r="T85" s="202">
        <f>S85*H85</f>
        <v>0</v>
      </c>
      <c r="AR85" s="24" t="s">
        <v>134</v>
      </c>
      <c r="AT85" s="24" t="s">
        <v>129</v>
      </c>
      <c r="AU85" s="24" t="s">
        <v>74</v>
      </c>
      <c r="AY85" s="24" t="s">
        <v>127</v>
      </c>
      <c r="BE85" s="203">
        <f>IF(N85="základní",J85,0)</f>
        <v>0</v>
      </c>
      <c r="BF85" s="203">
        <f>IF(N85="snížená",J85,0)</f>
        <v>0</v>
      </c>
      <c r="BG85" s="203">
        <f>IF(N85="zákl. přenesená",J85,0)</f>
        <v>0</v>
      </c>
      <c r="BH85" s="203">
        <f>IF(N85="sníž. přenesená",J85,0)</f>
        <v>0</v>
      </c>
      <c r="BI85" s="203">
        <f>IF(N85="nulová",J85,0)</f>
        <v>0</v>
      </c>
      <c r="BJ85" s="24" t="s">
        <v>24</v>
      </c>
      <c r="BK85" s="203">
        <f>ROUND(I85*H85,2)</f>
        <v>0</v>
      </c>
      <c r="BL85" s="24" t="s">
        <v>134</v>
      </c>
      <c r="BM85" s="24" t="s">
        <v>162</v>
      </c>
    </row>
    <row r="86" spans="2:65" s="11" customFormat="1">
      <c r="B86" s="207"/>
      <c r="C86" s="208"/>
      <c r="D86" s="204" t="s">
        <v>137</v>
      </c>
      <c r="E86" s="209" t="s">
        <v>22</v>
      </c>
      <c r="F86" s="210" t="s">
        <v>524</v>
      </c>
      <c r="G86" s="208"/>
      <c r="H86" s="209" t="s">
        <v>22</v>
      </c>
      <c r="I86" s="211"/>
      <c r="J86" s="208"/>
      <c r="K86" s="208"/>
      <c r="L86" s="212"/>
      <c r="M86" s="213"/>
      <c r="N86" s="214"/>
      <c r="O86" s="214"/>
      <c r="P86" s="214"/>
      <c r="Q86" s="214"/>
      <c r="R86" s="214"/>
      <c r="S86" s="214"/>
      <c r="T86" s="215"/>
      <c r="AT86" s="216" t="s">
        <v>137</v>
      </c>
      <c r="AU86" s="216" t="s">
        <v>74</v>
      </c>
      <c r="AV86" s="11" t="s">
        <v>24</v>
      </c>
      <c r="AW86" s="11" t="s">
        <v>139</v>
      </c>
      <c r="AX86" s="11" t="s">
        <v>74</v>
      </c>
      <c r="AY86" s="216" t="s">
        <v>127</v>
      </c>
    </row>
    <row r="87" spans="2:65" s="11" customFormat="1" ht="27">
      <c r="B87" s="207"/>
      <c r="C87" s="208"/>
      <c r="D87" s="204" t="s">
        <v>137</v>
      </c>
      <c r="E87" s="209" t="s">
        <v>22</v>
      </c>
      <c r="F87" s="210" t="s">
        <v>525</v>
      </c>
      <c r="G87" s="208"/>
      <c r="H87" s="209" t="s">
        <v>22</v>
      </c>
      <c r="I87" s="211"/>
      <c r="J87" s="208"/>
      <c r="K87" s="208"/>
      <c r="L87" s="212"/>
      <c r="M87" s="213"/>
      <c r="N87" s="214"/>
      <c r="O87" s="214"/>
      <c r="P87" s="214"/>
      <c r="Q87" s="214"/>
      <c r="R87" s="214"/>
      <c r="S87" s="214"/>
      <c r="T87" s="215"/>
      <c r="AT87" s="216" t="s">
        <v>137</v>
      </c>
      <c r="AU87" s="216" t="s">
        <v>74</v>
      </c>
      <c r="AV87" s="11" t="s">
        <v>24</v>
      </c>
      <c r="AW87" s="11" t="s">
        <v>139</v>
      </c>
      <c r="AX87" s="11" t="s">
        <v>74</v>
      </c>
      <c r="AY87" s="216" t="s">
        <v>127</v>
      </c>
    </row>
    <row r="88" spans="2:65" s="11" customFormat="1">
      <c r="B88" s="207"/>
      <c r="C88" s="208"/>
      <c r="D88" s="204" t="s">
        <v>137</v>
      </c>
      <c r="E88" s="209" t="s">
        <v>22</v>
      </c>
      <c r="F88" s="210" t="s">
        <v>526</v>
      </c>
      <c r="G88" s="208"/>
      <c r="H88" s="209" t="s">
        <v>22</v>
      </c>
      <c r="I88" s="211"/>
      <c r="J88" s="208"/>
      <c r="K88" s="208"/>
      <c r="L88" s="212"/>
      <c r="M88" s="213"/>
      <c r="N88" s="214"/>
      <c r="O88" s="214"/>
      <c r="P88" s="214"/>
      <c r="Q88" s="214"/>
      <c r="R88" s="214"/>
      <c r="S88" s="214"/>
      <c r="T88" s="215"/>
      <c r="AT88" s="216" t="s">
        <v>137</v>
      </c>
      <c r="AU88" s="216" t="s">
        <v>74</v>
      </c>
      <c r="AV88" s="11" t="s">
        <v>24</v>
      </c>
      <c r="AW88" s="11" t="s">
        <v>139</v>
      </c>
      <c r="AX88" s="11" t="s">
        <v>74</v>
      </c>
      <c r="AY88" s="216" t="s">
        <v>127</v>
      </c>
    </row>
    <row r="89" spans="2:65" s="12" customFormat="1">
      <c r="B89" s="217"/>
      <c r="C89" s="218"/>
      <c r="D89" s="204" t="s">
        <v>137</v>
      </c>
      <c r="E89" s="219" t="s">
        <v>22</v>
      </c>
      <c r="F89" s="220" t="s">
        <v>24</v>
      </c>
      <c r="G89" s="218"/>
      <c r="H89" s="221">
        <v>1</v>
      </c>
      <c r="I89" s="222"/>
      <c r="J89" s="218"/>
      <c r="K89" s="218"/>
      <c r="L89" s="223"/>
      <c r="M89" s="224"/>
      <c r="N89" s="225"/>
      <c r="O89" s="225"/>
      <c r="P89" s="225"/>
      <c r="Q89" s="225"/>
      <c r="R89" s="225"/>
      <c r="S89" s="225"/>
      <c r="T89" s="226"/>
      <c r="AT89" s="227" t="s">
        <v>137</v>
      </c>
      <c r="AU89" s="227" t="s">
        <v>74</v>
      </c>
      <c r="AV89" s="12" t="s">
        <v>83</v>
      </c>
      <c r="AW89" s="12" t="s">
        <v>139</v>
      </c>
      <c r="AX89" s="12" t="s">
        <v>74</v>
      </c>
      <c r="AY89" s="227" t="s">
        <v>127</v>
      </c>
    </row>
    <row r="90" spans="2:65" s="13" customFormat="1">
      <c r="B90" s="228"/>
      <c r="C90" s="229"/>
      <c r="D90" s="204" t="s">
        <v>137</v>
      </c>
      <c r="E90" s="230" t="s">
        <v>22</v>
      </c>
      <c r="F90" s="231" t="s">
        <v>143</v>
      </c>
      <c r="G90" s="229"/>
      <c r="H90" s="232">
        <v>1</v>
      </c>
      <c r="I90" s="233"/>
      <c r="J90" s="229"/>
      <c r="K90" s="229"/>
      <c r="L90" s="234"/>
      <c r="M90" s="235"/>
      <c r="N90" s="236"/>
      <c r="O90" s="236"/>
      <c r="P90" s="236"/>
      <c r="Q90" s="236"/>
      <c r="R90" s="236"/>
      <c r="S90" s="236"/>
      <c r="T90" s="237"/>
      <c r="AT90" s="238" t="s">
        <v>137</v>
      </c>
      <c r="AU90" s="238" t="s">
        <v>74</v>
      </c>
      <c r="AV90" s="13" t="s">
        <v>134</v>
      </c>
      <c r="AW90" s="13" t="s">
        <v>139</v>
      </c>
      <c r="AX90" s="13" t="s">
        <v>24</v>
      </c>
      <c r="AY90" s="238" t="s">
        <v>127</v>
      </c>
    </row>
    <row r="91" spans="2:65" s="1" customFormat="1" ht="25.5" customHeight="1">
      <c r="B91" s="41"/>
      <c r="C91" s="192" t="s">
        <v>233</v>
      </c>
      <c r="D91" s="192" t="s">
        <v>129</v>
      </c>
      <c r="E91" s="193" t="s">
        <v>527</v>
      </c>
      <c r="F91" s="194" t="s">
        <v>528</v>
      </c>
      <c r="G91" s="195" t="s">
        <v>514</v>
      </c>
      <c r="H91" s="196">
        <v>1</v>
      </c>
      <c r="I91" s="197"/>
      <c r="J91" s="198">
        <f>ROUND(I91*H91,2)</f>
        <v>0</v>
      </c>
      <c r="K91" s="194" t="s">
        <v>22</v>
      </c>
      <c r="L91" s="61"/>
      <c r="M91" s="199" t="s">
        <v>22</v>
      </c>
      <c r="N91" s="200" t="s">
        <v>45</v>
      </c>
      <c r="O91" s="42"/>
      <c r="P91" s="201">
        <f>O91*H91</f>
        <v>0</v>
      </c>
      <c r="Q91" s="201">
        <v>0</v>
      </c>
      <c r="R91" s="201">
        <f>Q91*H91</f>
        <v>0</v>
      </c>
      <c r="S91" s="201">
        <v>0</v>
      </c>
      <c r="T91" s="202">
        <f>S91*H91</f>
        <v>0</v>
      </c>
      <c r="AR91" s="24" t="s">
        <v>134</v>
      </c>
      <c r="AT91" s="24" t="s">
        <v>129</v>
      </c>
      <c r="AU91" s="24" t="s">
        <v>74</v>
      </c>
      <c r="AY91" s="24" t="s">
        <v>127</v>
      </c>
      <c r="BE91" s="203">
        <f>IF(N91="základní",J91,0)</f>
        <v>0</v>
      </c>
      <c r="BF91" s="203">
        <f>IF(N91="snížená",J91,0)</f>
        <v>0</v>
      </c>
      <c r="BG91" s="203">
        <f>IF(N91="zákl. přenesená",J91,0)</f>
        <v>0</v>
      </c>
      <c r="BH91" s="203">
        <f>IF(N91="sníž. přenesená",J91,0)</f>
        <v>0</v>
      </c>
      <c r="BI91" s="203">
        <f>IF(N91="nulová",J91,0)</f>
        <v>0</v>
      </c>
      <c r="BJ91" s="24" t="s">
        <v>24</v>
      </c>
      <c r="BK91" s="203">
        <f>ROUND(I91*H91,2)</f>
        <v>0</v>
      </c>
      <c r="BL91" s="24" t="s">
        <v>134</v>
      </c>
      <c r="BM91" s="24" t="s">
        <v>29</v>
      </c>
    </row>
    <row r="92" spans="2:65" s="1" customFormat="1" ht="25.5" customHeight="1">
      <c r="B92" s="41"/>
      <c r="C92" s="192" t="s">
        <v>155</v>
      </c>
      <c r="D92" s="192" t="s">
        <v>129</v>
      </c>
      <c r="E92" s="193" t="s">
        <v>529</v>
      </c>
      <c r="F92" s="194" t="s">
        <v>530</v>
      </c>
      <c r="G92" s="195" t="s">
        <v>514</v>
      </c>
      <c r="H92" s="196">
        <v>1</v>
      </c>
      <c r="I92" s="197"/>
      <c r="J92" s="198">
        <f>ROUND(I92*H92,2)</f>
        <v>0</v>
      </c>
      <c r="K92" s="194" t="s">
        <v>22</v>
      </c>
      <c r="L92" s="61"/>
      <c r="M92" s="199" t="s">
        <v>22</v>
      </c>
      <c r="N92" s="200" t="s">
        <v>45</v>
      </c>
      <c r="O92" s="42"/>
      <c r="P92" s="201">
        <f>O92*H92</f>
        <v>0</v>
      </c>
      <c r="Q92" s="201">
        <v>0</v>
      </c>
      <c r="R92" s="201">
        <f>Q92*H92</f>
        <v>0</v>
      </c>
      <c r="S92" s="201">
        <v>0</v>
      </c>
      <c r="T92" s="202">
        <f>S92*H92</f>
        <v>0</v>
      </c>
      <c r="AR92" s="24" t="s">
        <v>134</v>
      </c>
      <c r="AT92" s="24" t="s">
        <v>129</v>
      </c>
      <c r="AU92" s="24" t="s">
        <v>74</v>
      </c>
      <c r="AY92" s="24" t="s">
        <v>127</v>
      </c>
      <c r="BE92" s="203">
        <f>IF(N92="základní",J92,0)</f>
        <v>0</v>
      </c>
      <c r="BF92" s="203">
        <f>IF(N92="snížená",J92,0)</f>
        <v>0</v>
      </c>
      <c r="BG92" s="203">
        <f>IF(N92="zákl. přenesená",J92,0)</f>
        <v>0</v>
      </c>
      <c r="BH92" s="203">
        <f>IF(N92="sníž. přenesená",J92,0)</f>
        <v>0</v>
      </c>
      <c r="BI92" s="203">
        <f>IF(N92="nulová",J92,0)</f>
        <v>0</v>
      </c>
      <c r="BJ92" s="24" t="s">
        <v>24</v>
      </c>
      <c r="BK92" s="203">
        <f>ROUND(I92*H92,2)</f>
        <v>0</v>
      </c>
      <c r="BL92" s="24" t="s">
        <v>134</v>
      </c>
      <c r="BM92" s="24" t="s">
        <v>245</v>
      </c>
    </row>
    <row r="93" spans="2:65" s="1" customFormat="1" ht="25.5" customHeight="1">
      <c r="B93" s="41"/>
      <c r="C93" s="192" t="s">
        <v>241</v>
      </c>
      <c r="D93" s="192" t="s">
        <v>129</v>
      </c>
      <c r="E93" s="193" t="s">
        <v>531</v>
      </c>
      <c r="F93" s="194" t="s">
        <v>532</v>
      </c>
      <c r="G93" s="195" t="s">
        <v>514</v>
      </c>
      <c r="H93" s="196">
        <v>1</v>
      </c>
      <c r="I93" s="197"/>
      <c r="J93" s="198">
        <f>ROUND(I93*H93,2)</f>
        <v>0</v>
      </c>
      <c r="K93" s="194" t="s">
        <v>22</v>
      </c>
      <c r="L93" s="61"/>
      <c r="M93" s="199" t="s">
        <v>22</v>
      </c>
      <c r="N93" s="200" t="s">
        <v>45</v>
      </c>
      <c r="O93" s="42"/>
      <c r="P93" s="201">
        <f>O93*H93</f>
        <v>0</v>
      </c>
      <c r="Q93" s="201">
        <v>0</v>
      </c>
      <c r="R93" s="201">
        <f>Q93*H93</f>
        <v>0</v>
      </c>
      <c r="S93" s="201">
        <v>0</v>
      </c>
      <c r="T93" s="202">
        <f>S93*H93</f>
        <v>0</v>
      </c>
      <c r="AR93" s="24" t="s">
        <v>134</v>
      </c>
      <c r="AT93" s="24" t="s">
        <v>129</v>
      </c>
      <c r="AU93" s="24" t="s">
        <v>74</v>
      </c>
      <c r="AY93" s="24" t="s">
        <v>127</v>
      </c>
      <c r="BE93" s="203">
        <f>IF(N93="základní",J93,0)</f>
        <v>0</v>
      </c>
      <c r="BF93" s="203">
        <f>IF(N93="snížená",J93,0)</f>
        <v>0</v>
      </c>
      <c r="BG93" s="203">
        <f>IF(N93="zákl. přenesená",J93,0)</f>
        <v>0</v>
      </c>
      <c r="BH93" s="203">
        <f>IF(N93="sníž. přenesená",J93,0)</f>
        <v>0</v>
      </c>
      <c r="BI93" s="203">
        <f>IF(N93="nulová",J93,0)</f>
        <v>0</v>
      </c>
      <c r="BJ93" s="24" t="s">
        <v>24</v>
      </c>
      <c r="BK93" s="203">
        <f>ROUND(I93*H93,2)</f>
        <v>0</v>
      </c>
      <c r="BL93" s="24" t="s">
        <v>134</v>
      </c>
      <c r="BM93" s="24" t="s">
        <v>251</v>
      </c>
    </row>
    <row r="94" spans="2:65" s="1" customFormat="1" ht="51" customHeight="1">
      <c r="B94" s="41"/>
      <c r="C94" s="192" t="s">
        <v>162</v>
      </c>
      <c r="D94" s="192" t="s">
        <v>129</v>
      </c>
      <c r="E94" s="193" t="s">
        <v>533</v>
      </c>
      <c r="F94" s="194" t="s">
        <v>534</v>
      </c>
      <c r="G94" s="195" t="s">
        <v>514</v>
      </c>
      <c r="H94" s="196">
        <v>1</v>
      </c>
      <c r="I94" s="197"/>
      <c r="J94" s="198">
        <f>ROUND(I94*H94,2)</f>
        <v>0</v>
      </c>
      <c r="K94" s="194" t="s">
        <v>22</v>
      </c>
      <c r="L94" s="61"/>
      <c r="M94" s="199" t="s">
        <v>22</v>
      </c>
      <c r="N94" s="200" t="s">
        <v>45</v>
      </c>
      <c r="O94" s="42"/>
      <c r="P94" s="201">
        <f>O94*H94</f>
        <v>0</v>
      </c>
      <c r="Q94" s="201">
        <v>0</v>
      </c>
      <c r="R94" s="201">
        <f>Q94*H94</f>
        <v>0</v>
      </c>
      <c r="S94" s="201">
        <v>0</v>
      </c>
      <c r="T94" s="202">
        <f>S94*H94</f>
        <v>0</v>
      </c>
      <c r="AR94" s="24" t="s">
        <v>134</v>
      </c>
      <c r="AT94" s="24" t="s">
        <v>129</v>
      </c>
      <c r="AU94" s="24" t="s">
        <v>74</v>
      </c>
      <c r="AY94" s="24" t="s">
        <v>127</v>
      </c>
      <c r="BE94" s="203">
        <f>IF(N94="základní",J94,0)</f>
        <v>0</v>
      </c>
      <c r="BF94" s="203">
        <f>IF(N94="snížená",J94,0)</f>
        <v>0</v>
      </c>
      <c r="BG94" s="203">
        <f>IF(N94="zákl. přenesená",J94,0)</f>
        <v>0</v>
      </c>
      <c r="BH94" s="203">
        <f>IF(N94="sníž. přenesená",J94,0)</f>
        <v>0</v>
      </c>
      <c r="BI94" s="203">
        <f>IF(N94="nulová",J94,0)</f>
        <v>0</v>
      </c>
      <c r="BJ94" s="24" t="s">
        <v>24</v>
      </c>
      <c r="BK94" s="203">
        <f>ROUND(I94*H94,2)</f>
        <v>0</v>
      </c>
      <c r="BL94" s="24" t="s">
        <v>134</v>
      </c>
      <c r="BM94" s="24" t="s">
        <v>259</v>
      </c>
    </row>
    <row r="95" spans="2:65" s="1" customFormat="1" ht="25.5" customHeight="1">
      <c r="B95" s="41"/>
      <c r="C95" s="192" t="s">
        <v>256</v>
      </c>
      <c r="D95" s="192" t="s">
        <v>129</v>
      </c>
      <c r="E95" s="193" t="s">
        <v>535</v>
      </c>
      <c r="F95" s="194" t="s">
        <v>536</v>
      </c>
      <c r="G95" s="195" t="s">
        <v>22</v>
      </c>
      <c r="H95" s="196">
        <v>1</v>
      </c>
      <c r="I95" s="197"/>
      <c r="J95" s="198">
        <f>ROUND(I95*H95,2)</f>
        <v>0</v>
      </c>
      <c r="K95" s="194" t="s">
        <v>22</v>
      </c>
      <c r="L95" s="61"/>
      <c r="M95" s="199" t="s">
        <v>22</v>
      </c>
      <c r="N95" s="200" t="s">
        <v>45</v>
      </c>
      <c r="O95" s="42"/>
      <c r="P95" s="201">
        <f>O95*H95</f>
        <v>0</v>
      </c>
      <c r="Q95" s="201">
        <v>0</v>
      </c>
      <c r="R95" s="201">
        <f>Q95*H95</f>
        <v>0</v>
      </c>
      <c r="S95" s="201">
        <v>0</v>
      </c>
      <c r="T95" s="202">
        <f>S95*H95</f>
        <v>0</v>
      </c>
      <c r="AR95" s="24" t="s">
        <v>134</v>
      </c>
      <c r="AT95" s="24" t="s">
        <v>129</v>
      </c>
      <c r="AU95" s="24" t="s">
        <v>74</v>
      </c>
      <c r="AY95" s="24" t="s">
        <v>127</v>
      </c>
      <c r="BE95" s="203">
        <f>IF(N95="základní",J95,0)</f>
        <v>0</v>
      </c>
      <c r="BF95" s="203">
        <f>IF(N95="snížená",J95,0)</f>
        <v>0</v>
      </c>
      <c r="BG95" s="203">
        <f>IF(N95="zákl. přenesená",J95,0)</f>
        <v>0</v>
      </c>
      <c r="BH95" s="203">
        <f>IF(N95="sníž. přenesená",J95,0)</f>
        <v>0</v>
      </c>
      <c r="BI95" s="203">
        <f>IF(N95="nulová",J95,0)</f>
        <v>0</v>
      </c>
      <c r="BJ95" s="24" t="s">
        <v>24</v>
      </c>
      <c r="BK95" s="203">
        <f>ROUND(I95*H95,2)</f>
        <v>0</v>
      </c>
      <c r="BL95" s="24" t="s">
        <v>134</v>
      </c>
      <c r="BM95" s="24" t="s">
        <v>264</v>
      </c>
    </row>
    <row r="96" spans="2:65" s="11" customFormat="1" ht="27">
      <c r="B96" s="207"/>
      <c r="C96" s="208"/>
      <c r="D96" s="204" t="s">
        <v>137</v>
      </c>
      <c r="E96" s="209" t="s">
        <v>22</v>
      </c>
      <c r="F96" s="210" t="s">
        <v>537</v>
      </c>
      <c r="G96" s="208"/>
      <c r="H96" s="209" t="s">
        <v>22</v>
      </c>
      <c r="I96" s="211"/>
      <c r="J96" s="208"/>
      <c r="K96" s="208"/>
      <c r="L96" s="212"/>
      <c r="M96" s="213"/>
      <c r="N96" s="214"/>
      <c r="O96" s="214"/>
      <c r="P96" s="214"/>
      <c r="Q96" s="214"/>
      <c r="R96" s="214"/>
      <c r="S96" s="214"/>
      <c r="T96" s="215"/>
      <c r="AT96" s="216" t="s">
        <v>137</v>
      </c>
      <c r="AU96" s="216" t="s">
        <v>74</v>
      </c>
      <c r="AV96" s="11" t="s">
        <v>24</v>
      </c>
      <c r="AW96" s="11" t="s">
        <v>139</v>
      </c>
      <c r="AX96" s="11" t="s">
        <v>74</v>
      </c>
      <c r="AY96" s="216" t="s">
        <v>127</v>
      </c>
    </row>
    <row r="97" spans="2:65" s="11" customFormat="1">
      <c r="B97" s="207"/>
      <c r="C97" s="208"/>
      <c r="D97" s="204" t="s">
        <v>137</v>
      </c>
      <c r="E97" s="209" t="s">
        <v>22</v>
      </c>
      <c r="F97" s="210" t="s">
        <v>538</v>
      </c>
      <c r="G97" s="208"/>
      <c r="H97" s="209" t="s">
        <v>22</v>
      </c>
      <c r="I97" s="211"/>
      <c r="J97" s="208"/>
      <c r="K97" s="208"/>
      <c r="L97" s="212"/>
      <c r="M97" s="213"/>
      <c r="N97" s="214"/>
      <c r="O97" s="214"/>
      <c r="P97" s="214"/>
      <c r="Q97" s="214"/>
      <c r="R97" s="214"/>
      <c r="S97" s="214"/>
      <c r="T97" s="215"/>
      <c r="AT97" s="216" t="s">
        <v>137</v>
      </c>
      <c r="AU97" s="216" t="s">
        <v>74</v>
      </c>
      <c r="AV97" s="11" t="s">
        <v>24</v>
      </c>
      <c r="AW97" s="11" t="s">
        <v>139</v>
      </c>
      <c r="AX97" s="11" t="s">
        <v>74</v>
      </c>
      <c r="AY97" s="216" t="s">
        <v>127</v>
      </c>
    </row>
    <row r="98" spans="2:65" s="12" customFormat="1">
      <c r="B98" s="217"/>
      <c r="C98" s="218"/>
      <c r="D98" s="204" t="s">
        <v>137</v>
      </c>
      <c r="E98" s="219" t="s">
        <v>22</v>
      </c>
      <c r="F98" s="220" t="s">
        <v>24</v>
      </c>
      <c r="G98" s="218"/>
      <c r="H98" s="221">
        <v>1</v>
      </c>
      <c r="I98" s="222"/>
      <c r="J98" s="218"/>
      <c r="K98" s="218"/>
      <c r="L98" s="223"/>
      <c r="M98" s="224"/>
      <c r="N98" s="225"/>
      <c r="O98" s="225"/>
      <c r="P98" s="225"/>
      <c r="Q98" s="225"/>
      <c r="R98" s="225"/>
      <c r="S98" s="225"/>
      <c r="T98" s="226"/>
      <c r="AT98" s="227" t="s">
        <v>137</v>
      </c>
      <c r="AU98" s="227" t="s">
        <v>74</v>
      </c>
      <c r="AV98" s="12" t="s">
        <v>83</v>
      </c>
      <c r="AW98" s="12" t="s">
        <v>139</v>
      </c>
      <c r="AX98" s="12" t="s">
        <v>74</v>
      </c>
      <c r="AY98" s="227" t="s">
        <v>127</v>
      </c>
    </row>
    <row r="99" spans="2:65" s="13" customFormat="1">
      <c r="B99" s="228"/>
      <c r="C99" s="229"/>
      <c r="D99" s="204" t="s">
        <v>137</v>
      </c>
      <c r="E99" s="230" t="s">
        <v>22</v>
      </c>
      <c r="F99" s="231" t="s">
        <v>143</v>
      </c>
      <c r="G99" s="229"/>
      <c r="H99" s="232">
        <v>1</v>
      </c>
      <c r="I99" s="233"/>
      <c r="J99" s="229"/>
      <c r="K99" s="229"/>
      <c r="L99" s="234"/>
      <c r="M99" s="235"/>
      <c r="N99" s="236"/>
      <c r="O99" s="236"/>
      <c r="P99" s="236"/>
      <c r="Q99" s="236"/>
      <c r="R99" s="236"/>
      <c r="S99" s="236"/>
      <c r="T99" s="237"/>
      <c r="AT99" s="238" t="s">
        <v>137</v>
      </c>
      <c r="AU99" s="238" t="s">
        <v>74</v>
      </c>
      <c r="AV99" s="13" t="s">
        <v>134</v>
      </c>
      <c r="AW99" s="13" t="s">
        <v>139</v>
      </c>
      <c r="AX99" s="13" t="s">
        <v>24</v>
      </c>
      <c r="AY99" s="238" t="s">
        <v>127</v>
      </c>
    </row>
    <row r="100" spans="2:65" s="1" customFormat="1" ht="16.5" customHeight="1">
      <c r="B100" s="41"/>
      <c r="C100" s="192" t="s">
        <v>29</v>
      </c>
      <c r="D100" s="192" t="s">
        <v>129</v>
      </c>
      <c r="E100" s="193" t="s">
        <v>539</v>
      </c>
      <c r="F100" s="194" t="s">
        <v>540</v>
      </c>
      <c r="G100" s="195" t="s">
        <v>541</v>
      </c>
      <c r="H100" s="196">
        <v>1</v>
      </c>
      <c r="I100" s="197"/>
      <c r="J100" s="198">
        <f>ROUND(I100*H100,2)</f>
        <v>0</v>
      </c>
      <c r="K100" s="194" t="s">
        <v>22</v>
      </c>
      <c r="L100" s="61"/>
      <c r="M100" s="199" t="s">
        <v>22</v>
      </c>
      <c r="N100" s="200" t="s">
        <v>45</v>
      </c>
      <c r="O100" s="42"/>
      <c r="P100" s="201">
        <f>O100*H100</f>
        <v>0</v>
      </c>
      <c r="Q100" s="201">
        <v>0</v>
      </c>
      <c r="R100" s="201">
        <f>Q100*H100</f>
        <v>0</v>
      </c>
      <c r="S100" s="201">
        <v>0</v>
      </c>
      <c r="T100" s="202">
        <f>S100*H100</f>
        <v>0</v>
      </c>
      <c r="AR100" s="24" t="s">
        <v>134</v>
      </c>
      <c r="AT100" s="24" t="s">
        <v>129</v>
      </c>
      <c r="AU100" s="24" t="s">
        <v>74</v>
      </c>
      <c r="AY100" s="24" t="s">
        <v>127</v>
      </c>
      <c r="BE100" s="203">
        <f>IF(N100="základní",J100,0)</f>
        <v>0</v>
      </c>
      <c r="BF100" s="203">
        <f>IF(N100="snížená",J100,0)</f>
        <v>0</v>
      </c>
      <c r="BG100" s="203">
        <f>IF(N100="zákl. přenesená",J100,0)</f>
        <v>0</v>
      </c>
      <c r="BH100" s="203">
        <f>IF(N100="sníž. přenesená",J100,0)</f>
        <v>0</v>
      </c>
      <c r="BI100" s="203">
        <f>IF(N100="nulová",J100,0)</f>
        <v>0</v>
      </c>
      <c r="BJ100" s="24" t="s">
        <v>24</v>
      </c>
      <c r="BK100" s="203">
        <f>ROUND(I100*H100,2)</f>
        <v>0</v>
      </c>
      <c r="BL100" s="24" t="s">
        <v>134</v>
      </c>
      <c r="BM100" s="24" t="s">
        <v>274</v>
      </c>
    </row>
    <row r="101" spans="2:65" s="11" customFormat="1">
      <c r="B101" s="207"/>
      <c r="C101" s="208"/>
      <c r="D101" s="204" t="s">
        <v>137</v>
      </c>
      <c r="E101" s="209" t="s">
        <v>22</v>
      </c>
      <c r="F101" s="210" t="s">
        <v>542</v>
      </c>
      <c r="G101" s="208"/>
      <c r="H101" s="209" t="s">
        <v>22</v>
      </c>
      <c r="I101" s="211"/>
      <c r="J101" s="208"/>
      <c r="K101" s="208"/>
      <c r="L101" s="212"/>
      <c r="M101" s="213"/>
      <c r="N101" s="214"/>
      <c r="O101" s="214"/>
      <c r="P101" s="214"/>
      <c r="Q101" s="214"/>
      <c r="R101" s="214"/>
      <c r="S101" s="214"/>
      <c r="T101" s="215"/>
      <c r="AT101" s="216" t="s">
        <v>137</v>
      </c>
      <c r="AU101" s="216" t="s">
        <v>74</v>
      </c>
      <c r="AV101" s="11" t="s">
        <v>24</v>
      </c>
      <c r="AW101" s="11" t="s">
        <v>139</v>
      </c>
      <c r="AX101" s="11" t="s">
        <v>74</v>
      </c>
      <c r="AY101" s="216" t="s">
        <v>127</v>
      </c>
    </row>
    <row r="102" spans="2:65" s="11" customFormat="1">
      <c r="B102" s="207"/>
      <c r="C102" s="208"/>
      <c r="D102" s="204" t="s">
        <v>137</v>
      </c>
      <c r="E102" s="209" t="s">
        <v>22</v>
      </c>
      <c r="F102" s="210" t="s">
        <v>543</v>
      </c>
      <c r="G102" s="208"/>
      <c r="H102" s="209" t="s">
        <v>22</v>
      </c>
      <c r="I102" s="211"/>
      <c r="J102" s="208"/>
      <c r="K102" s="208"/>
      <c r="L102" s="212"/>
      <c r="M102" s="213"/>
      <c r="N102" s="214"/>
      <c r="O102" s="214"/>
      <c r="P102" s="214"/>
      <c r="Q102" s="214"/>
      <c r="R102" s="214"/>
      <c r="S102" s="214"/>
      <c r="T102" s="215"/>
      <c r="AT102" s="216" t="s">
        <v>137</v>
      </c>
      <c r="AU102" s="216" t="s">
        <v>74</v>
      </c>
      <c r="AV102" s="11" t="s">
        <v>24</v>
      </c>
      <c r="AW102" s="11" t="s">
        <v>139</v>
      </c>
      <c r="AX102" s="11" t="s">
        <v>74</v>
      </c>
      <c r="AY102" s="216" t="s">
        <v>127</v>
      </c>
    </row>
    <row r="103" spans="2:65" s="11" customFormat="1">
      <c r="B103" s="207"/>
      <c r="C103" s="208"/>
      <c r="D103" s="204" t="s">
        <v>137</v>
      </c>
      <c r="E103" s="209" t="s">
        <v>22</v>
      </c>
      <c r="F103" s="210" t="s">
        <v>544</v>
      </c>
      <c r="G103" s="208"/>
      <c r="H103" s="209" t="s">
        <v>22</v>
      </c>
      <c r="I103" s="211"/>
      <c r="J103" s="208"/>
      <c r="K103" s="208"/>
      <c r="L103" s="212"/>
      <c r="M103" s="213"/>
      <c r="N103" s="214"/>
      <c r="O103" s="214"/>
      <c r="P103" s="214"/>
      <c r="Q103" s="214"/>
      <c r="R103" s="214"/>
      <c r="S103" s="214"/>
      <c r="T103" s="215"/>
      <c r="AT103" s="216" t="s">
        <v>137</v>
      </c>
      <c r="AU103" s="216" t="s">
        <v>74</v>
      </c>
      <c r="AV103" s="11" t="s">
        <v>24</v>
      </c>
      <c r="AW103" s="11" t="s">
        <v>139</v>
      </c>
      <c r="AX103" s="11" t="s">
        <v>74</v>
      </c>
      <c r="AY103" s="216" t="s">
        <v>127</v>
      </c>
    </row>
    <row r="104" spans="2:65" s="11" customFormat="1">
      <c r="B104" s="207"/>
      <c r="C104" s="208"/>
      <c r="D104" s="204" t="s">
        <v>137</v>
      </c>
      <c r="E104" s="209" t="s">
        <v>22</v>
      </c>
      <c r="F104" s="210" t="s">
        <v>545</v>
      </c>
      <c r="G104" s="208"/>
      <c r="H104" s="209" t="s">
        <v>22</v>
      </c>
      <c r="I104" s="211"/>
      <c r="J104" s="208"/>
      <c r="K104" s="208"/>
      <c r="L104" s="212"/>
      <c r="M104" s="213"/>
      <c r="N104" s="214"/>
      <c r="O104" s="214"/>
      <c r="P104" s="214"/>
      <c r="Q104" s="214"/>
      <c r="R104" s="214"/>
      <c r="S104" s="214"/>
      <c r="T104" s="215"/>
      <c r="AT104" s="216" t="s">
        <v>137</v>
      </c>
      <c r="AU104" s="216" t="s">
        <v>74</v>
      </c>
      <c r="AV104" s="11" t="s">
        <v>24</v>
      </c>
      <c r="AW104" s="11" t="s">
        <v>139</v>
      </c>
      <c r="AX104" s="11" t="s">
        <v>74</v>
      </c>
      <c r="AY104" s="216" t="s">
        <v>127</v>
      </c>
    </row>
    <row r="105" spans="2:65" s="11" customFormat="1">
      <c r="B105" s="207"/>
      <c r="C105" s="208"/>
      <c r="D105" s="204" t="s">
        <v>137</v>
      </c>
      <c r="E105" s="209" t="s">
        <v>22</v>
      </c>
      <c r="F105" s="210" t="s">
        <v>546</v>
      </c>
      <c r="G105" s="208"/>
      <c r="H105" s="209" t="s">
        <v>22</v>
      </c>
      <c r="I105" s="211"/>
      <c r="J105" s="208"/>
      <c r="K105" s="208"/>
      <c r="L105" s="212"/>
      <c r="M105" s="213"/>
      <c r="N105" s="214"/>
      <c r="O105" s="214"/>
      <c r="P105" s="214"/>
      <c r="Q105" s="214"/>
      <c r="R105" s="214"/>
      <c r="S105" s="214"/>
      <c r="T105" s="215"/>
      <c r="AT105" s="216" t="s">
        <v>137</v>
      </c>
      <c r="AU105" s="216" t="s">
        <v>74</v>
      </c>
      <c r="AV105" s="11" t="s">
        <v>24</v>
      </c>
      <c r="AW105" s="11" t="s">
        <v>139</v>
      </c>
      <c r="AX105" s="11" t="s">
        <v>74</v>
      </c>
      <c r="AY105" s="216" t="s">
        <v>127</v>
      </c>
    </row>
    <row r="106" spans="2:65" s="12" customFormat="1">
      <c r="B106" s="217"/>
      <c r="C106" s="218"/>
      <c r="D106" s="204" t="s">
        <v>137</v>
      </c>
      <c r="E106" s="219" t="s">
        <v>22</v>
      </c>
      <c r="F106" s="220" t="s">
        <v>24</v>
      </c>
      <c r="G106" s="218"/>
      <c r="H106" s="221">
        <v>1</v>
      </c>
      <c r="I106" s="222"/>
      <c r="J106" s="218"/>
      <c r="K106" s="218"/>
      <c r="L106" s="223"/>
      <c r="M106" s="224"/>
      <c r="N106" s="225"/>
      <c r="O106" s="225"/>
      <c r="P106" s="225"/>
      <c r="Q106" s="225"/>
      <c r="R106" s="225"/>
      <c r="S106" s="225"/>
      <c r="T106" s="226"/>
      <c r="AT106" s="227" t="s">
        <v>137</v>
      </c>
      <c r="AU106" s="227" t="s">
        <v>74</v>
      </c>
      <c r="AV106" s="12" t="s">
        <v>83</v>
      </c>
      <c r="AW106" s="12" t="s">
        <v>139</v>
      </c>
      <c r="AX106" s="12" t="s">
        <v>74</v>
      </c>
      <c r="AY106" s="227" t="s">
        <v>127</v>
      </c>
    </row>
    <row r="107" spans="2:65" s="13" customFormat="1">
      <c r="B107" s="228"/>
      <c r="C107" s="229"/>
      <c r="D107" s="204" t="s">
        <v>137</v>
      </c>
      <c r="E107" s="230" t="s">
        <v>22</v>
      </c>
      <c r="F107" s="231" t="s">
        <v>143</v>
      </c>
      <c r="G107" s="229"/>
      <c r="H107" s="232">
        <v>1</v>
      </c>
      <c r="I107" s="233"/>
      <c r="J107" s="229"/>
      <c r="K107" s="229"/>
      <c r="L107" s="234"/>
      <c r="M107" s="235"/>
      <c r="N107" s="236"/>
      <c r="O107" s="236"/>
      <c r="P107" s="236"/>
      <c r="Q107" s="236"/>
      <c r="R107" s="236"/>
      <c r="S107" s="236"/>
      <c r="T107" s="237"/>
      <c r="AT107" s="238" t="s">
        <v>137</v>
      </c>
      <c r="AU107" s="238" t="s">
        <v>74</v>
      </c>
      <c r="AV107" s="13" t="s">
        <v>134</v>
      </c>
      <c r="AW107" s="13" t="s">
        <v>139</v>
      </c>
      <c r="AX107" s="13" t="s">
        <v>24</v>
      </c>
      <c r="AY107" s="238" t="s">
        <v>127</v>
      </c>
    </row>
    <row r="108" spans="2:65" s="1" customFormat="1" ht="38.25" customHeight="1">
      <c r="B108" s="41"/>
      <c r="C108" s="192" t="s">
        <v>269</v>
      </c>
      <c r="D108" s="192" t="s">
        <v>129</v>
      </c>
      <c r="E108" s="193" t="s">
        <v>547</v>
      </c>
      <c r="F108" s="194" t="s">
        <v>548</v>
      </c>
      <c r="G108" s="195" t="s">
        <v>22</v>
      </c>
      <c r="H108" s="196">
        <v>1</v>
      </c>
      <c r="I108" s="197"/>
      <c r="J108" s="198">
        <f>ROUND(I108*H108,2)</f>
        <v>0</v>
      </c>
      <c r="K108" s="194" t="s">
        <v>22</v>
      </c>
      <c r="L108" s="61"/>
      <c r="M108" s="199" t="s">
        <v>22</v>
      </c>
      <c r="N108" s="200" t="s">
        <v>45</v>
      </c>
      <c r="O108" s="42"/>
      <c r="P108" s="201">
        <f>O108*H108</f>
        <v>0</v>
      </c>
      <c r="Q108" s="201">
        <v>0</v>
      </c>
      <c r="R108" s="201">
        <f>Q108*H108</f>
        <v>0</v>
      </c>
      <c r="S108" s="201">
        <v>0</v>
      </c>
      <c r="T108" s="202">
        <f>S108*H108</f>
        <v>0</v>
      </c>
      <c r="AR108" s="24" t="s">
        <v>134</v>
      </c>
      <c r="AT108" s="24" t="s">
        <v>129</v>
      </c>
      <c r="AU108" s="24" t="s">
        <v>74</v>
      </c>
      <c r="AY108" s="24" t="s">
        <v>127</v>
      </c>
      <c r="BE108" s="203">
        <f>IF(N108="základní",J108,0)</f>
        <v>0</v>
      </c>
      <c r="BF108" s="203">
        <f>IF(N108="snížená",J108,0)</f>
        <v>0</v>
      </c>
      <c r="BG108" s="203">
        <f>IF(N108="zákl. přenesená",J108,0)</f>
        <v>0</v>
      </c>
      <c r="BH108" s="203">
        <f>IF(N108="sníž. přenesená",J108,0)</f>
        <v>0</v>
      </c>
      <c r="BI108" s="203">
        <f>IF(N108="nulová",J108,0)</f>
        <v>0</v>
      </c>
      <c r="BJ108" s="24" t="s">
        <v>24</v>
      </c>
      <c r="BK108" s="203">
        <f>ROUND(I108*H108,2)</f>
        <v>0</v>
      </c>
      <c r="BL108" s="24" t="s">
        <v>134</v>
      </c>
      <c r="BM108" s="24" t="s">
        <v>280</v>
      </c>
    </row>
    <row r="109" spans="2:65" s="1" customFormat="1" ht="63.75" customHeight="1">
      <c r="B109" s="41"/>
      <c r="C109" s="192" t="s">
        <v>245</v>
      </c>
      <c r="D109" s="192" t="s">
        <v>129</v>
      </c>
      <c r="E109" s="193" t="s">
        <v>549</v>
      </c>
      <c r="F109" s="194" t="s">
        <v>550</v>
      </c>
      <c r="G109" s="195" t="s">
        <v>146</v>
      </c>
      <c r="H109" s="196">
        <v>1</v>
      </c>
      <c r="I109" s="197"/>
      <c r="J109" s="198">
        <f>ROUND(I109*H109,2)</f>
        <v>0</v>
      </c>
      <c r="K109" s="194" t="s">
        <v>22</v>
      </c>
      <c r="L109" s="61"/>
      <c r="M109" s="199" t="s">
        <v>22</v>
      </c>
      <c r="N109" s="200" t="s">
        <v>45</v>
      </c>
      <c r="O109" s="42"/>
      <c r="P109" s="201">
        <f>O109*H109</f>
        <v>0</v>
      </c>
      <c r="Q109" s="201">
        <v>0</v>
      </c>
      <c r="R109" s="201">
        <f>Q109*H109</f>
        <v>0</v>
      </c>
      <c r="S109" s="201">
        <v>0</v>
      </c>
      <c r="T109" s="202">
        <f>S109*H109</f>
        <v>0</v>
      </c>
      <c r="AR109" s="24" t="s">
        <v>134</v>
      </c>
      <c r="AT109" s="24" t="s">
        <v>129</v>
      </c>
      <c r="AU109" s="24" t="s">
        <v>74</v>
      </c>
      <c r="AY109" s="24" t="s">
        <v>127</v>
      </c>
      <c r="BE109" s="203">
        <f>IF(N109="základní",J109,0)</f>
        <v>0</v>
      </c>
      <c r="BF109" s="203">
        <f>IF(N109="snížená",J109,0)</f>
        <v>0</v>
      </c>
      <c r="BG109" s="203">
        <f>IF(N109="zákl. přenesená",J109,0)</f>
        <v>0</v>
      </c>
      <c r="BH109" s="203">
        <f>IF(N109="sníž. přenesená",J109,0)</f>
        <v>0</v>
      </c>
      <c r="BI109" s="203">
        <f>IF(N109="nulová",J109,0)</f>
        <v>0</v>
      </c>
      <c r="BJ109" s="24" t="s">
        <v>24</v>
      </c>
      <c r="BK109" s="203">
        <f>ROUND(I109*H109,2)</f>
        <v>0</v>
      </c>
      <c r="BL109" s="24" t="s">
        <v>134</v>
      </c>
      <c r="BM109" s="24" t="s">
        <v>288</v>
      </c>
    </row>
    <row r="110" spans="2:65" s="11" customFormat="1">
      <c r="B110" s="207"/>
      <c r="C110" s="208"/>
      <c r="D110" s="204" t="s">
        <v>137</v>
      </c>
      <c r="E110" s="209" t="s">
        <v>22</v>
      </c>
      <c r="F110" s="210" t="s">
        <v>551</v>
      </c>
      <c r="G110" s="208"/>
      <c r="H110" s="209" t="s">
        <v>22</v>
      </c>
      <c r="I110" s="211"/>
      <c r="J110" s="208"/>
      <c r="K110" s="208"/>
      <c r="L110" s="212"/>
      <c r="M110" s="213"/>
      <c r="N110" s="214"/>
      <c r="O110" s="214"/>
      <c r="P110" s="214"/>
      <c r="Q110" s="214"/>
      <c r="R110" s="214"/>
      <c r="S110" s="214"/>
      <c r="T110" s="215"/>
      <c r="AT110" s="216" t="s">
        <v>137</v>
      </c>
      <c r="AU110" s="216" t="s">
        <v>74</v>
      </c>
      <c r="AV110" s="11" t="s">
        <v>24</v>
      </c>
      <c r="AW110" s="11" t="s">
        <v>139</v>
      </c>
      <c r="AX110" s="11" t="s">
        <v>74</v>
      </c>
      <c r="AY110" s="216" t="s">
        <v>127</v>
      </c>
    </row>
    <row r="111" spans="2:65" s="11" customFormat="1">
      <c r="B111" s="207"/>
      <c r="C111" s="208"/>
      <c r="D111" s="204" t="s">
        <v>137</v>
      </c>
      <c r="E111" s="209" t="s">
        <v>22</v>
      </c>
      <c r="F111" s="210" t="s">
        <v>552</v>
      </c>
      <c r="G111" s="208"/>
      <c r="H111" s="209" t="s">
        <v>22</v>
      </c>
      <c r="I111" s="211"/>
      <c r="J111" s="208"/>
      <c r="K111" s="208"/>
      <c r="L111" s="212"/>
      <c r="M111" s="213"/>
      <c r="N111" s="214"/>
      <c r="O111" s="214"/>
      <c r="P111" s="214"/>
      <c r="Q111" s="214"/>
      <c r="R111" s="214"/>
      <c r="S111" s="214"/>
      <c r="T111" s="215"/>
      <c r="AT111" s="216" t="s">
        <v>137</v>
      </c>
      <c r="AU111" s="216" t="s">
        <v>74</v>
      </c>
      <c r="AV111" s="11" t="s">
        <v>24</v>
      </c>
      <c r="AW111" s="11" t="s">
        <v>139</v>
      </c>
      <c r="AX111" s="11" t="s">
        <v>74</v>
      </c>
      <c r="AY111" s="216" t="s">
        <v>127</v>
      </c>
    </row>
    <row r="112" spans="2:65" s="11" customFormat="1">
      <c r="B112" s="207"/>
      <c r="C112" s="208"/>
      <c r="D112" s="204" t="s">
        <v>137</v>
      </c>
      <c r="E112" s="209" t="s">
        <v>22</v>
      </c>
      <c r="F112" s="210" t="s">
        <v>553</v>
      </c>
      <c r="G112" s="208"/>
      <c r="H112" s="209" t="s">
        <v>22</v>
      </c>
      <c r="I112" s="211"/>
      <c r="J112" s="208"/>
      <c r="K112" s="208"/>
      <c r="L112" s="212"/>
      <c r="M112" s="213"/>
      <c r="N112" s="214"/>
      <c r="O112" s="214"/>
      <c r="P112" s="214"/>
      <c r="Q112" s="214"/>
      <c r="R112" s="214"/>
      <c r="S112" s="214"/>
      <c r="T112" s="215"/>
      <c r="AT112" s="216" t="s">
        <v>137</v>
      </c>
      <c r="AU112" s="216" t="s">
        <v>74</v>
      </c>
      <c r="AV112" s="11" t="s">
        <v>24</v>
      </c>
      <c r="AW112" s="11" t="s">
        <v>139</v>
      </c>
      <c r="AX112" s="11" t="s">
        <v>74</v>
      </c>
      <c r="AY112" s="216" t="s">
        <v>127</v>
      </c>
    </row>
    <row r="113" spans="2:65" s="12" customFormat="1">
      <c r="B113" s="217"/>
      <c r="C113" s="218"/>
      <c r="D113" s="204" t="s">
        <v>137</v>
      </c>
      <c r="E113" s="219" t="s">
        <v>22</v>
      </c>
      <c r="F113" s="220" t="s">
        <v>24</v>
      </c>
      <c r="G113" s="218"/>
      <c r="H113" s="221">
        <v>1</v>
      </c>
      <c r="I113" s="222"/>
      <c r="J113" s="218"/>
      <c r="K113" s="218"/>
      <c r="L113" s="223"/>
      <c r="M113" s="224"/>
      <c r="N113" s="225"/>
      <c r="O113" s="225"/>
      <c r="P113" s="225"/>
      <c r="Q113" s="225"/>
      <c r="R113" s="225"/>
      <c r="S113" s="225"/>
      <c r="T113" s="226"/>
      <c r="AT113" s="227" t="s">
        <v>137</v>
      </c>
      <c r="AU113" s="227" t="s">
        <v>74</v>
      </c>
      <c r="AV113" s="12" t="s">
        <v>83</v>
      </c>
      <c r="AW113" s="12" t="s">
        <v>139</v>
      </c>
      <c r="AX113" s="12" t="s">
        <v>74</v>
      </c>
      <c r="AY113" s="227" t="s">
        <v>127</v>
      </c>
    </row>
    <row r="114" spans="2:65" s="13" customFormat="1">
      <c r="B114" s="228"/>
      <c r="C114" s="229"/>
      <c r="D114" s="204" t="s">
        <v>137</v>
      </c>
      <c r="E114" s="230" t="s">
        <v>22</v>
      </c>
      <c r="F114" s="231" t="s">
        <v>143</v>
      </c>
      <c r="G114" s="229"/>
      <c r="H114" s="232">
        <v>1</v>
      </c>
      <c r="I114" s="233"/>
      <c r="J114" s="229"/>
      <c r="K114" s="229"/>
      <c r="L114" s="234"/>
      <c r="M114" s="235"/>
      <c r="N114" s="236"/>
      <c r="O114" s="236"/>
      <c r="P114" s="236"/>
      <c r="Q114" s="236"/>
      <c r="R114" s="236"/>
      <c r="S114" s="236"/>
      <c r="T114" s="237"/>
      <c r="AT114" s="238" t="s">
        <v>137</v>
      </c>
      <c r="AU114" s="238" t="s">
        <v>74</v>
      </c>
      <c r="AV114" s="13" t="s">
        <v>134</v>
      </c>
      <c r="AW114" s="13" t="s">
        <v>139</v>
      </c>
      <c r="AX114" s="13" t="s">
        <v>24</v>
      </c>
      <c r="AY114" s="238" t="s">
        <v>127</v>
      </c>
    </row>
    <row r="115" spans="2:65" s="10" customFormat="1" ht="37.35" customHeight="1">
      <c r="B115" s="176"/>
      <c r="C115" s="177"/>
      <c r="D115" s="178" t="s">
        <v>73</v>
      </c>
      <c r="E115" s="179" t="s">
        <v>554</v>
      </c>
      <c r="F115" s="179" t="s">
        <v>555</v>
      </c>
      <c r="G115" s="177"/>
      <c r="H115" s="177"/>
      <c r="I115" s="180"/>
      <c r="J115" s="181">
        <f>BK115</f>
        <v>0</v>
      </c>
      <c r="K115" s="177"/>
      <c r="L115" s="182"/>
      <c r="M115" s="183"/>
      <c r="N115" s="184"/>
      <c r="O115" s="184"/>
      <c r="P115" s="185">
        <f>SUM(P116:P121)</f>
        <v>0</v>
      </c>
      <c r="Q115" s="184"/>
      <c r="R115" s="185">
        <f>SUM(R116:R121)</f>
        <v>0</v>
      </c>
      <c r="S115" s="184"/>
      <c r="T115" s="186">
        <f>SUM(T116:T121)</f>
        <v>0</v>
      </c>
      <c r="AR115" s="187" t="s">
        <v>233</v>
      </c>
      <c r="AT115" s="188" t="s">
        <v>73</v>
      </c>
      <c r="AU115" s="188" t="s">
        <v>74</v>
      </c>
      <c r="AY115" s="187" t="s">
        <v>127</v>
      </c>
      <c r="BK115" s="189">
        <f>SUM(BK116:BK121)</f>
        <v>0</v>
      </c>
    </row>
    <row r="116" spans="2:65" s="1" customFormat="1" ht="16.5" customHeight="1">
      <c r="B116" s="41"/>
      <c r="C116" s="192" t="s">
        <v>285</v>
      </c>
      <c r="D116" s="192" t="s">
        <v>129</v>
      </c>
      <c r="E116" s="193" t="s">
        <v>556</v>
      </c>
      <c r="F116" s="194" t="s">
        <v>557</v>
      </c>
      <c r="G116" s="195" t="s">
        <v>22</v>
      </c>
      <c r="H116" s="196">
        <v>1</v>
      </c>
      <c r="I116" s="197"/>
      <c r="J116" s="198">
        <f>ROUND(I116*H116,2)</f>
        <v>0</v>
      </c>
      <c r="K116" s="194" t="s">
        <v>22</v>
      </c>
      <c r="L116" s="61"/>
      <c r="M116" s="199" t="s">
        <v>22</v>
      </c>
      <c r="N116" s="200" t="s">
        <v>45</v>
      </c>
      <c r="O116" s="42"/>
      <c r="P116" s="201">
        <f>O116*H116</f>
        <v>0</v>
      </c>
      <c r="Q116" s="201">
        <v>0</v>
      </c>
      <c r="R116" s="201">
        <f>Q116*H116</f>
        <v>0</v>
      </c>
      <c r="S116" s="201">
        <v>0</v>
      </c>
      <c r="T116" s="202">
        <f>S116*H116</f>
        <v>0</v>
      </c>
      <c r="AR116" s="24" t="s">
        <v>134</v>
      </c>
      <c r="AT116" s="24" t="s">
        <v>129</v>
      </c>
      <c r="AU116" s="24" t="s">
        <v>24</v>
      </c>
      <c r="AY116" s="24" t="s">
        <v>127</v>
      </c>
      <c r="BE116" s="203">
        <f>IF(N116="základní",J116,0)</f>
        <v>0</v>
      </c>
      <c r="BF116" s="203">
        <f>IF(N116="snížená",J116,0)</f>
        <v>0</v>
      </c>
      <c r="BG116" s="203">
        <f>IF(N116="zákl. přenesená",J116,0)</f>
        <v>0</v>
      </c>
      <c r="BH116" s="203">
        <f>IF(N116="sníž. přenesená",J116,0)</f>
        <v>0</v>
      </c>
      <c r="BI116" s="203">
        <f>IF(N116="nulová",J116,0)</f>
        <v>0</v>
      </c>
      <c r="BJ116" s="24" t="s">
        <v>24</v>
      </c>
      <c r="BK116" s="203">
        <f>ROUND(I116*H116,2)</f>
        <v>0</v>
      </c>
      <c r="BL116" s="24" t="s">
        <v>134</v>
      </c>
      <c r="BM116" s="24" t="s">
        <v>296</v>
      </c>
    </row>
    <row r="117" spans="2:65" s="11" customFormat="1">
      <c r="B117" s="207"/>
      <c r="C117" s="208"/>
      <c r="D117" s="204" t="s">
        <v>137</v>
      </c>
      <c r="E117" s="209" t="s">
        <v>22</v>
      </c>
      <c r="F117" s="210" t="s">
        <v>149</v>
      </c>
      <c r="G117" s="208"/>
      <c r="H117" s="209" t="s">
        <v>22</v>
      </c>
      <c r="I117" s="211"/>
      <c r="J117" s="208"/>
      <c r="K117" s="208"/>
      <c r="L117" s="212"/>
      <c r="M117" s="213"/>
      <c r="N117" s="214"/>
      <c r="O117" s="214"/>
      <c r="P117" s="214"/>
      <c r="Q117" s="214"/>
      <c r="R117" s="214"/>
      <c r="S117" s="214"/>
      <c r="T117" s="215"/>
      <c r="AT117" s="216" t="s">
        <v>137</v>
      </c>
      <c r="AU117" s="216" t="s">
        <v>24</v>
      </c>
      <c r="AV117" s="11" t="s">
        <v>24</v>
      </c>
      <c r="AW117" s="11" t="s">
        <v>139</v>
      </c>
      <c r="AX117" s="11" t="s">
        <v>74</v>
      </c>
      <c r="AY117" s="216" t="s">
        <v>127</v>
      </c>
    </row>
    <row r="118" spans="2:65" s="11" customFormat="1">
      <c r="B118" s="207"/>
      <c r="C118" s="208"/>
      <c r="D118" s="204" t="s">
        <v>137</v>
      </c>
      <c r="E118" s="209" t="s">
        <v>22</v>
      </c>
      <c r="F118" s="210" t="s">
        <v>558</v>
      </c>
      <c r="G118" s="208"/>
      <c r="H118" s="209" t="s">
        <v>22</v>
      </c>
      <c r="I118" s="211"/>
      <c r="J118" s="208"/>
      <c r="K118" s="208"/>
      <c r="L118" s="212"/>
      <c r="M118" s="213"/>
      <c r="N118" s="214"/>
      <c r="O118" s="214"/>
      <c r="P118" s="214"/>
      <c r="Q118" s="214"/>
      <c r="R118" s="214"/>
      <c r="S118" s="214"/>
      <c r="T118" s="215"/>
      <c r="AT118" s="216" t="s">
        <v>137</v>
      </c>
      <c r="AU118" s="216" t="s">
        <v>24</v>
      </c>
      <c r="AV118" s="11" t="s">
        <v>24</v>
      </c>
      <c r="AW118" s="11" t="s">
        <v>139</v>
      </c>
      <c r="AX118" s="11" t="s">
        <v>74</v>
      </c>
      <c r="AY118" s="216" t="s">
        <v>127</v>
      </c>
    </row>
    <row r="119" spans="2:65" s="11" customFormat="1">
      <c r="B119" s="207"/>
      <c r="C119" s="208"/>
      <c r="D119" s="204" t="s">
        <v>137</v>
      </c>
      <c r="E119" s="209" t="s">
        <v>22</v>
      </c>
      <c r="F119" s="210" t="s">
        <v>559</v>
      </c>
      <c r="G119" s="208"/>
      <c r="H119" s="209" t="s">
        <v>22</v>
      </c>
      <c r="I119" s="211"/>
      <c r="J119" s="208"/>
      <c r="K119" s="208"/>
      <c r="L119" s="212"/>
      <c r="M119" s="213"/>
      <c r="N119" s="214"/>
      <c r="O119" s="214"/>
      <c r="P119" s="214"/>
      <c r="Q119" s="214"/>
      <c r="R119" s="214"/>
      <c r="S119" s="214"/>
      <c r="T119" s="215"/>
      <c r="AT119" s="216" t="s">
        <v>137</v>
      </c>
      <c r="AU119" s="216" t="s">
        <v>24</v>
      </c>
      <c r="AV119" s="11" t="s">
        <v>24</v>
      </c>
      <c r="AW119" s="11" t="s">
        <v>139</v>
      </c>
      <c r="AX119" s="11" t="s">
        <v>74</v>
      </c>
      <c r="AY119" s="216" t="s">
        <v>127</v>
      </c>
    </row>
    <row r="120" spans="2:65" s="12" customFormat="1">
      <c r="B120" s="217"/>
      <c r="C120" s="218"/>
      <c r="D120" s="204" t="s">
        <v>137</v>
      </c>
      <c r="E120" s="219" t="s">
        <v>22</v>
      </c>
      <c r="F120" s="220" t="s">
        <v>24</v>
      </c>
      <c r="G120" s="218"/>
      <c r="H120" s="221">
        <v>1</v>
      </c>
      <c r="I120" s="222"/>
      <c r="J120" s="218"/>
      <c r="K120" s="218"/>
      <c r="L120" s="223"/>
      <c r="M120" s="224"/>
      <c r="N120" s="225"/>
      <c r="O120" s="225"/>
      <c r="P120" s="225"/>
      <c r="Q120" s="225"/>
      <c r="R120" s="225"/>
      <c r="S120" s="225"/>
      <c r="T120" s="226"/>
      <c r="AT120" s="227" t="s">
        <v>137</v>
      </c>
      <c r="AU120" s="227" t="s">
        <v>24</v>
      </c>
      <c r="AV120" s="12" t="s">
        <v>83</v>
      </c>
      <c r="AW120" s="12" t="s">
        <v>139</v>
      </c>
      <c r="AX120" s="12" t="s">
        <v>74</v>
      </c>
      <c r="AY120" s="227" t="s">
        <v>127</v>
      </c>
    </row>
    <row r="121" spans="2:65" s="13" customFormat="1">
      <c r="B121" s="228"/>
      <c r="C121" s="229"/>
      <c r="D121" s="204" t="s">
        <v>137</v>
      </c>
      <c r="E121" s="230" t="s">
        <v>22</v>
      </c>
      <c r="F121" s="231" t="s">
        <v>143</v>
      </c>
      <c r="G121" s="229"/>
      <c r="H121" s="232">
        <v>1</v>
      </c>
      <c r="I121" s="233"/>
      <c r="J121" s="229"/>
      <c r="K121" s="229"/>
      <c r="L121" s="234"/>
      <c r="M121" s="266"/>
      <c r="N121" s="267"/>
      <c r="O121" s="267"/>
      <c r="P121" s="267"/>
      <c r="Q121" s="267"/>
      <c r="R121" s="267"/>
      <c r="S121" s="267"/>
      <c r="T121" s="268"/>
      <c r="AT121" s="238" t="s">
        <v>137</v>
      </c>
      <c r="AU121" s="238" t="s">
        <v>24</v>
      </c>
      <c r="AV121" s="13" t="s">
        <v>134</v>
      </c>
      <c r="AW121" s="13" t="s">
        <v>139</v>
      </c>
      <c r="AX121" s="13" t="s">
        <v>24</v>
      </c>
      <c r="AY121" s="238" t="s">
        <v>127</v>
      </c>
    </row>
    <row r="122" spans="2:65" s="1" customFormat="1" ht="6.95" customHeight="1">
      <c r="B122" s="56"/>
      <c r="C122" s="57"/>
      <c r="D122" s="57"/>
      <c r="E122" s="57"/>
      <c r="F122" s="57"/>
      <c r="G122" s="57"/>
      <c r="H122" s="57"/>
      <c r="I122" s="139"/>
      <c r="J122" s="57"/>
      <c r="K122" s="57"/>
      <c r="L122" s="61"/>
    </row>
  </sheetData>
  <sheetProtection algorithmName="SHA-512" hashValue="PZVfpHnNoC5Kpp4spftSqezgD96TAJPH0ZVZbPyj8WN9bxoZ54nb4ZpSTAaWyREViRUbjvX0YASr7y0N6urQKw==" saltValue="vXzUVAMN12KSGZcHBX01n17FUYbQ5yTpuXAfb3Hvptmg6ifoGYnkbajZlbc7+FCtjnFO+UIf13CLXe4MaR905A==" spinCount="100000" sheet="1" objects="1" scenarios="1" formatColumns="0" formatRows="0" autoFilter="0"/>
  <autoFilter ref="C76:K121"/>
  <mergeCells count="10">
    <mergeCell ref="J51:J52"/>
    <mergeCell ref="E67:H67"/>
    <mergeCell ref="E69:H69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76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6"/>
  <sheetViews>
    <sheetView showGridLines="0" zoomScaleNormal="100" workbookViewId="0"/>
  </sheetViews>
  <sheetFormatPr defaultRowHeight="13.5"/>
  <cols>
    <col min="1" max="1" width="8.33203125" style="269" customWidth="1"/>
    <col min="2" max="2" width="1.6640625" style="269" customWidth="1"/>
    <col min="3" max="4" width="5" style="269" customWidth="1"/>
    <col min="5" max="5" width="11.6640625" style="269" customWidth="1"/>
    <col min="6" max="6" width="9.1640625" style="269" customWidth="1"/>
    <col min="7" max="7" width="5" style="269" customWidth="1"/>
    <col min="8" max="8" width="77.83203125" style="269" customWidth="1"/>
    <col min="9" max="10" width="20" style="269" customWidth="1"/>
    <col min="11" max="11" width="1.6640625" style="269" customWidth="1"/>
  </cols>
  <sheetData>
    <row r="1" spans="2:11" ht="37.5" customHeight="1"/>
    <row r="2" spans="2:11" ht="7.5" customHeight="1">
      <c r="B2" s="270"/>
      <c r="C2" s="271"/>
      <c r="D2" s="271"/>
      <c r="E2" s="271"/>
      <c r="F2" s="271"/>
      <c r="G2" s="271"/>
      <c r="H2" s="271"/>
      <c r="I2" s="271"/>
      <c r="J2" s="271"/>
      <c r="K2" s="272"/>
    </row>
    <row r="3" spans="2:11" s="15" customFormat="1" ht="45" customHeight="1">
      <c r="B3" s="273"/>
      <c r="C3" s="395" t="s">
        <v>560</v>
      </c>
      <c r="D3" s="395"/>
      <c r="E3" s="395"/>
      <c r="F3" s="395"/>
      <c r="G3" s="395"/>
      <c r="H3" s="395"/>
      <c r="I3" s="395"/>
      <c r="J3" s="395"/>
      <c r="K3" s="274"/>
    </row>
    <row r="4" spans="2:11" ht="25.5" customHeight="1">
      <c r="B4" s="275"/>
      <c r="C4" s="396" t="s">
        <v>561</v>
      </c>
      <c r="D4" s="396"/>
      <c r="E4" s="396"/>
      <c r="F4" s="396"/>
      <c r="G4" s="396"/>
      <c r="H4" s="396"/>
      <c r="I4" s="396"/>
      <c r="J4" s="396"/>
      <c r="K4" s="276"/>
    </row>
    <row r="5" spans="2:11" ht="5.25" customHeight="1">
      <c r="B5" s="275"/>
      <c r="C5" s="277"/>
      <c r="D5" s="277"/>
      <c r="E5" s="277"/>
      <c r="F5" s="277"/>
      <c r="G5" s="277"/>
      <c r="H5" s="277"/>
      <c r="I5" s="277"/>
      <c r="J5" s="277"/>
      <c r="K5" s="276"/>
    </row>
    <row r="6" spans="2:11" ht="15" customHeight="1">
      <c r="B6" s="275"/>
      <c r="C6" s="394" t="s">
        <v>562</v>
      </c>
      <c r="D6" s="394"/>
      <c r="E6" s="394"/>
      <c r="F6" s="394"/>
      <c r="G6" s="394"/>
      <c r="H6" s="394"/>
      <c r="I6" s="394"/>
      <c r="J6" s="394"/>
      <c r="K6" s="276"/>
    </row>
    <row r="7" spans="2:11" ht="15" customHeight="1">
      <c r="B7" s="279"/>
      <c r="C7" s="394" t="s">
        <v>563</v>
      </c>
      <c r="D7" s="394"/>
      <c r="E7" s="394"/>
      <c r="F7" s="394"/>
      <c r="G7" s="394"/>
      <c r="H7" s="394"/>
      <c r="I7" s="394"/>
      <c r="J7" s="394"/>
      <c r="K7" s="276"/>
    </row>
    <row r="8" spans="2:11" ht="12.75" customHeight="1">
      <c r="B8" s="279"/>
      <c r="C8" s="278"/>
      <c r="D8" s="278"/>
      <c r="E8" s="278"/>
      <c r="F8" s="278"/>
      <c r="G8" s="278"/>
      <c r="H8" s="278"/>
      <c r="I8" s="278"/>
      <c r="J8" s="278"/>
      <c r="K8" s="276"/>
    </row>
    <row r="9" spans="2:11" ht="15" customHeight="1">
      <c r="B9" s="279"/>
      <c r="C9" s="394" t="s">
        <v>564</v>
      </c>
      <c r="D9" s="394"/>
      <c r="E9" s="394"/>
      <c r="F9" s="394"/>
      <c r="G9" s="394"/>
      <c r="H9" s="394"/>
      <c r="I9" s="394"/>
      <c r="J9" s="394"/>
      <c r="K9" s="276"/>
    </row>
    <row r="10" spans="2:11" ht="15" customHeight="1">
      <c r="B10" s="279"/>
      <c r="C10" s="278"/>
      <c r="D10" s="394" t="s">
        <v>565</v>
      </c>
      <c r="E10" s="394"/>
      <c r="F10" s="394"/>
      <c r="G10" s="394"/>
      <c r="H10" s="394"/>
      <c r="I10" s="394"/>
      <c r="J10" s="394"/>
      <c r="K10" s="276"/>
    </row>
    <row r="11" spans="2:11" ht="15" customHeight="1">
      <c r="B11" s="279"/>
      <c r="C11" s="280"/>
      <c r="D11" s="394" t="s">
        <v>566</v>
      </c>
      <c r="E11" s="394"/>
      <c r="F11" s="394"/>
      <c r="G11" s="394"/>
      <c r="H11" s="394"/>
      <c r="I11" s="394"/>
      <c r="J11" s="394"/>
      <c r="K11" s="276"/>
    </row>
    <row r="12" spans="2:11" ht="12.75" customHeight="1">
      <c r="B12" s="279"/>
      <c r="C12" s="280"/>
      <c r="D12" s="280"/>
      <c r="E12" s="280"/>
      <c r="F12" s="280"/>
      <c r="G12" s="280"/>
      <c r="H12" s="280"/>
      <c r="I12" s="280"/>
      <c r="J12" s="280"/>
      <c r="K12" s="276"/>
    </row>
    <row r="13" spans="2:11" ht="15" customHeight="1">
      <c r="B13" s="279"/>
      <c r="C13" s="280"/>
      <c r="D13" s="394" t="s">
        <v>567</v>
      </c>
      <c r="E13" s="394"/>
      <c r="F13" s="394"/>
      <c r="G13" s="394"/>
      <c r="H13" s="394"/>
      <c r="I13" s="394"/>
      <c r="J13" s="394"/>
      <c r="K13" s="276"/>
    </row>
    <row r="14" spans="2:11" ht="15" customHeight="1">
      <c r="B14" s="279"/>
      <c r="C14" s="280"/>
      <c r="D14" s="394" t="s">
        <v>568</v>
      </c>
      <c r="E14" s="394"/>
      <c r="F14" s="394"/>
      <c r="G14" s="394"/>
      <c r="H14" s="394"/>
      <c r="I14" s="394"/>
      <c r="J14" s="394"/>
      <c r="K14" s="276"/>
    </row>
    <row r="15" spans="2:11" ht="15" customHeight="1">
      <c r="B15" s="279"/>
      <c r="C15" s="280"/>
      <c r="D15" s="394" t="s">
        <v>569</v>
      </c>
      <c r="E15" s="394"/>
      <c r="F15" s="394"/>
      <c r="G15" s="394"/>
      <c r="H15" s="394"/>
      <c r="I15" s="394"/>
      <c r="J15" s="394"/>
      <c r="K15" s="276"/>
    </row>
    <row r="16" spans="2:11" ht="15" customHeight="1">
      <c r="B16" s="279"/>
      <c r="C16" s="280"/>
      <c r="D16" s="280"/>
      <c r="E16" s="281" t="s">
        <v>81</v>
      </c>
      <c r="F16" s="394" t="s">
        <v>570</v>
      </c>
      <c r="G16" s="394"/>
      <c r="H16" s="394"/>
      <c r="I16" s="394"/>
      <c r="J16" s="394"/>
      <c r="K16" s="276"/>
    </row>
    <row r="17" spans="2:11" ht="15" customHeight="1">
      <c r="B17" s="279"/>
      <c r="C17" s="280"/>
      <c r="D17" s="280"/>
      <c r="E17" s="281" t="s">
        <v>571</v>
      </c>
      <c r="F17" s="394" t="s">
        <v>572</v>
      </c>
      <c r="G17" s="394"/>
      <c r="H17" s="394"/>
      <c r="I17" s="394"/>
      <c r="J17" s="394"/>
      <c r="K17" s="276"/>
    </row>
    <row r="18" spans="2:11" ht="15" customHeight="1">
      <c r="B18" s="279"/>
      <c r="C18" s="280"/>
      <c r="D18" s="280"/>
      <c r="E18" s="281" t="s">
        <v>573</v>
      </c>
      <c r="F18" s="394" t="s">
        <v>574</v>
      </c>
      <c r="G18" s="394"/>
      <c r="H18" s="394"/>
      <c r="I18" s="394"/>
      <c r="J18" s="394"/>
      <c r="K18" s="276"/>
    </row>
    <row r="19" spans="2:11" ht="15" customHeight="1">
      <c r="B19" s="279"/>
      <c r="C19" s="280"/>
      <c r="D19" s="280"/>
      <c r="E19" s="281" t="s">
        <v>88</v>
      </c>
      <c r="F19" s="394" t="s">
        <v>575</v>
      </c>
      <c r="G19" s="394"/>
      <c r="H19" s="394"/>
      <c r="I19" s="394"/>
      <c r="J19" s="394"/>
      <c r="K19" s="276"/>
    </row>
    <row r="20" spans="2:11" ht="15" customHeight="1">
      <c r="B20" s="279"/>
      <c r="C20" s="280"/>
      <c r="D20" s="280"/>
      <c r="E20" s="281" t="s">
        <v>576</v>
      </c>
      <c r="F20" s="394" t="s">
        <v>577</v>
      </c>
      <c r="G20" s="394"/>
      <c r="H20" s="394"/>
      <c r="I20" s="394"/>
      <c r="J20" s="394"/>
      <c r="K20" s="276"/>
    </row>
    <row r="21" spans="2:11" ht="15" customHeight="1">
      <c r="B21" s="279"/>
      <c r="C21" s="280"/>
      <c r="D21" s="280"/>
      <c r="E21" s="281" t="s">
        <v>578</v>
      </c>
      <c r="F21" s="394" t="s">
        <v>579</v>
      </c>
      <c r="G21" s="394"/>
      <c r="H21" s="394"/>
      <c r="I21" s="394"/>
      <c r="J21" s="394"/>
      <c r="K21" s="276"/>
    </row>
    <row r="22" spans="2:11" ht="12.75" customHeight="1">
      <c r="B22" s="279"/>
      <c r="C22" s="280"/>
      <c r="D22" s="280"/>
      <c r="E22" s="280"/>
      <c r="F22" s="280"/>
      <c r="G22" s="280"/>
      <c r="H22" s="280"/>
      <c r="I22" s="280"/>
      <c r="J22" s="280"/>
      <c r="K22" s="276"/>
    </row>
    <row r="23" spans="2:11" ht="15" customHeight="1">
      <c r="B23" s="279"/>
      <c r="C23" s="394" t="s">
        <v>580</v>
      </c>
      <c r="D23" s="394"/>
      <c r="E23" s="394"/>
      <c r="F23" s="394"/>
      <c r="G23" s="394"/>
      <c r="H23" s="394"/>
      <c r="I23" s="394"/>
      <c r="J23" s="394"/>
      <c r="K23" s="276"/>
    </row>
    <row r="24" spans="2:11" ht="15" customHeight="1">
      <c r="B24" s="279"/>
      <c r="C24" s="394" t="s">
        <v>581</v>
      </c>
      <c r="D24" s="394"/>
      <c r="E24" s="394"/>
      <c r="F24" s="394"/>
      <c r="G24" s="394"/>
      <c r="H24" s="394"/>
      <c r="I24" s="394"/>
      <c r="J24" s="394"/>
      <c r="K24" s="276"/>
    </row>
    <row r="25" spans="2:11" ht="15" customHeight="1">
      <c r="B25" s="279"/>
      <c r="C25" s="278"/>
      <c r="D25" s="394" t="s">
        <v>582</v>
      </c>
      <c r="E25" s="394"/>
      <c r="F25" s="394"/>
      <c r="G25" s="394"/>
      <c r="H25" s="394"/>
      <c r="I25" s="394"/>
      <c r="J25" s="394"/>
      <c r="K25" s="276"/>
    </row>
    <row r="26" spans="2:11" ht="15" customHeight="1">
      <c r="B26" s="279"/>
      <c r="C26" s="280"/>
      <c r="D26" s="394" t="s">
        <v>583</v>
      </c>
      <c r="E26" s="394"/>
      <c r="F26" s="394"/>
      <c r="G26" s="394"/>
      <c r="H26" s="394"/>
      <c r="I26" s="394"/>
      <c r="J26" s="394"/>
      <c r="K26" s="276"/>
    </row>
    <row r="27" spans="2:11" ht="12.75" customHeight="1">
      <c r="B27" s="279"/>
      <c r="C27" s="280"/>
      <c r="D27" s="280"/>
      <c r="E27" s="280"/>
      <c r="F27" s="280"/>
      <c r="G27" s="280"/>
      <c r="H27" s="280"/>
      <c r="I27" s="280"/>
      <c r="J27" s="280"/>
      <c r="K27" s="276"/>
    </row>
    <row r="28" spans="2:11" ht="15" customHeight="1">
      <c r="B28" s="279"/>
      <c r="C28" s="280"/>
      <c r="D28" s="394" t="s">
        <v>584</v>
      </c>
      <c r="E28" s="394"/>
      <c r="F28" s="394"/>
      <c r="G28" s="394"/>
      <c r="H28" s="394"/>
      <c r="I28" s="394"/>
      <c r="J28" s="394"/>
      <c r="K28" s="276"/>
    </row>
    <row r="29" spans="2:11" ht="15" customHeight="1">
      <c r="B29" s="279"/>
      <c r="C29" s="280"/>
      <c r="D29" s="394" t="s">
        <v>585</v>
      </c>
      <c r="E29" s="394"/>
      <c r="F29" s="394"/>
      <c r="G29" s="394"/>
      <c r="H29" s="394"/>
      <c r="I29" s="394"/>
      <c r="J29" s="394"/>
      <c r="K29" s="276"/>
    </row>
    <row r="30" spans="2:11" ht="12.75" customHeight="1">
      <c r="B30" s="279"/>
      <c r="C30" s="280"/>
      <c r="D30" s="280"/>
      <c r="E30" s="280"/>
      <c r="F30" s="280"/>
      <c r="G30" s="280"/>
      <c r="H30" s="280"/>
      <c r="I30" s="280"/>
      <c r="J30" s="280"/>
      <c r="K30" s="276"/>
    </row>
    <row r="31" spans="2:11" ht="15" customHeight="1">
      <c r="B31" s="279"/>
      <c r="C31" s="280"/>
      <c r="D31" s="394" t="s">
        <v>586</v>
      </c>
      <c r="E31" s="394"/>
      <c r="F31" s="394"/>
      <c r="G31" s="394"/>
      <c r="H31" s="394"/>
      <c r="I31" s="394"/>
      <c r="J31" s="394"/>
      <c r="K31" s="276"/>
    </row>
    <row r="32" spans="2:11" ht="15" customHeight="1">
      <c r="B32" s="279"/>
      <c r="C32" s="280"/>
      <c r="D32" s="394" t="s">
        <v>587</v>
      </c>
      <c r="E32" s="394"/>
      <c r="F32" s="394"/>
      <c r="G32" s="394"/>
      <c r="H32" s="394"/>
      <c r="I32" s="394"/>
      <c r="J32" s="394"/>
      <c r="K32" s="276"/>
    </row>
    <row r="33" spans="2:11" ht="15" customHeight="1">
      <c r="B33" s="279"/>
      <c r="C33" s="280"/>
      <c r="D33" s="394" t="s">
        <v>588</v>
      </c>
      <c r="E33" s="394"/>
      <c r="F33" s="394"/>
      <c r="G33" s="394"/>
      <c r="H33" s="394"/>
      <c r="I33" s="394"/>
      <c r="J33" s="394"/>
      <c r="K33" s="276"/>
    </row>
    <row r="34" spans="2:11" ht="15" customHeight="1">
      <c r="B34" s="279"/>
      <c r="C34" s="280"/>
      <c r="D34" s="278"/>
      <c r="E34" s="282" t="s">
        <v>112</v>
      </c>
      <c r="F34" s="278"/>
      <c r="G34" s="394" t="s">
        <v>589</v>
      </c>
      <c r="H34" s="394"/>
      <c r="I34" s="394"/>
      <c r="J34" s="394"/>
      <c r="K34" s="276"/>
    </row>
    <row r="35" spans="2:11" ht="30.75" customHeight="1">
      <c r="B35" s="279"/>
      <c r="C35" s="280"/>
      <c r="D35" s="278"/>
      <c r="E35" s="282" t="s">
        <v>590</v>
      </c>
      <c r="F35" s="278"/>
      <c r="G35" s="394" t="s">
        <v>591</v>
      </c>
      <c r="H35" s="394"/>
      <c r="I35" s="394"/>
      <c r="J35" s="394"/>
      <c r="K35" s="276"/>
    </row>
    <row r="36" spans="2:11" ht="15" customHeight="1">
      <c r="B36" s="279"/>
      <c r="C36" s="280"/>
      <c r="D36" s="278"/>
      <c r="E36" s="282" t="s">
        <v>55</v>
      </c>
      <c r="F36" s="278"/>
      <c r="G36" s="394" t="s">
        <v>592</v>
      </c>
      <c r="H36" s="394"/>
      <c r="I36" s="394"/>
      <c r="J36" s="394"/>
      <c r="K36" s="276"/>
    </row>
    <row r="37" spans="2:11" ht="15" customHeight="1">
      <c r="B37" s="279"/>
      <c r="C37" s="280"/>
      <c r="D37" s="278"/>
      <c r="E37" s="282" t="s">
        <v>113</v>
      </c>
      <c r="F37" s="278"/>
      <c r="G37" s="394" t="s">
        <v>593</v>
      </c>
      <c r="H37" s="394"/>
      <c r="I37" s="394"/>
      <c r="J37" s="394"/>
      <c r="K37" s="276"/>
    </row>
    <row r="38" spans="2:11" ht="15" customHeight="1">
      <c r="B38" s="279"/>
      <c r="C38" s="280"/>
      <c r="D38" s="278"/>
      <c r="E38" s="282" t="s">
        <v>114</v>
      </c>
      <c r="F38" s="278"/>
      <c r="G38" s="394" t="s">
        <v>594</v>
      </c>
      <c r="H38" s="394"/>
      <c r="I38" s="394"/>
      <c r="J38" s="394"/>
      <c r="K38" s="276"/>
    </row>
    <row r="39" spans="2:11" ht="15" customHeight="1">
      <c r="B39" s="279"/>
      <c r="C39" s="280"/>
      <c r="D39" s="278"/>
      <c r="E39" s="282" t="s">
        <v>115</v>
      </c>
      <c r="F39" s="278"/>
      <c r="G39" s="394" t="s">
        <v>595</v>
      </c>
      <c r="H39" s="394"/>
      <c r="I39" s="394"/>
      <c r="J39" s="394"/>
      <c r="K39" s="276"/>
    </row>
    <row r="40" spans="2:11" ht="15" customHeight="1">
      <c r="B40" s="279"/>
      <c r="C40" s="280"/>
      <c r="D40" s="278"/>
      <c r="E40" s="282" t="s">
        <v>596</v>
      </c>
      <c r="F40" s="278"/>
      <c r="G40" s="394" t="s">
        <v>597</v>
      </c>
      <c r="H40" s="394"/>
      <c r="I40" s="394"/>
      <c r="J40" s="394"/>
      <c r="K40" s="276"/>
    </row>
    <row r="41" spans="2:11" ht="15" customHeight="1">
      <c r="B41" s="279"/>
      <c r="C41" s="280"/>
      <c r="D41" s="278"/>
      <c r="E41" s="282"/>
      <c r="F41" s="278"/>
      <c r="G41" s="394" t="s">
        <v>598</v>
      </c>
      <c r="H41" s="394"/>
      <c r="I41" s="394"/>
      <c r="J41" s="394"/>
      <c r="K41" s="276"/>
    </row>
    <row r="42" spans="2:11" ht="15" customHeight="1">
      <c r="B42" s="279"/>
      <c r="C42" s="280"/>
      <c r="D42" s="278"/>
      <c r="E42" s="282" t="s">
        <v>599</v>
      </c>
      <c r="F42" s="278"/>
      <c r="G42" s="394" t="s">
        <v>600</v>
      </c>
      <c r="H42" s="394"/>
      <c r="I42" s="394"/>
      <c r="J42" s="394"/>
      <c r="K42" s="276"/>
    </row>
    <row r="43" spans="2:11" ht="15" customHeight="1">
      <c r="B43" s="279"/>
      <c r="C43" s="280"/>
      <c r="D43" s="278"/>
      <c r="E43" s="282" t="s">
        <v>117</v>
      </c>
      <c r="F43" s="278"/>
      <c r="G43" s="394" t="s">
        <v>601</v>
      </c>
      <c r="H43" s="394"/>
      <c r="I43" s="394"/>
      <c r="J43" s="394"/>
      <c r="K43" s="276"/>
    </row>
    <row r="44" spans="2:11" ht="12.75" customHeight="1">
      <c r="B44" s="279"/>
      <c r="C44" s="280"/>
      <c r="D44" s="278"/>
      <c r="E44" s="278"/>
      <c r="F44" s="278"/>
      <c r="G44" s="278"/>
      <c r="H44" s="278"/>
      <c r="I44" s="278"/>
      <c r="J44" s="278"/>
      <c r="K44" s="276"/>
    </row>
    <row r="45" spans="2:11" ht="15" customHeight="1">
      <c r="B45" s="279"/>
      <c r="C45" s="280"/>
      <c r="D45" s="394" t="s">
        <v>602</v>
      </c>
      <c r="E45" s="394"/>
      <c r="F45" s="394"/>
      <c r="G45" s="394"/>
      <c r="H45" s="394"/>
      <c r="I45" s="394"/>
      <c r="J45" s="394"/>
      <c r="K45" s="276"/>
    </row>
    <row r="46" spans="2:11" ht="15" customHeight="1">
      <c r="B46" s="279"/>
      <c r="C46" s="280"/>
      <c r="D46" s="280"/>
      <c r="E46" s="394" t="s">
        <v>603</v>
      </c>
      <c r="F46" s="394"/>
      <c r="G46" s="394"/>
      <c r="H46" s="394"/>
      <c r="I46" s="394"/>
      <c r="J46" s="394"/>
      <c r="K46" s="276"/>
    </row>
    <row r="47" spans="2:11" ht="15" customHeight="1">
      <c r="B47" s="279"/>
      <c r="C47" s="280"/>
      <c r="D47" s="280"/>
      <c r="E47" s="394" t="s">
        <v>604</v>
      </c>
      <c r="F47" s="394"/>
      <c r="G47" s="394"/>
      <c r="H47" s="394"/>
      <c r="I47" s="394"/>
      <c r="J47" s="394"/>
      <c r="K47" s="276"/>
    </row>
    <row r="48" spans="2:11" ht="15" customHeight="1">
      <c r="B48" s="279"/>
      <c r="C48" s="280"/>
      <c r="D48" s="280"/>
      <c r="E48" s="394" t="s">
        <v>605</v>
      </c>
      <c r="F48" s="394"/>
      <c r="G48" s="394"/>
      <c r="H48" s="394"/>
      <c r="I48" s="394"/>
      <c r="J48" s="394"/>
      <c r="K48" s="276"/>
    </row>
    <row r="49" spans="2:11" ht="15" customHeight="1">
      <c r="B49" s="279"/>
      <c r="C49" s="280"/>
      <c r="D49" s="394" t="s">
        <v>606</v>
      </c>
      <c r="E49" s="394"/>
      <c r="F49" s="394"/>
      <c r="G49" s="394"/>
      <c r="H49" s="394"/>
      <c r="I49" s="394"/>
      <c r="J49" s="394"/>
      <c r="K49" s="276"/>
    </row>
    <row r="50" spans="2:11" ht="25.5" customHeight="1">
      <c r="B50" s="275"/>
      <c r="C50" s="396" t="s">
        <v>607</v>
      </c>
      <c r="D50" s="396"/>
      <c r="E50" s="396"/>
      <c r="F50" s="396"/>
      <c r="G50" s="396"/>
      <c r="H50" s="396"/>
      <c r="I50" s="396"/>
      <c r="J50" s="396"/>
      <c r="K50" s="276"/>
    </row>
    <row r="51" spans="2:11" ht="5.25" customHeight="1">
      <c r="B51" s="275"/>
      <c r="C51" s="277"/>
      <c r="D51" s="277"/>
      <c r="E51" s="277"/>
      <c r="F51" s="277"/>
      <c r="G51" s="277"/>
      <c r="H51" s="277"/>
      <c r="I51" s="277"/>
      <c r="J51" s="277"/>
      <c r="K51" s="276"/>
    </row>
    <row r="52" spans="2:11" ht="15" customHeight="1">
      <c r="B52" s="275"/>
      <c r="C52" s="394" t="s">
        <v>608</v>
      </c>
      <c r="D52" s="394"/>
      <c r="E52" s="394"/>
      <c r="F52" s="394"/>
      <c r="G52" s="394"/>
      <c r="H52" s="394"/>
      <c r="I52" s="394"/>
      <c r="J52" s="394"/>
      <c r="K52" s="276"/>
    </row>
    <row r="53" spans="2:11" ht="15" customHeight="1">
      <c r="B53" s="275"/>
      <c r="C53" s="394" t="s">
        <v>609</v>
      </c>
      <c r="D53" s="394"/>
      <c r="E53" s="394"/>
      <c r="F53" s="394"/>
      <c r="G53" s="394"/>
      <c r="H53" s="394"/>
      <c r="I53" s="394"/>
      <c r="J53" s="394"/>
      <c r="K53" s="276"/>
    </row>
    <row r="54" spans="2:11" ht="12.75" customHeight="1">
      <c r="B54" s="275"/>
      <c r="C54" s="278"/>
      <c r="D54" s="278"/>
      <c r="E54" s="278"/>
      <c r="F54" s="278"/>
      <c r="G54" s="278"/>
      <c r="H54" s="278"/>
      <c r="I54" s="278"/>
      <c r="J54" s="278"/>
      <c r="K54" s="276"/>
    </row>
    <row r="55" spans="2:11" ht="15" customHeight="1">
      <c r="B55" s="275"/>
      <c r="C55" s="394" t="s">
        <v>610</v>
      </c>
      <c r="D55" s="394"/>
      <c r="E55" s="394"/>
      <c r="F55" s="394"/>
      <c r="G55" s="394"/>
      <c r="H55" s="394"/>
      <c r="I55" s="394"/>
      <c r="J55" s="394"/>
      <c r="K55" s="276"/>
    </row>
    <row r="56" spans="2:11" ht="15" customHeight="1">
      <c r="B56" s="275"/>
      <c r="C56" s="280"/>
      <c r="D56" s="394" t="s">
        <v>611</v>
      </c>
      <c r="E56" s="394"/>
      <c r="F56" s="394"/>
      <c r="G56" s="394"/>
      <c r="H56" s="394"/>
      <c r="I56" s="394"/>
      <c r="J56" s="394"/>
      <c r="K56" s="276"/>
    </row>
    <row r="57" spans="2:11" ht="15" customHeight="1">
      <c r="B57" s="275"/>
      <c r="C57" s="280"/>
      <c r="D57" s="394" t="s">
        <v>612</v>
      </c>
      <c r="E57" s="394"/>
      <c r="F57" s="394"/>
      <c r="G57" s="394"/>
      <c r="H57" s="394"/>
      <c r="I57" s="394"/>
      <c r="J57" s="394"/>
      <c r="K57" s="276"/>
    </row>
    <row r="58" spans="2:11" ht="15" customHeight="1">
      <c r="B58" s="275"/>
      <c r="C58" s="280"/>
      <c r="D58" s="394" t="s">
        <v>613</v>
      </c>
      <c r="E58" s="394"/>
      <c r="F58" s="394"/>
      <c r="G58" s="394"/>
      <c r="H58" s="394"/>
      <c r="I58" s="394"/>
      <c r="J58" s="394"/>
      <c r="K58" s="276"/>
    </row>
    <row r="59" spans="2:11" ht="15" customHeight="1">
      <c r="B59" s="275"/>
      <c r="C59" s="280"/>
      <c r="D59" s="394" t="s">
        <v>614</v>
      </c>
      <c r="E59" s="394"/>
      <c r="F59" s="394"/>
      <c r="G59" s="394"/>
      <c r="H59" s="394"/>
      <c r="I59" s="394"/>
      <c r="J59" s="394"/>
      <c r="K59" s="276"/>
    </row>
    <row r="60" spans="2:11" ht="15" customHeight="1">
      <c r="B60" s="275"/>
      <c r="C60" s="280"/>
      <c r="D60" s="398" t="s">
        <v>615</v>
      </c>
      <c r="E60" s="398"/>
      <c r="F60" s="398"/>
      <c r="G60" s="398"/>
      <c r="H60" s="398"/>
      <c r="I60" s="398"/>
      <c r="J60" s="398"/>
      <c r="K60" s="276"/>
    </row>
    <row r="61" spans="2:11" ht="15" customHeight="1">
      <c r="B61" s="275"/>
      <c r="C61" s="280"/>
      <c r="D61" s="394" t="s">
        <v>616</v>
      </c>
      <c r="E61" s="394"/>
      <c r="F61" s="394"/>
      <c r="G61" s="394"/>
      <c r="H61" s="394"/>
      <c r="I61" s="394"/>
      <c r="J61" s="394"/>
      <c r="K61" s="276"/>
    </row>
    <row r="62" spans="2:11" ht="12.75" customHeight="1">
      <c r="B62" s="275"/>
      <c r="C62" s="280"/>
      <c r="D62" s="280"/>
      <c r="E62" s="283"/>
      <c r="F62" s="280"/>
      <c r="G62" s="280"/>
      <c r="H62" s="280"/>
      <c r="I62" s="280"/>
      <c r="J62" s="280"/>
      <c r="K62" s="276"/>
    </row>
    <row r="63" spans="2:11" ht="15" customHeight="1">
      <c r="B63" s="275"/>
      <c r="C63" s="280"/>
      <c r="D63" s="394" t="s">
        <v>617</v>
      </c>
      <c r="E63" s="394"/>
      <c r="F63" s="394"/>
      <c r="G63" s="394"/>
      <c r="H63" s="394"/>
      <c r="I63" s="394"/>
      <c r="J63" s="394"/>
      <c r="K63" s="276"/>
    </row>
    <row r="64" spans="2:11" ht="15" customHeight="1">
      <c r="B64" s="275"/>
      <c r="C64" s="280"/>
      <c r="D64" s="398" t="s">
        <v>618</v>
      </c>
      <c r="E64" s="398"/>
      <c r="F64" s="398"/>
      <c r="G64" s="398"/>
      <c r="H64" s="398"/>
      <c r="I64" s="398"/>
      <c r="J64" s="398"/>
      <c r="K64" s="276"/>
    </row>
    <row r="65" spans="2:11" ht="15" customHeight="1">
      <c r="B65" s="275"/>
      <c r="C65" s="280"/>
      <c r="D65" s="394" t="s">
        <v>619</v>
      </c>
      <c r="E65" s="394"/>
      <c r="F65" s="394"/>
      <c r="G65" s="394"/>
      <c r="H65" s="394"/>
      <c r="I65" s="394"/>
      <c r="J65" s="394"/>
      <c r="K65" s="276"/>
    </row>
    <row r="66" spans="2:11" ht="15" customHeight="1">
      <c r="B66" s="275"/>
      <c r="C66" s="280"/>
      <c r="D66" s="394" t="s">
        <v>620</v>
      </c>
      <c r="E66" s="394"/>
      <c r="F66" s="394"/>
      <c r="G66" s="394"/>
      <c r="H66" s="394"/>
      <c r="I66" s="394"/>
      <c r="J66" s="394"/>
      <c r="K66" s="276"/>
    </row>
    <row r="67" spans="2:11" ht="15" customHeight="1">
      <c r="B67" s="275"/>
      <c r="C67" s="280"/>
      <c r="D67" s="394" t="s">
        <v>621</v>
      </c>
      <c r="E67" s="394"/>
      <c r="F67" s="394"/>
      <c r="G67" s="394"/>
      <c r="H67" s="394"/>
      <c r="I67" s="394"/>
      <c r="J67" s="394"/>
      <c r="K67" s="276"/>
    </row>
    <row r="68" spans="2:11" ht="15" customHeight="1">
      <c r="B68" s="275"/>
      <c r="C68" s="280"/>
      <c r="D68" s="394" t="s">
        <v>622</v>
      </c>
      <c r="E68" s="394"/>
      <c r="F68" s="394"/>
      <c r="G68" s="394"/>
      <c r="H68" s="394"/>
      <c r="I68" s="394"/>
      <c r="J68" s="394"/>
      <c r="K68" s="276"/>
    </row>
    <row r="69" spans="2:11" ht="12.75" customHeight="1">
      <c r="B69" s="284"/>
      <c r="C69" s="285"/>
      <c r="D69" s="285"/>
      <c r="E69" s="285"/>
      <c r="F69" s="285"/>
      <c r="G69" s="285"/>
      <c r="H69" s="285"/>
      <c r="I69" s="285"/>
      <c r="J69" s="285"/>
      <c r="K69" s="286"/>
    </row>
    <row r="70" spans="2:11" ht="18.75" customHeight="1">
      <c r="B70" s="287"/>
      <c r="C70" s="287"/>
      <c r="D70" s="287"/>
      <c r="E70" s="287"/>
      <c r="F70" s="287"/>
      <c r="G70" s="287"/>
      <c r="H70" s="287"/>
      <c r="I70" s="287"/>
      <c r="J70" s="287"/>
      <c r="K70" s="288"/>
    </row>
    <row r="71" spans="2:11" ht="18.75" customHeight="1">
      <c r="B71" s="288"/>
      <c r="C71" s="288"/>
      <c r="D71" s="288"/>
      <c r="E71" s="288"/>
      <c r="F71" s="288"/>
      <c r="G71" s="288"/>
      <c r="H71" s="288"/>
      <c r="I71" s="288"/>
      <c r="J71" s="288"/>
      <c r="K71" s="288"/>
    </row>
    <row r="72" spans="2:11" ht="7.5" customHeight="1">
      <c r="B72" s="289"/>
      <c r="C72" s="290"/>
      <c r="D72" s="290"/>
      <c r="E72" s="290"/>
      <c r="F72" s="290"/>
      <c r="G72" s="290"/>
      <c r="H72" s="290"/>
      <c r="I72" s="290"/>
      <c r="J72" s="290"/>
      <c r="K72" s="291"/>
    </row>
    <row r="73" spans="2:11" ht="45" customHeight="1">
      <c r="B73" s="292"/>
      <c r="C73" s="399" t="s">
        <v>94</v>
      </c>
      <c r="D73" s="399"/>
      <c r="E73" s="399"/>
      <c r="F73" s="399"/>
      <c r="G73" s="399"/>
      <c r="H73" s="399"/>
      <c r="I73" s="399"/>
      <c r="J73" s="399"/>
      <c r="K73" s="293"/>
    </row>
    <row r="74" spans="2:11" ht="17.25" customHeight="1">
      <c r="B74" s="292"/>
      <c r="C74" s="294" t="s">
        <v>623</v>
      </c>
      <c r="D74" s="294"/>
      <c r="E74" s="294"/>
      <c r="F74" s="294" t="s">
        <v>624</v>
      </c>
      <c r="G74" s="295"/>
      <c r="H74" s="294" t="s">
        <v>113</v>
      </c>
      <c r="I74" s="294" t="s">
        <v>59</v>
      </c>
      <c r="J74" s="294" t="s">
        <v>625</v>
      </c>
      <c r="K74" s="293"/>
    </row>
    <row r="75" spans="2:11" ht="17.25" customHeight="1">
      <c r="B75" s="292"/>
      <c r="C75" s="296" t="s">
        <v>626</v>
      </c>
      <c r="D75" s="296"/>
      <c r="E75" s="296"/>
      <c r="F75" s="297" t="s">
        <v>627</v>
      </c>
      <c r="G75" s="298"/>
      <c r="H75" s="296"/>
      <c r="I75" s="296"/>
      <c r="J75" s="296" t="s">
        <v>628</v>
      </c>
      <c r="K75" s="293"/>
    </row>
    <row r="76" spans="2:11" ht="5.25" customHeight="1">
      <c r="B76" s="292"/>
      <c r="C76" s="299"/>
      <c r="D76" s="299"/>
      <c r="E76" s="299"/>
      <c r="F76" s="299"/>
      <c r="G76" s="300"/>
      <c r="H76" s="299"/>
      <c r="I76" s="299"/>
      <c r="J76" s="299"/>
      <c r="K76" s="293"/>
    </row>
    <row r="77" spans="2:11" ht="15" customHeight="1">
      <c r="B77" s="292"/>
      <c r="C77" s="282" t="s">
        <v>55</v>
      </c>
      <c r="D77" s="299"/>
      <c r="E77" s="299"/>
      <c r="F77" s="301" t="s">
        <v>629</v>
      </c>
      <c r="G77" s="300"/>
      <c r="H77" s="282" t="s">
        <v>630</v>
      </c>
      <c r="I77" s="282" t="s">
        <v>631</v>
      </c>
      <c r="J77" s="282">
        <v>20</v>
      </c>
      <c r="K77" s="293"/>
    </row>
    <row r="78" spans="2:11" ht="15" customHeight="1">
      <c r="B78" s="292"/>
      <c r="C78" s="282" t="s">
        <v>632</v>
      </c>
      <c r="D78" s="282"/>
      <c r="E78" s="282"/>
      <c r="F78" s="301" t="s">
        <v>629</v>
      </c>
      <c r="G78" s="300"/>
      <c r="H78" s="282" t="s">
        <v>633</v>
      </c>
      <c r="I78" s="282" t="s">
        <v>631</v>
      </c>
      <c r="J78" s="282">
        <v>120</v>
      </c>
      <c r="K78" s="293"/>
    </row>
    <row r="79" spans="2:11" ht="15" customHeight="1">
      <c r="B79" s="302"/>
      <c r="C79" s="282" t="s">
        <v>634</v>
      </c>
      <c r="D79" s="282"/>
      <c r="E79" s="282"/>
      <c r="F79" s="301" t="s">
        <v>635</v>
      </c>
      <c r="G79" s="300"/>
      <c r="H79" s="282" t="s">
        <v>636</v>
      </c>
      <c r="I79" s="282" t="s">
        <v>631</v>
      </c>
      <c r="J79" s="282">
        <v>50</v>
      </c>
      <c r="K79" s="293"/>
    </row>
    <row r="80" spans="2:11" ht="15" customHeight="1">
      <c r="B80" s="302"/>
      <c r="C80" s="282" t="s">
        <v>637</v>
      </c>
      <c r="D80" s="282"/>
      <c r="E80" s="282"/>
      <c r="F80" s="301" t="s">
        <v>629</v>
      </c>
      <c r="G80" s="300"/>
      <c r="H80" s="282" t="s">
        <v>638</v>
      </c>
      <c r="I80" s="282" t="s">
        <v>639</v>
      </c>
      <c r="J80" s="282"/>
      <c r="K80" s="293"/>
    </row>
    <row r="81" spans="2:11" ht="15" customHeight="1">
      <c r="B81" s="302"/>
      <c r="C81" s="303" t="s">
        <v>640</v>
      </c>
      <c r="D81" s="303"/>
      <c r="E81" s="303"/>
      <c r="F81" s="304" t="s">
        <v>635</v>
      </c>
      <c r="G81" s="303"/>
      <c r="H81" s="303" t="s">
        <v>641</v>
      </c>
      <c r="I81" s="303" t="s">
        <v>631</v>
      </c>
      <c r="J81" s="303">
        <v>15</v>
      </c>
      <c r="K81" s="293"/>
    </row>
    <row r="82" spans="2:11" ht="15" customHeight="1">
      <c r="B82" s="302"/>
      <c r="C82" s="303" t="s">
        <v>642</v>
      </c>
      <c r="D82" s="303"/>
      <c r="E82" s="303"/>
      <c r="F82" s="304" t="s">
        <v>635</v>
      </c>
      <c r="G82" s="303"/>
      <c r="H82" s="303" t="s">
        <v>643</v>
      </c>
      <c r="I82" s="303" t="s">
        <v>631</v>
      </c>
      <c r="J82" s="303">
        <v>15</v>
      </c>
      <c r="K82" s="293"/>
    </row>
    <row r="83" spans="2:11" ht="15" customHeight="1">
      <c r="B83" s="302"/>
      <c r="C83" s="303" t="s">
        <v>644</v>
      </c>
      <c r="D83" s="303"/>
      <c r="E83" s="303"/>
      <c r="F83" s="304" t="s">
        <v>635</v>
      </c>
      <c r="G83" s="303"/>
      <c r="H83" s="303" t="s">
        <v>645</v>
      </c>
      <c r="I83" s="303" t="s">
        <v>631</v>
      </c>
      <c r="J83" s="303">
        <v>20</v>
      </c>
      <c r="K83" s="293"/>
    </row>
    <row r="84" spans="2:11" ht="15" customHeight="1">
      <c r="B84" s="302"/>
      <c r="C84" s="303" t="s">
        <v>646</v>
      </c>
      <c r="D84" s="303"/>
      <c r="E84" s="303"/>
      <c r="F84" s="304" t="s">
        <v>635</v>
      </c>
      <c r="G84" s="303"/>
      <c r="H84" s="303" t="s">
        <v>647</v>
      </c>
      <c r="I84" s="303" t="s">
        <v>631</v>
      </c>
      <c r="J84" s="303">
        <v>20</v>
      </c>
      <c r="K84" s="293"/>
    </row>
    <row r="85" spans="2:11" ht="15" customHeight="1">
      <c r="B85" s="302"/>
      <c r="C85" s="282" t="s">
        <v>648</v>
      </c>
      <c r="D85" s="282"/>
      <c r="E85" s="282"/>
      <c r="F85" s="301" t="s">
        <v>635</v>
      </c>
      <c r="G85" s="300"/>
      <c r="H85" s="282" t="s">
        <v>649</v>
      </c>
      <c r="I85" s="282" t="s">
        <v>631</v>
      </c>
      <c r="J85" s="282">
        <v>50</v>
      </c>
      <c r="K85" s="293"/>
    </row>
    <row r="86" spans="2:11" ht="15" customHeight="1">
      <c r="B86" s="302"/>
      <c r="C86" s="282" t="s">
        <v>650</v>
      </c>
      <c r="D86" s="282"/>
      <c r="E86" s="282"/>
      <c r="F86" s="301" t="s">
        <v>635</v>
      </c>
      <c r="G86" s="300"/>
      <c r="H86" s="282" t="s">
        <v>651</v>
      </c>
      <c r="I86" s="282" t="s">
        <v>631</v>
      </c>
      <c r="J86" s="282">
        <v>20</v>
      </c>
      <c r="K86" s="293"/>
    </row>
    <row r="87" spans="2:11" ht="15" customHeight="1">
      <c r="B87" s="302"/>
      <c r="C87" s="282" t="s">
        <v>652</v>
      </c>
      <c r="D87" s="282"/>
      <c r="E87" s="282"/>
      <c r="F87" s="301" t="s">
        <v>635</v>
      </c>
      <c r="G87" s="300"/>
      <c r="H87" s="282" t="s">
        <v>653</v>
      </c>
      <c r="I87" s="282" t="s">
        <v>631</v>
      </c>
      <c r="J87" s="282">
        <v>20</v>
      </c>
      <c r="K87" s="293"/>
    </row>
    <row r="88" spans="2:11" ht="15" customHeight="1">
      <c r="B88" s="302"/>
      <c r="C88" s="282" t="s">
        <v>654</v>
      </c>
      <c r="D88" s="282"/>
      <c r="E88" s="282"/>
      <c r="F88" s="301" t="s">
        <v>635</v>
      </c>
      <c r="G88" s="300"/>
      <c r="H88" s="282" t="s">
        <v>655</v>
      </c>
      <c r="I88" s="282" t="s">
        <v>631</v>
      </c>
      <c r="J88" s="282">
        <v>50</v>
      </c>
      <c r="K88" s="293"/>
    </row>
    <row r="89" spans="2:11" ht="15" customHeight="1">
      <c r="B89" s="302"/>
      <c r="C89" s="282" t="s">
        <v>656</v>
      </c>
      <c r="D89" s="282"/>
      <c r="E89" s="282"/>
      <c r="F89" s="301" t="s">
        <v>635</v>
      </c>
      <c r="G89" s="300"/>
      <c r="H89" s="282" t="s">
        <v>656</v>
      </c>
      <c r="I89" s="282" t="s">
        <v>631</v>
      </c>
      <c r="J89" s="282">
        <v>50</v>
      </c>
      <c r="K89" s="293"/>
    </row>
    <row r="90" spans="2:11" ht="15" customHeight="1">
      <c r="B90" s="302"/>
      <c r="C90" s="282" t="s">
        <v>118</v>
      </c>
      <c r="D90" s="282"/>
      <c r="E90" s="282"/>
      <c r="F90" s="301" t="s">
        <v>635</v>
      </c>
      <c r="G90" s="300"/>
      <c r="H90" s="282" t="s">
        <v>657</v>
      </c>
      <c r="I90" s="282" t="s">
        <v>631</v>
      </c>
      <c r="J90" s="282">
        <v>255</v>
      </c>
      <c r="K90" s="293"/>
    </row>
    <row r="91" spans="2:11" ht="15" customHeight="1">
      <c r="B91" s="302"/>
      <c r="C91" s="282" t="s">
        <v>658</v>
      </c>
      <c r="D91" s="282"/>
      <c r="E91" s="282"/>
      <c r="F91" s="301" t="s">
        <v>629</v>
      </c>
      <c r="G91" s="300"/>
      <c r="H91" s="282" t="s">
        <v>659</v>
      </c>
      <c r="I91" s="282" t="s">
        <v>660</v>
      </c>
      <c r="J91" s="282"/>
      <c r="K91" s="293"/>
    </row>
    <row r="92" spans="2:11" ht="15" customHeight="1">
      <c r="B92" s="302"/>
      <c r="C92" s="282" t="s">
        <v>661</v>
      </c>
      <c r="D92" s="282"/>
      <c r="E92" s="282"/>
      <c r="F92" s="301" t="s">
        <v>629</v>
      </c>
      <c r="G92" s="300"/>
      <c r="H92" s="282" t="s">
        <v>662</v>
      </c>
      <c r="I92" s="282" t="s">
        <v>663</v>
      </c>
      <c r="J92" s="282"/>
      <c r="K92" s="293"/>
    </row>
    <row r="93" spans="2:11" ht="15" customHeight="1">
      <c r="B93" s="302"/>
      <c r="C93" s="282" t="s">
        <v>664</v>
      </c>
      <c r="D93" s="282"/>
      <c r="E93" s="282"/>
      <c r="F93" s="301" t="s">
        <v>629</v>
      </c>
      <c r="G93" s="300"/>
      <c r="H93" s="282" t="s">
        <v>664</v>
      </c>
      <c r="I93" s="282" t="s">
        <v>663</v>
      </c>
      <c r="J93" s="282"/>
      <c r="K93" s="293"/>
    </row>
    <row r="94" spans="2:11" ht="15" customHeight="1">
      <c r="B94" s="302"/>
      <c r="C94" s="282" t="s">
        <v>40</v>
      </c>
      <c r="D94" s="282"/>
      <c r="E94" s="282"/>
      <c r="F94" s="301" t="s">
        <v>629</v>
      </c>
      <c r="G94" s="300"/>
      <c r="H94" s="282" t="s">
        <v>665</v>
      </c>
      <c r="I94" s="282" t="s">
        <v>663</v>
      </c>
      <c r="J94" s="282"/>
      <c r="K94" s="293"/>
    </row>
    <row r="95" spans="2:11" ht="15" customHeight="1">
      <c r="B95" s="302"/>
      <c r="C95" s="282" t="s">
        <v>50</v>
      </c>
      <c r="D95" s="282"/>
      <c r="E95" s="282"/>
      <c r="F95" s="301" t="s">
        <v>629</v>
      </c>
      <c r="G95" s="300"/>
      <c r="H95" s="282" t="s">
        <v>666</v>
      </c>
      <c r="I95" s="282" t="s">
        <v>663</v>
      </c>
      <c r="J95" s="282"/>
      <c r="K95" s="293"/>
    </row>
    <row r="96" spans="2:11" ht="15" customHeight="1">
      <c r="B96" s="305"/>
      <c r="C96" s="306"/>
      <c r="D96" s="306"/>
      <c r="E96" s="306"/>
      <c r="F96" s="306"/>
      <c r="G96" s="306"/>
      <c r="H96" s="306"/>
      <c r="I96" s="306"/>
      <c r="J96" s="306"/>
      <c r="K96" s="307"/>
    </row>
    <row r="97" spans="2:11" ht="18.75" customHeight="1">
      <c r="B97" s="308"/>
      <c r="C97" s="309"/>
      <c r="D97" s="309"/>
      <c r="E97" s="309"/>
      <c r="F97" s="309"/>
      <c r="G97" s="309"/>
      <c r="H97" s="309"/>
      <c r="I97" s="309"/>
      <c r="J97" s="309"/>
      <c r="K97" s="308"/>
    </row>
    <row r="98" spans="2:11" ht="18.75" customHeight="1">
      <c r="B98" s="288"/>
      <c r="C98" s="288"/>
      <c r="D98" s="288"/>
      <c r="E98" s="288"/>
      <c r="F98" s="288"/>
      <c r="G98" s="288"/>
      <c r="H98" s="288"/>
      <c r="I98" s="288"/>
      <c r="J98" s="288"/>
      <c r="K98" s="288"/>
    </row>
    <row r="99" spans="2:11" ht="7.5" customHeight="1">
      <c r="B99" s="289"/>
      <c r="C99" s="290"/>
      <c r="D99" s="290"/>
      <c r="E99" s="290"/>
      <c r="F99" s="290"/>
      <c r="G99" s="290"/>
      <c r="H99" s="290"/>
      <c r="I99" s="290"/>
      <c r="J99" s="290"/>
      <c r="K99" s="291"/>
    </row>
    <row r="100" spans="2:11" ht="45" customHeight="1">
      <c r="B100" s="292"/>
      <c r="C100" s="399" t="s">
        <v>667</v>
      </c>
      <c r="D100" s="399"/>
      <c r="E100" s="399"/>
      <c r="F100" s="399"/>
      <c r="G100" s="399"/>
      <c r="H100" s="399"/>
      <c r="I100" s="399"/>
      <c r="J100" s="399"/>
      <c r="K100" s="293"/>
    </row>
    <row r="101" spans="2:11" ht="17.25" customHeight="1">
      <c r="B101" s="292"/>
      <c r="C101" s="294" t="s">
        <v>623</v>
      </c>
      <c r="D101" s="294"/>
      <c r="E101" s="294"/>
      <c r="F101" s="294" t="s">
        <v>624</v>
      </c>
      <c r="G101" s="295"/>
      <c r="H101" s="294" t="s">
        <v>113</v>
      </c>
      <c r="I101" s="294" t="s">
        <v>59</v>
      </c>
      <c r="J101" s="294" t="s">
        <v>625</v>
      </c>
      <c r="K101" s="293"/>
    </row>
    <row r="102" spans="2:11" ht="17.25" customHeight="1">
      <c r="B102" s="292"/>
      <c r="C102" s="296" t="s">
        <v>626</v>
      </c>
      <c r="D102" s="296"/>
      <c r="E102" s="296"/>
      <c r="F102" s="297" t="s">
        <v>627</v>
      </c>
      <c r="G102" s="298"/>
      <c r="H102" s="296"/>
      <c r="I102" s="296"/>
      <c r="J102" s="296" t="s">
        <v>628</v>
      </c>
      <c r="K102" s="293"/>
    </row>
    <row r="103" spans="2:11" ht="5.25" customHeight="1">
      <c r="B103" s="292"/>
      <c r="C103" s="294"/>
      <c r="D103" s="294"/>
      <c r="E103" s="294"/>
      <c r="F103" s="294"/>
      <c r="G103" s="310"/>
      <c r="H103" s="294"/>
      <c r="I103" s="294"/>
      <c r="J103" s="294"/>
      <c r="K103" s="293"/>
    </row>
    <row r="104" spans="2:11" ht="15" customHeight="1">
      <c r="B104" s="292"/>
      <c r="C104" s="282" t="s">
        <v>55</v>
      </c>
      <c r="D104" s="299"/>
      <c r="E104" s="299"/>
      <c r="F104" s="301" t="s">
        <v>629</v>
      </c>
      <c r="G104" s="310"/>
      <c r="H104" s="282" t="s">
        <v>668</v>
      </c>
      <c r="I104" s="282" t="s">
        <v>631</v>
      </c>
      <c r="J104" s="282">
        <v>20</v>
      </c>
      <c r="K104" s="293"/>
    </row>
    <row r="105" spans="2:11" ht="15" customHeight="1">
      <c r="B105" s="292"/>
      <c r="C105" s="282" t="s">
        <v>632</v>
      </c>
      <c r="D105" s="282"/>
      <c r="E105" s="282"/>
      <c r="F105" s="301" t="s">
        <v>629</v>
      </c>
      <c r="G105" s="282"/>
      <c r="H105" s="282" t="s">
        <v>668</v>
      </c>
      <c r="I105" s="282" t="s">
        <v>631</v>
      </c>
      <c r="J105" s="282">
        <v>120</v>
      </c>
      <c r="K105" s="293"/>
    </row>
    <row r="106" spans="2:11" ht="15" customHeight="1">
      <c r="B106" s="302"/>
      <c r="C106" s="282" t="s">
        <v>634</v>
      </c>
      <c r="D106" s="282"/>
      <c r="E106" s="282"/>
      <c r="F106" s="301" t="s">
        <v>635</v>
      </c>
      <c r="G106" s="282"/>
      <c r="H106" s="282" t="s">
        <v>668</v>
      </c>
      <c r="I106" s="282" t="s">
        <v>631</v>
      </c>
      <c r="J106" s="282">
        <v>50</v>
      </c>
      <c r="K106" s="293"/>
    </row>
    <row r="107" spans="2:11" ht="15" customHeight="1">
      <c r="B107" s="302"/>
      <c r="C107" s="282" t="s">
        <v>637</v>
      </c>
      <c r="D107" s="282"/>
      <c r="E107" s="282"/>
      <c r="F107" s="301" t="s">
        <v>629</v>
      </c>
      <c r="G107" s="282"/>
      <c r="H107" s="282" t="s">
        <v>668</v>
      </c>
      <c r="I107" s="282" t="s">
        <v>639</v>
      </c>
      <c r="J107" s="282"/>
      <c r="K107" s="293"/>
    </row>
    <row r="108" spans="2:11" ht="15" customHeight="1">
      <c r="B108" s="302"/>
      <c r="C108" s="282" t="s">
        <v>648</v>
      </c>
      <c r="D108" s="282"/>
      <c r="E108" s="282"/>
      <c r="F108" s="301" t="s">
        <v>635</v>
      </c>
      <c r="G108" s="282"/>
      <c r="H108" s="282" t="s">
        <v>668</v>
      </c>
      <c r="I108" s="282" t="s">
        <v>631</v>
      </c>
      <c r="J108" s="282">
        <v>50</v>
      </c>
      <c r="K108" s="293"/>
    </row>
    <row r="109" spans="2:11" ht="15" customHeight="1">
      <c r="B109" s="302"/>
      <c r="C109" s="282" t="s">
        <v>656</v>
      </c>
      <c r="D109" s="282"/>
      <c r="E109" s="282"/>
      <c r="F109" s="301" t="s">
        <v>635</v>
      </c>
      <c r="G109" s="282"/>
      <c r="H109" s="282" t="s">
        <v>668</v>
      </c>
      <c r="I109" s="282" t="s">
        <v>631</v>
      </c>
      <c r="J109" s="282">
        <v>50</v>
      </c>
      <c r="K109" s="293"/>
    </row>
    <row r="110" spans="2:11" ht="15" customHeight="1">
      <c r="B110" s="302"/>
      <c r="C110" s="282" t="s">
        <v>654</v>
      </c>
      <c r="D110" s="282"/>
      <c r="E110" s="282"/>
      <c r="F110" s="301" t="s">
        <v>635</v>
      </c>
      <c r="G110" s="282"/>
      <c r="H110" s="282" t="s">
        <v>668</v>
      </c>
      <c r="I110" s="282" t="s">
        <v>631</v>
      </c>
      <c r="J110" s="282">
        <v>50</v>
      </c>
      <c r="K110" s="293"/>
    </row>
    <row r="111" spans="2:11" ht="15" customHeight="1">
      <c r="B111" s="302"/>
      <c r="C111" s="282" t="s">
        <v>55</v>
      </c>
      <c r="D111" s="282"/>
      <c r="E111" s="282"/>
      <c r="F111" s="301" t="s">
        <v>629</v>
      </c>
      <c r="G111" s="282"/>
      <c r="H111" s="282" t="s">
        <v>669</v>
      </c>
      <c r="I111" s="282" t="s">
        <v>631</v>
      </c>
      <c r="J111" s="282">
        <v>20</v>
      </c>
      <c r="K111" s="293"/>
    </row>
    <row r="112" spans="2:11" ht="15" customHeight="1">
      <c r="B112" s="302"/>
      <c r="C112" s="282" t="s">
        <v>670</v>
      </c>
      <c r="D112" s="282"/>
      <c r="E112" s="282"/>
      <c r="F112" s="301" t="s">
        <v>629</v>
      </c>
      <c r="G112" s="282"/>
      <c r="H112" s="282" t="s">
        <v>671</v>
      </c>
      <c r="I112" s="282" t="s">
        <v>631</v>
      </c>
      <c r="J112" s="282">
        <v>120</v>
      </c>
      <c r="K112" s="293"/>
    </row>
    <row r="113" spans="2:11" ht="15" customHeight="1">
      <c r="B113" s="302"/>
      <c r="C113" s="282" t="s">
        <v>40</v>
      </c>
      <c r="D113" s="282"/>
      <c r="E113" s="282"/>
      <c r="F113" s="301" t="s">
        <v>629</v>
      </c>
      <c r="G113" s="282"/>
      <c r="H113" s="282" t="s">
        <v>672</v>
      </c>
      <c r="I113" s="282" t="s">
        <v>663</v>
      </c>
      <c r="J113" s="282"/>
      <c r="K113" s="293"/>
    </row>
    <row r="114" spans="2:11" ht="15" customHeight="1">
      <c r="B114" s="302"/>
      <c r="C114" s="282" t="s">
        <v>50</v>
      </c>
      <c r="D114" s="282"/>
      <c r="E114" s="282"/>
      <c r="F114" s="301" t="s">
        <v>629</v>
      </c>
      <c r="G114" s="282"/>
      <c r="H114" s="282" t="s">
        <v>673</v>
      </c>
      <c r="I114" s="282" t="s">
        <v>663</v>
      </c>
      <c r="J114" s="282"/>
      <c r="K114" s="293"/>
    </row>
    <row r="115" spans="2:11" ht="15" customHeight="1">
      <c r="B115" s="302"/>
      <c r="C115" s="282" t="s">
        <v>59</v>
      </c>
      <c r="D115" s="282"/>
      <c r="E115" s="282"/>
      <c r="F115" s="301" t="s">
        <v>629</v>
      </c>
      <c r="G115" s="282"/>
      <c r="H115" s="282" t="s">
        <v>674</v>
      </c>
      <c r="I115" s="282" t="s">
        <v>675</v>
      </c>
      <c r="J115" s="282"/>
      <c r="K115" s="293"/>
    </row>
    <row r="116" spans="2:11" ht="15" customHeight="1">
      <c r="B116" s="305"/>
      <c r="C116" s="311"/>
      <c r="D116" s="311"/>
      <c r="E116" s="311"/>
      <c r="F116" s="311"/>
      <c r="G116" s="311"/>
      <c r="H116" s="311"/>
      <c r="I116" s="311"/>
      <c r="J116" s="311"/>
      <c r="K116" s="307"/>
    </row>
    <row r="117" spans="2:11" ht="18.75" customHeight="1">
      <c r="B117" s="312"/>
      <c r="C117" s="278"/>
      <c r="D117" s="278"/>
      <c r="E117" s="278"/>
      <c r="F117" s="313"/>
      <c r="G117" s="278"/>
      <c r="H117" s="278"/>
      <c r="I117" s="278"/>
      <c r="J117" s="278"/>
      <c r="K117" s="312"/>
    </row>
    <row r="118" spans="2:11" ht="18.75" customHeight="1">
      <c r="B118" s="288"/>
      <c r="C118" s="288"/>
      <c r="D118" s="288"/>
      <c r="E118" s="288"/>
      <c r="F118" s="288"/>
      <c r="G118" s="288"/>
      <c r="H118" s="288"/>
      <c r="I118" s="288"/>
      <c r="J118" s="288"/>
      <c r="K118" s="288"/>
    </row>
    <row r="119" spans="2:11" ht="7.5" customHeight="1">
      <c r="B119" s="314"/>
      <c r="C119" s="315"/>
      <c r="D119" s="315"/>
      <c r="E119" s="315"/>
      <c r="F119" s="315"/>
      <c r="G119" s="315"/>
      <c r="H119" s="315"/>
      <c r="I119" s="315"/>
      <c r="J119" s="315"/>
      <c r="K119" s="316"/>
    </row>
    <row r="120" spans="2:11" ht="45" customHeight="1">
      <c r="B120" s="317"/>
      <c r="C120" s="395" t="s">
        <v>676</v>
      </c>
      <c r="D120" s="395"/>
      <c r="E120" s="395"/>
      <c r="F120" s="395"/>
      <c r="G120" s="395"/>
      <c r="H120" s="395"/>
      <c r="I120" s="395"/>
      <c r="J120" s="395"/>
      <c r="K120" s="318"/>
    </row>
    <row r="121" spans="2:11" ht="17.25" customHeight="1">
      <c r="B121" s="319"/>
      <c r="C121" s="294" t="s">
        <v>623</v>
      </c>
      <c r="D121" s="294"/>
      <c r="E121" s="294"/>
      <c r="F121" s="294" t="s">
        <v>624</v>
      </c>
      <c r="G121" s="295"/>
      <c r="H121" s="294" t="s">
        <v>113</v>
      </c>
      <c r="I121" s="294" t="s">
        <v>59</v>
      </c>
      <c r="J121" s="294" t="s">
        <v>625</v>
      </c>
      <c r="K121" s="320"/>
    </row>
    <row r="122" spans="2:11" ht="17.25" customHeight="1">
      <c r="B122" s="319"/>
      <c r="C122" s="296" t="s">
        <v>626</v>
      </c>
      <c r="D122" s="296"/>
      <c r="E122" s="296"/>
      <c r="F122" s="297" t="s">
        <v>627</v>
      </c>
      <c r="G122" s="298"/>
      <c r="H122" s="296"/>
      <c r="I122" s="296"/>
      <c r="J122" s="296" t="s">
        <v>628</v>
      </c>
      <c r="K122" s="320"/>
    </row>
    <row r="123" spans="2:11" ht="5.25" customHeight="1">
      <c r="B123" s="321"/>
      <c r="C123" s="299"/>
      <c r="D123" s="299"/>
      <c r="E123" s="299"/>
      <c r="F123" s="299"/>
      <c r="G123" s="282"/>
      <c r="H123" s="299"/>
      <c r="I123" s="299"/>
      <c r="J123" s="299"/>
      <c r="K123" s="322"/>
    </row>
    <row r="124" spans="2:11" ht="15" customHeight="1">
      <c r="B124" s="321"/>
      <c r="C124" s="282" t="s">
        <v>632</v>
      </c>
      <c r="D124" s="299"/>
      <c r="E124" s="299"/>
      <c r="F124" s="301" t="s">
        <v>629</v>
      </c>
      <c r="G124" s="282"/>
      <c r="H124" s="282" t="s">
        <v>668</v>
      </c>
      <c r="I124" s="282" t="s">
        <v>631</v>
      </c>
      <c r="J124" s="282">
        <v>120</v>
      </c>
      <c r="K124" s="323"/>
    </row>
    <row r="125" spans="2:11" ht="15" customHeight="1">
      <c r="B125" s="321"/>
      <c r="C125" s="282" t="s">
        <v>677</v>
      </c>
      <c r="D125" s="282"/>
      <c r="E125" s="282"/>
      <c r="F125" s="301" t="s">
        <v>629</v>
      </c>
      <c r="G125" s="282"/>
      <c r="H125" s="282" t="s">
        <v>678</v>
      </c>
      <c r="I125" s="282" t="s">
        <v>631</v>
      </c>
      <c r="J125" s="282" t="s">
        <v>679</v>
      </c>
      <c r="K125" s="323"/>
    </row>
    <row r="126" spans="2:11" ht="15" customHeight="1">
      <c r="B126" s="321"/>
      <c r="C126" s="282" t="s">
        <v>578</v>
      </c>
      <c r="D126" s="282"/>
      <c r="E126" s="282"/>
      <c r="F126" s="301" t="s">
        <v>629</v>
      </c>
      <c r="G126" s="282"/>
      <c r="H126" s="282" t="s">
        <v>680</v>
      </c>
      <c r="I126" s="282" t="s">
        <v>631</v>
      </c>
      <c r="J126" s="282" t="s">
        <v>679</v>
      </c>
      <c r="K126" s="323"/>
    </row>
    <row r="127" spans="2:11" ht="15" customHeight="1">
      <c r="B127" s="321"/>
      <c r="C127" s="282" t="s">
        <v>640</v>
      </c>
      <c r="D127" s="282"/>
      <c r="E127" s="282"/>
      <c r="F127" s="301" t="s">
        <v>635</v>
      </c>
      <c r="G127" s="282"/>
      <c r="H127" s="282" t="s">
        <v>641</v>
      </c>
      <c r="I127" s="282" t="s">
        <v>631</v>
      </c>
      <c r="J127" s="282">
        <v>15</v>
      </c>
      <c r="K127" s="323"/>
    </row>
    <row r="128" spans="2:11" ht="15" customHeight="1">
      <c r="B128" s="321"/>
      <c r="C128" s="303" t="s">
        <v>642</v>
      </c>
      <c r="D128" s="303"/>
      <c r="E128" s="303"/>
      <c r="F128" s="304" t="s">
        <v>635</v>
      </c>
      <c r="G128" s="303"/>
      <c r="H128" s="303" t="s">
        <v>643</v>
      </c>
      <c r="I128" s="303" t="s">
        <v>631</v>
      </c>
      <c r="J128" s="303">
        <v>15</v>
      </c>
      <c r="K128" s="323"/>
    </row>
    <row r="129" spans="2:11" ht="15" customHeight="1">
      <c r="B129" s="321"/>
      <c r="C129" s="303" t="s">
        <v>644</v>
      </c>
      <c r="D129" s="303"/>
      <c r="E129" s="303"/>
      <c r="F129" s="304" t="s">
        <v>635</v>
      </c>
      <c r="G129" s="303"/>
      <c r="H129" s="303" t="s">
        <v>645</v>
      </c>
      <c r="I129" s="303" t="s">
        <v>631</v>
      </c>
      <c r="J129" s="303">
        <v>20</v>
      </c>
      <c r="K129" s="323"/>
    </row>
    <row r="130" spans="2:11" ht="15" customHeight="1">
      <c r="B130" s="321"/>
      <c r="C130" s="303" t="s">
        <v>646</v>
      </c>
      <c r="D130" s="303"/>
      <c r="E130" s="303"/>
      <c r="F130" s="304" t="s">
        <v>635</v>
      </c>
      <c r="G130" s="303"/>
      <c r="H130" s="303" t="s">
        <v>647</v>
      </c>
      <c r="I130" s="303" t="s">
        <v>631</v>
      </c>
      <c r="J130" s="303">
        <v>20</v>
      </c>
      <c r="K130" s="323"/>
    </row>
    <row r="131" spans="2:11" ht="15" customHeight="1">
      <c r="B131" s="321"/>
      <c r="C131" s="282" t="s">
        <v>634</v>
      </c>
      <c r="D131" s="282"/>
      <c r="E131" s="282"/>
      <c r="F131" s="301" t="s">
        <v>635</v>
      </c>
      <c r="G131" s="282"/>
      <c r="H131" s="282" t="s">
        <v>668</v>
      </c>
      <c r="I131" s="282" t="s">
        <v>631</v>
      </c>
      <c r="J131" s="282">
        <v>50</v>
      </c>
      <c r="K131" s="323"/>
    </row>
    <row r="132" spans="2:11" ht="15" customHeight="1">
      <c r="B132" s="321"/>
      <c r="C132" s="282" t="s">
        <v>648</v>
      </c>
      <c r="D132" s="282"/>
      <c r="E132" s="282"/>
      <c r="F132" s="301" t="s">
        <v>635</v>
      </c>
      <c r="G132" s="282"/>
      <c r="H132" s="282" t="s">
        <v>668</v>
      </c>
      <c r="I132" s="282" t="s">
        <v>631</v>
      </c>
      <c r="J132" s="282">
        <v>50</v>
      </c>
      <c r="K132" s="323"/>
    </row>
    <row r="133" spans="2:11" ht="15" customHeight="1">
      <c r="B133" s="321"/>
      <c r="C133" s="282" t="s">
        <v>654</v>
      </c>
      <c r="D133" s="282"/>
      <c r="E133" s="282"/>
      <c r="F133" s="301" t="s">
        <v>635</v>
      </c>
      <c r="G133" s="282"/>
      <c r="H133" s="282" t="s">
        <v>668</v>
      </c>
      <c r="I133" s="282" t="s">
        <v>631</v>
      </c>
      <c r="J133" s="282">
        <v>50</v>
      </c>
      <c r="K133" s="323"/>
    </row>
    <row r="134" spans="2:11" ht="15" customHeight="1">
      <c r="B134" s="321"/>
      <c r="C134" s="282" t="s">
        <v>656</v>
      </c>
      <c r="D134" s="282"/>
      <c r="E134" s="282"/>
      <c r="F134" s="301" t="s">
        <v>635</v>
      </c>
      <c r="G134" s="282"/>
      <c r="H134" s="282" t="s">
        <v>668</v>
      </c>
      <c r="I134" s="282" t="s">
        <v>631</v>
      </c>
      <c r="J134" s="282">
        <v>50</v>
      </c>
      <c r="K134" s="323"/>
    </row>
    <row r="135" spans="2:11" ht="15" customHeight="1">
      <c r="B135" s="321"/>
      <c r="C135" s="282" t="s">
        <v>118</v>
      </c>
      <c r="D135" s="282"/>
      <c r="E135" s="282"/>
      <c r="F135" s="301" t="s">
        <v>635</v>
      </c>
      <c r="G135" s="282"/>
      <c r="H135" s="282" t="s">
        <v>681</v>
      </c>
      <c r="I135" s="282" t="s">
        <v>631</v>
      </c>
      <c r="J135" s="282">
        <v>255</v>
      </c>
      <c r="K135" s="323"/>
    </row>
    <row r="136" spans="2:11" ht="15" customHeight="1">
      <c r="B136" s="321"/>
      <c r="C136" s="282" t="s">
        <v>658</v>
      </c>
      <c r="D136" s="282"/>
      <c r="E136" s="282"/>
      <c r="F136" s="301" t="s">
        <v>629</v>
      </c>
      <c r="G136" s="282"/>
      <c r="H136" s="282" t="s">
        <v>682</v>
      </c>
      <c r="I136" s="282" t="s">
        <v>660</v>
      </c>
      <c r="J136" s="282"/>
      <c r="K136" s="323"/>
    </row>
    <row r="137" spans="2:11" ht="15" customHeight="1">
      <c r="B137" s="321"/>
      <c r="C137" s="282" t="s">
        <v>661</v>
      </c>
      <c r="D137" s="282"/>
      <c r="E137" s="282"/>
      <c r="F137" s="301" t="s">
        <v>629</v>
      </c>
      <c r="G137" s="282"/>
      <c r="H137" s="282" t="s">
        <v>683</v>
      </c>
      <c r="I137" s="282" t="s">
        <v>663</v>
      </c>
      <c r="J137" s="282"/>
      <c r="K137" s="323"/>
    </row>
    <row r="138" spans="2:11" ht="15" customHeight="1">
      <c r="B138" s="321"/>
      <c r="C138" s="282" t="s">
        <v>664</v>
      </c>
      <c r="D138" s="282"/>
      <c r="E138" s="282"/>
      <c r="F138" s="301" t="s">
        <v>629</v>
      </c>
      <c r="G138" s="282"/>
      <c r="H138" s="282" t="s">
        <v>664</v>
      </c>
      <c r="I138" s="282" t="s">
        <v>663</v>
      </c>
      <c r="J138" s="282"/>
      <c r="K138" s="323"/>
    </row>
    <row r="139" spans="2:11" ht="15" customHeight="1">
      <c r="B139" s="321"/>
      <c r="C139" s="282" t="s">
        <v>40</v>
      </c>
      <c r="D139" s="282"/>
      <c r="E139" s="282"/>
      <c r="F139" s="301" t="s">
        <v>629</v>
      </c>
      <c r="G139" s="282"/>
      <c r="H139" s="282" t="s">
        <v>684</v>
      </c>
      <c r="I139" s="282" t="s">
        <v>663</v>
      </c>
      <c r="J139" s="282"/>
      <c r="K139" s="323"/>
    </row>
    <row r="140" spans="2:11" ht="15" customHeight="1">
      <c r="B140" s="321"/>
      <c r="C140" s="282" t="s">
        <v>685</v>
      </c>
      <c r="D140" s="282"/>
      <c r="E140" s="282"/>
      <c r="F140" s="301" t="s">
        <v>629</v>
      </c>
      <c r="G140" s="282"/>
      <c r="H140" s="282" t="s">
        <v>686</v>
      </c>
      <c r="I140" s="282" t="s">
        <v>663</v>
      </c>
      <c r="J140" s="282"/>
      <c r="K140" s="323"/>
    </row>
    <row r="141" spans="2:11" ht="15" customHeight="1">
      <c r="B141" s="324"/>
      <c r="C141" s="325"/>
      <c r="D141" s="325"/>
      <c r="E141" s="325"/>
      <c r="F141" s="325"/>
      <c r="G141" s="325"/>
      <c r="H141" s="325"/>
      <c r="I141" s="325"/>
      <c r="J141" s="325"/>
      <c r="K141" s="326"/>
    </row>
    <row r="142" spans="2:11" ht="18.75" customHeight="1">
      <c r="B142" s="278"/>
      <c r="C142" s="278"/>
      <c r="D142" s="278"/>
      <c r="E142" s="278"/>
      <c r="F142" s="313"/>
      <c r="G142" s="278"/>
      <c r="H142" s="278"/>
      <c r="I142" s="278"/>
      <c r="J142" s="278"/>
      <c r="K142" s="278"/>
    </row>
    <row r="143" spans="2:11" ht="18.75" customHeight="1">
      <c r="B143" s="288"/>
      <c r="C143" s="288"/>
      <c r="D143" s="288"/>
      <c r="E143" s="288"/>
      <c r="F143" s="288"/>
      <c r="G143" s="288"/>
      <c r="H143" s="288"/>
      <c r="I143" s="288"/>
      <c r="J143" s="288"/>
      <c r="K143" s="288"/>
    </row>
    <row r="144" spans="2:11" ht="7.5" customHeight="1">
      <c r="B144" s="289"/>
      <c r="C144" s="290"/>
      <c r="D144" s="290"/>
      <c r="E144" s="290"/>
      <c r="F144" s="290"/>
      <c r="G144" s="290"/>
      <c r="H144" s="290"/>
      <c r="I144" s="290"/>
      <c r="J144" s="290"/>
      <c r="K144" s="291"/>
    </row>
    <row r="145" spans="2:11" ht="45" customHeight="1">
      <c r="B145" s="292"/>
      <c r="C145" s="399" t="s">
        <v>687</v>
      </c>
      <c r="D145" s="399"/>
      <c r="E145" s="399"/>
      <c r="F145" s="399"/>
      <c r="G145" s="399"/>
      <c r="H145" s="399"/>
      <c r="I145" s="399"/>
      <c r="J145" s="399"/>
      <c r="K145" s="293"/>
    </row>
    <row r="146" spans="2:11" ht="17.25" customHeight="1">
      <c r="B146" s="292"/>
      <c r="C146" s="294" t="s">
        <v>623</v>
      </c>
      <c r="D146" s="294"/>
      <c r="E146" s="294"/>
      <c r="F146" s="294" t="s">
        <v>624</v>
      </c>
      <c r="G146" s="295"/>
      <c r="H146" s="294" t="s">
        <v>113</v>
      </c>
      <c r="I146" s="294" t="s">
        <v>59</v>
      </c>
      <c r="J146" s="294" t="s">
        <v>625</v>
      </c>
      <c r="K146" s="293"/>
    </row>
    <row r="147" spans="2:11" ht="17.25" customHeight="1">
      <c r="B147" s="292"/>
      <c r="C147" s="296" t="s">
        <v>626</v>
      </c>
      <c r="D147" s="296"/>
      <c r="E147" s="296"/>
      <c r="F147" s="297" t="s">
        <v>627</v>
      </c>
      <c r="G147" s="298"/>
      <c r="H147" s="296"/>
      <c r="I147" s="296"/>
      <c r="J147" s="296" t="s">
        <v>628</v>
      </c>
      <c r="K147" s="293"/>
    </row>
    <row r="148" spans="2:11" ht="5.25" customHeight="1">
      <c r="B148" s="302"/>
      <c r="C148" s="299"/>
      <c r="D148" s="299"/>
      <c r="E148" s="299"/>
      <c r="F148" s="299"/>
      <c r="G148" s="300"/>
      <c r="H148" s="299"/>
      <c r="I148" s="299"/>
      <c r="J148" s="299"/>
      <c r="K148" s="323"/>
    </row>
    <row r="149" spans="2:11" ht="15" customHeight="1">
      <c r="B149" s="302"/>
      <c r="C149" s="327" t="s">
        <v>632</v>
      </c>
      <c r="D149" s="282"/>
      <c r="E149" s="282"/>
      <c r="F149" s="328" t="s">
        <v>629</v>
      </c>
      <c r="G149" s="282"/>
      <c r="H149" s="327" t="s">
        <v>668</v>
      </c>
      <c r="I149" s="327" t="s">
        <v>631</v>
      </c>
      <c r="J149" s="327">
        <v>120</v>
      </c>
      <c r="K149" s="323"/>
    </row>
    <row r="150" spans="2:11" ht="15" customHeight="1">
      <c r="B150" s="302"/>
      <c r="C150" s="327" t="s">
        <v>677</v>
      </c>
      <c r="D150" s="282"/>
      <c r="E150" s="282"/>
      <c r="F150" s="328" t="s">
        <v>629</v>
      </c>
      <c r="G150" s="282"/>
      <c r="H150" s="327" t="s">
        <v>688</v>
      </c>
      <c r="I150" s="327" t="s">
        <v>631</v>
      </c>
      <c r="J150" s="327" t="s">
        <v>679</v>
      </c>
      <c r="K150" s="323"/>
    </row>
    <row r="151" spans="2:11" ht="15" customHeight="1">
      <c r="B151" s="302"/>
      <c r="C151" s="327" t="s">
        <v>578</v>
      </c>
      <c r="D151" s="282"/>
      <c r="E151" s="282"/>
      <c r="F151" s="328" t="s">
        <v>629</v>
      </c>
      <c r="G151" s="282"/>
      <c r="H151" s="327" t="s">
        <v>689</v>
      </c>
      <c r="I151" s="327" t="s">
        <v>631</v>
      </c>
      <c r="J151" s="327" t="s">
        <v>679</v>
      </c>
      <c r="K151" s="323"/>
    </row>
    <row r="152" spans="2:11" ht="15" customHeight="1">
      <c r="B152" s="302"/>
      <c r="C152" s="327" t="s">
        <v>634</v>
      </c>
      <c r="D152" s="282"/>
      <c r="E152" s="282"/>
      <c r="F152" s="328" t="s">
        <v>635</v>
      </c>
      <c r="G152" s="282"/>
      <c r="H152" s="327" t="s">
        <v>668</v>
      </c>
      <c r="I152" s="327" t="s">
        <v>631</v>
      </c>
      <c r="J152" s="327">
        <v>50</v>
      </c>
      <c r="K152" s="323"/>
    </row>
    <row r="153" spans="2:11" ht="15" customHeight="1">
      <c r="B153" s="302"/>
      <c r="C153" s="327" t="s">
        <v>637</v>
      </c>
      <c r="D153" s="282"/>
      <c r="E153" s="282"/>
      <c r="F153" s="328" t="s">
        <v>629</v>
      </c>
      <c r="G153" s="282"/>
      <c r="H153" s="327" t="s">
        <v>668</v>
      </c>
      <c r="I153" s="327" t="s">
        <v>639</v>
      </c>
      <c r="J153" s="327"/>
      <c r="K153" s="323"/>
    </row>
    <row r="154" spans="2:11" ht="15" customHeight="1">
      <c r="B154" s="302"/>
      <c r="C154" s="327" t="s">
        <v>648</v>
      </c>
      <c r="D154" s="282"/>
      <c r="E154" s="282"/>
      <c r="F154" s="328" t="s">
        <v>635</v>
      </c>
      <c r="G154" s="282"/>
      <c r="H154" s="327" t="s">
        <v>668</v>
      </c>
      <c r="I154" s="327" t="s">
        <v>631</v>
      </c>
      <c r="J154" s="327">
        <v>50</v>
      </c>
      <c r="K154" s="323"/>
    </row>
    <row r="155" spans="2:11" ht="15" customHeight="1">
      <c r="B155" s="302"/>
      <c r="C155" s="327" t="s">
        <v>656</v>
      </c>
      <c r="D155" s="282"/>
      <c r="E155" s="282"/>
      <c r="F155" s="328" t="s">
        <v>635</v>
      </c>
      <c r="G155" s="282"/>
      <c r="H155" s="327" t="s">
        <v>668</v>
      </c>
      <c r="I155" s="327" t="s">
        <v>631</v>
      </c>
      <c r="J155" s="327">
        <v>50</v>
      </c>
      <c r="K155" s="323"/>
    </row>
    <row r="156" spans="2:11" ht="15" customHeight="1">
      <c r="B156" s="302"/>
      <c r="C156" s="327" t="s">
        <v>654</v>
      </c>
      <c r="D156" s="282"/>
      <c r="E156" s="282"/>
      <c r="F156" s="328" t="s">
        <v>635</v>
      </c>
      <c r="G156" s="282"/>
      <c r="H156" s="327" t="s">
        <v>668</v>
      </c>
      <c r="I156" s="327" t="s">
        <v>631</v>
      </c>
      <c r="J156" s="327">
        <v>50</v>
      </c>
      <c r="K156" s="323"/>
    </row>
    <row r="157" spans="2:11" ht="15" customHeight="1">
      <c r="B157" s="302"/>
      <c r="C157" s="327" t="s">
        <v>100</v>
      </c>
      <c r="D157" s="282"/>
      <c r="E157" s="282"/>
      <c r="F157" s="328" t="s">
        <v>629</v>
      </c>
      <c r="G157" s="282"/>
      <c r="H157" s="327" t="s">
        <v>690</v>
      </c>
      <c r="I157" s="327" t="s">
        <v>631</v>
      </c>
      <c r="J157" s="327" t="s">
        <v>691</v>
      </c>
      <c r="K157" s="323"/>
    </row>
    <row r="158" spans="2:11" ht="15" customHeight="1">
      <c r="B158" s="302"/>
      <c r="C158" s="327" t="s">
        <v>692</v>
      </c>
      <c r="D158" s="282"/>
      <c r="E158" s="282"/>
      <c r="F158" s="328" t="s">
        <v>629</v>
      </c>
      <c r="G158" s="282"/>
      <c r="H158" s="327" t="s">
        <v>693</v>
      </c>
      <c r="I158" s="327" t="s">
        <v>663</v>
      </c>
      <c r="J158" s="327"/>
      <c r="K158" s="323"/>
    </row>
    <row r="159" spans="2:11" ht="15" customHeight="1">
      <c r="B159" s="329"/>
      <c r="C159" s="311"/>
      <c r="D159" s="311"/>
      <c r="E159" s="311"/>
      <c r="F159" s="311"/>
      <c r="G159" s="311"/>
      <c r="H159" s="311"/>
      <c r="I159" s="311"/>
      <c r="J159" s="311"/>
      <c r="K159" s="330"/>
    </row>
    <row r="160" spans="2:11" ht="18.75" customHeight="1">
      <c r="B160" s="278"/>
      <c r="C160" s="282"/>
      <c r="D160" s="282"/>
      <c r="E160" s="282"/>
      <c r="F160" s="301"/>
      <c r="G160" s="282"/>
      <c r="H160" s="282"/>
      <c r="I160" s="282"/>
      <c r="J160" s="282"/>
      <c r="K160" s="278"/>
    </row>
    <row r="161" spans="2:11" ht="18.75" customHeight="1">
      <c r="B161" s="288"/>
      <c r="C161" s="288"/>
      <c r="D161" s="288"/>
      <c r="E161" s="288"/>
      <c r="F161" s="288"/>
      <c r="G161" s="288"/>
      <c r="H161" s="288"/>
      <c r="I161" s="288"/>
      <c r="J161" s="288"/>
      <c r="K161" s="288"/>
    </row>
    <row r="162" spans="2:11" ht="7.5" customHeight="1">
      <c r="B162" s="270"/>
      <c r="C162" s="271"/>
      <c r="D162" s="271"/>
      <c r="E162" s="271"/>
      <c r="F162" s="271"/>
      <c r="G162" s="271"/>
      <c r="H162" s="271"/>
      <c r="I162" s="271"/>
      <c r="J162" s="271"/>
      <c r="K162" s="272"/>
    </row>
    <row r="163" spans="2:11" ht="45" customHeight="1">
      <c r="B163" s="273"/>
      <c r="C163" s="395" t="s">
        <v>694</v>
      </c>
      <c r="D163" s="395"/>
      <c r="E163" s="395"/>
      <c r="F163" s="395"/>
      <c r="G163" s="395"/>
      <c r="H163" s="395"/>
      <c r="I163" s="395"/>
      <c r="J163" s="395"/>
      <c r="K163" s="274"/>
    </row>
    <row r="164" spans="2:11" ht="17.25" customHeight="1">
      <c r="B164" s="273"/>
      <c r="C164" s="294" t="s">
        <v>623</v>
      </c>
      <c r="D164" s="294"/>
      <c r="E164" s="294"/>
      <c r="F164" s="294" t="s">
        <v>624</v>
      </c>
      <c r="G164" s="331"/>
      <c r="H164" s="332" t="s">
        <v>113</v>
      </c>
      <c r="I164" s="332" t="s">
        <v>59</v>
      </c>
      <c r="J164" s="294" t="s">
        <v>625</v>
      </c>
      <c r="K164" s="274"/>
    </row>
    <row r="165" spans="2:11" ht="17.25" customHeight="1">
      <c r="B165" s="275"/>
      <c r="C165" s="296" t="s">
        <v>626</v>
      </c>
      <c r="D165" s="296"/>
      <c r="E165" s="296"/>
      <c r="F165" s="297" t="s">
        <v>627</v>
      </c>
      <c r="G165" s="333"/>
      <c r="H165" s="334"/>
      <c r="I165" s="334"/>
      <c r="J165" s="296" t="s">
        <v>628</v>
      </c>
      <c r="K165" s="276"/>
    </row>
    <row r="166" spans="2:11" ht="5.25" customHeight="1">
      <c r="B166" s="302"/>
      <c r="C166" s="299"/>
      <c r="D166" s="299"/>
      <c r="E166" s="299"/>
      <c r="F166" s="299"/>
      <c r="G166" s="300"/>
      <c r="H166" s="299"/>
      <c r="I166" s="299"/>
      <c r="J166" s="299"/>
      <c r="K166" s="323"/>
    </row>
    <row r="167" spans="2:11" ht="15" customHeight="1">
      <c r="B167" s="302"/>
      <c r="C167" s="282" t="s">
        <v>632</v>
      </c>
      <c r="D167" s="282"/>
      <c r="E167" s="282"/>
      <c r="F167" s="301" t="s">
        <v>629</v>
      </c>
      <c r="G167" s="282"/>
      <c r="H167" s="282" t="s">
        <v>668</v>
      </c>
      <c r="I167" s="282" t="s">
        <v>631</v>
      </c>
      <c r="J167" s="282">
        <v>120</v>
      </c>
      <c r="K167" s="323"/>
    </row>
    <row r="168" spans="2:11" ht="15" customHeight="1">
      <c r="B168" s="302"/>
      <c r="C168" s="282" t="s">
        <v>677</v>
      </c>
      <c r="D168" s="282"/>
      <c r="E168" s="282"/>
      <c r="F168" s="301" t="s">
        <v>629</v>
      </c>
      <c r="G168" s="282"/>
      <c r="H168" s="282" t="s">
        <v>678</v>
      </c>
      <c r="I168" s="282" t="s">
        <v>631</v>
      </c>
      <c r="J168" s="282" t="s">
        <v>679</v>
      </c>
      <c r="K168" s="323"/>
    </row>
    <row r="169" spans="2:11" ht="15" customHeight="1">
      <c r="B169" s="302"/>
      <c r="C169" s="282" t="s">
        <v>578</v>
      </c>
      <c r="D169" s="282"/>
      <c r="E169" s="282"/>
      <c r="F169" s="301" t="s">
        <v>629</v>
      </c>
      <c r="G169" s="282"/>
      <c r="H169" s="282" t="s">
        <v>695</v>
      </c>
      <c r="I169" s="282" t="s">
        <v>631</v>
      </c>
      <c r="J169" s="282" t="s">
        <v>679</v>
      </c>
      <c r="K169" s="323"/>
    </row>
    <row r="170" spans="2:11" ht="15" customHeight="1">
      <c r="B170" s="302"/>
      <c r="C170" s="282" t="s">
        <v>634</v>
      </c>
      <c r="D170" s="282"/>
      <c r="E170" s="282"/>
      <c r="F170" s="301" t="s">
        <v>635</v>
      </c>
      <c r="G170" s="282"/>
      <c r="H170" s="282" t="s">
        <v>695</v>
      </c>
      <c r="I170" s="282" t="s">
        <v>631</v>
      </c>
      <c r="J170" s="282">
        <v>50</v>
      </c>
      <c r="K170" s="323"/>
    </row>
    <row r="171" spans="2:11" ht="15" customHeight="1">
      <c r="B171" s="302"/>
      <c r="C171" s="282" t="s">
        <v>637</v>
      </c>
      <c r="D171" s="282"/>
      <c r="E171" s="282"/>
      <c r="F171" s="301" t="s">
        <v>629</v>
      </c>
      <c r="G171" s="282"/>
      <c r="H171" s="282" t="s">
        <v>695</v>
      </c>
      <c r="I171" s="282" t="s">
        <v>639</v>
      </c>
      <c r="J171" s="282"/>
      <c r="K171" s="323"/>
    </row>
    <row r="172" spans="2:11" ht="15" customHeight="1">
      <c r="B172" s="302"/>
      <c r="C172" s="282" t="s">
        <v>648</v>
      </c>
      <c r="D172" s="282"/>
      <c r="E172" s="282"/>
      <c r="F172" s="301" t="s">
        <v>635</v>
      </c>
      <c r="G172" s="282"/>
      <c r="H172" s="282" t="s">
        <v>695</v>
      </c>
      <c r="I172" s="282" t="s">
        <v>631</v>
      </c>
      <c r="J172" s="282">
        <v>50</v>
      </c>
      <c r="K172" s="323"/>
    </row>
    <row r="173" spans="2:11" ht="15" customHeight="1">
      <c r="B173" s="302"/>
      <c r="C173" s="282" t="s">
        <v>656</v>
      </c>
      <c r="D173" s="282"/>
      <c r="E173" s="282"/>
      <c r="F173" s="301" t="s">
        <v>635</v>
      </c>
      <c r="G173" s="282"/>
      <c r="H173" s="282" t="s">
        <v>695</v>
      </c>
      <c r="I173" s="282" t="s">
        <v>631</v>
      </c>
      <c r="J173" s="282">
        <v>50</v>
      </c>
      <c r="K173" s="323"/>
    </row>
    <row r="174" spans="2:11" ht="15" customHeight="1">
      <c r="B174" s="302"/>
      <c r="C174" s="282" t="s">
        <v>654</v>
      </c>
      <c r="D174" s="282"/>
      <c r="E174" s="282"/>
      <c r="F174" s="301" t="s">
        <v>635</v>
      </c>
      <c r="G174" s="282"/>
      <c r="H174" s="282" t="s">
        <v>695</v>
      </c>
      <c r="I174" s="282" t="s">
        <v>631</v>
      </c>
      <c r="J174" s="282">
        <v>50</v>
      </c>
      <c r="K174" s="323"/>
    </row>
    <row r="175" spans="2:11" ht="15" customHeight="1">
      <c r="B175" s="302"/>
      <c r="C175" s="282" t="s">
        <v>112</v>
      </c>
      <c r="D175" s="282"/>
      <c r="E175" s="282"/>
      <c r="F175" s="301" t="s">
        <v>629</v>
      </c>
      <c r="G175" s="282"/>
      <c r="H175" s="282" t="s">
        <v>696</v>
      </c>
      <c r="I175" s="282" t="s">
        <v>697</v>
      </c>
      <c r="J175" s="282"/>
      <c r="K175" s="323"/>
    </row>
    <row r="176" spans="2:11" ht="15" customHeight="1">
      <c r="B176" s="302"/>
      <c r="C176" s="282" t="s">
        <v>59</v>
      </c>
      <c r="D176" s="282"/>
      <c r="E176" s="282"/>
      <c r="F176" s="301" t="s">
        <v>629</v>
      </c>
      <c r="G176" s="282"/>
      <c r="H176" s="282" t="s">
        <v>698</v>
      </c>
      <c r="I176" s="282" t="s">
        <v>699</v>
      </c>
      <c r="J176" s="282">
        <v>1</v>
      </c>
      <c r="K176" s="323"/>
    </row>
    <row r="177" spans="2:11" ht="15" customHeight="1">
      <c r="B177" s="302"/>
      <c r="C177" s="282" t="s">
        <v>55</v>
      </c>
      <c r="D177" s="282"/>
      <c r="E177" s="282"/>
      <c r="F177" s="301" t="s">
        <v>629</v>
      </c>
      <c r="G177" s="282"/>
      <c r="H177" s="282" t="s">
        <v>700</v>
      </c>
      <c r="I177" s="282" t="s">
        <v>631</v>
      </c>
      <c r="J177" s="282">
        <v>20</v>
      </c>
      <c r="K177" s="323"/>
    </row>
    <row r="178" spans="2:11" ht="15" customHeight="1">
      <c r="B178" s="302"/>
      <c r="C178" s="282" t="s">
        <v>113</v>
      </c>
      <c r="D178" s="282"/>
      <c r="E178" s="282"/>
      <c r="F178" s="301" t="s">
        <v>629</v>
      </c>
      <c r="G178" s="282"/>
      <c r="H178" s="282" t="s">
        <v>701</v>
      </c>
      <c r="I178" s="282" t="s">
        <v>631</v>
      </c>
      <c r="J178" s="282">
        <v>255</v>
      </c>
      <c r="K178" s="323"/>
    </row>
    <row r="179" spans="2:11" ht="15" customHeight="1">
      <c r="B179" s="302"/>
      <c r="C179" s="282" t="s">
        <v>114</v>
      </c>
      <c r="D179" s="282"/>
      <c r="E179" s="282"/>
      <c r="F179" s="301" t="s">
        <v>629</v>
      </c>
      <c r="G179" s="282"/>
      <c r="H179" s="282" t="s">
        <v>594</v>
      </c>
      <c r="I179" s="282" t="s">
        <v>631</v>
      </c>
      <c r="J179" s="282">
        <v>10</v>
      </c>
      <c r="K179" s="323"/>
    </row>
    <row r="180" spans="2:11" ht="15" customHeight="1">
      <c r="B180" s="302"/>
      <c r="C180" s="282" t="s">
        <v>115</v>
      </c>
      <c r="D180" s="282"/>
      <c r="E180" s="282"/>
      <c r="F180" s="301" t="s">
        <v>629</v>
      </c>
      <c r="G180" s="282"/>
      <c r="H180" s="282" t="s">
        <v>702</v>
      </c>
      <c r="I180" s="282" t="s">
        <v>663</v>
      </c>
      <c r="J180" s="282"/>
      <c r="K180" s="323"/>
    </row>
    <row r="181" spans="2:11" ht="15" customHeight="1">
      <c r="B181" s="302"/>
      <c r="C181" s="282" t="s">
        <v>703</v>
      </c>
      <c r="D181" s="282"/>
      <c r="E181" s="282"/>
      <c r="F181" s="301" t="s">
        <v>629</v>
      </c>
      <c r="G181" s="282"/>
      <c r="H181" s="282" t="s">
        <v>704</v>
      </c>
      <c r="I181" s="282" t="s">
        <v>663</v>
      </c>
      <c r="J181" s="282"/>
      <c r="K181" s="323"/>
    </row>
    <row r="182" spans="2:11" ht="15" customHeight="1">
      <c r="B182" s="302"/>
      <c r="C182" s="282" t="s">
        <v>692</v>
      </c>
      <c r="D182" s="282"/>
      <c r="E182" s="282"/>
      <c r="F182" s="301" t="s">
        <v>629</v>
      </c>
      <c r="G182" s="282"/>
      <c r="H182" s="282" t="s">
        <v>705</v>
      </c>
      <c r="I182" s="282" t="s">
        <v>663</v>
      </c>
      <c r="J182" s="282"/>
      <c r="K182" s="323"/>
    </row>
    <row r="183" spans="2:11" ht="15" customHeight="1">
      <c r="B183" s="302"/>
      <c r="C183" s="282" t="s">
        <v>117</v>
      </c>
      <c r="D183" s="282"/>
      <c r="E183" s="282"/>
      <c r="F183" s="301" t="s">
        <v>635</v>
      </c>
      <c r="G183" s="282"/>
      <c r="H183" s="282" t="s">
        <v>706</v>
      </c>
      <c r="I183" s="282" t="s">
        <v>631</v>
      </c>
      <c r="J183" s="282">
        <v>50</v>
      </c>
      <c r="K183" s="323"/>
    </row>
    <row r="184" spans="2:11" ht="15" customHeight="1">
      <c r="B184" s="302"/>
      <c r="C184" s="282" t="s">
        <v>707</v>
      </c>
      <c r="D184" s="282"/>
      <c r="E184" s="282"/>
      <c r="F184" s="301" t="s">
        <v>635</v>
      </c>
      <c r="G184" s="282"/>
      <c r="H184" s="282" t="s">
        <v>708</v>
      </c>
      <c r="I184" s="282" t="s">
        <v>709</v>
      </c>
      <c r="J184" s="282"/>
      <c r="K184" s="323"/>
    </row>
    <row r="185" spans="2:11" ht="15" customHeight="1">
      <c r="B185" s="302"/>
      <c r="C185" s="282" t="s">
        <v>710</v>
      </c>
      <c r="D185" s="282"/>
      <c r="E185" s="282"/>
      <c r="F185" s="301" t="s">
        <v>635</v>
      </c>
      <c r="G185" s="282"/>
      <c r="H185" s="282" t="s">
        <v>711</v>
      </c>
      <c r="I185" s="282" t="s">
        <v>709</v>
      </c>
      <c r="J185" s="282"/>
      <c r="K185" s="323"/>
    </row>
    <row r="186" spans="2:11" ht="15" customHeight="1">
      <c r="B186" s="302"/>
      <c r="C186" s="282" t="s">
        <v>712</v>
      </c>
      <c r="D186" s="282"/>
      <c r="E186" s="282"/>
      <c r="F186" s="301" t="s">
        <v>635</v>
      </c>
      <c r="G186" s="282"/>
      <c r="H186" s="282" t="s">
        <v>713</v>
      </c>
      <c r="I186" s="282" t="s">
        <v>709</v>
      </c>
      <c r="J186" s="282"/>
      <c r="K186" s="323"/>
    </row>
    <row r="187" spans="2:11" ht="15" customHeight="1">
      <c r="B187" s="302"/>
      <c r="C187" s="335" t="s">
        <v>714</v>
      </c>
      <c r="D187" s="282"/>
      <c r="E187" s="282"/>
      <c r="F187" s="301" t="s">
        <v>635</v>
      </c>
      <c r="G187" s="282"/>
      <c r="H187" s="282" t="s">
        <v>715</v>
      </c>
      <c r="I187" s="282" t="s">
        <v>716</v>
      </c>
      <c r="J187" s="336" t="s">
        <v>717</v>
      </c>
      <c r="K187" s="323"/>
    </row>
    <row r="188" spans="2:11" ht="15" customHeight="1">
      <c r="B188" s="302"/>
      <c r="C188" s="287" t="s">
        <v>44</v>
      </c>
      <c r="D188" s="282"/>
      <c r="E188" s="282"/>
      <c r="F188" s="301" t="s">
        <v>629</v>
      </c>
      <c r="G188" s="282"/>
      <c r="H188" s="278" t="s">
        <v>718</v>
      </c>
      <c r="I188" s="282" t="s">
        <v>719</v>
      </c>
      <c r="J188" s="282"/>
      <c r="K188" s="323"/>
    </row>
    <row r="189" spans="2:11" ht="15" customHeight="1">
      <c r="B189" s="302"/>
      <c r="C189" s="287" t="s">
        <v>720</v>
      </c>
      <c r="D189" s="282"/>
      <c r="E189" s="282"/>
      <c r="F189" s="301" t="s">
        <v>629</v>
      </c>
      <c r="G189" s="282"/>
      <c r="H189" s="282" t="s">
        <v>721</v>
      </c>
      <c r="I189" s="282" t="s">
        <v>663</v>
      </c>
      <c r="J189" s="282"/>
      <c r="K189" s="323"/>
    </row>
    <row r="190" spans="2:11" ht="15" customHeight="1">
      <c r="B190" s="302"/>
      <c r="C190" s="287" t="s">
        <v>722</v>
      </c>
      <c r="D190" s="282"/>
      <c r="E190" s="282"/>
      <c r="F190" s="301" t="s">
        <v>629</v>
      </c>
      <c r="G190" s="282"/>
      <c r="H190" s="282" t="s">
        <v>723</v>
      </c>
      <c r="I190" s="282" t="s">
        <v>663</v>
      </c>
      <c r="J190" s="282"/>
      <c r="K190" s="323"/>
    </row>
    <row r="191" spans="2:11" ht="15" customHeight="1">
      <c r="B191" s="302"/>
      <c r="C191" s="287" t="s">
        <v>724</v>
      </c>
      <c r="D191" s="282"/>
      <c r="E191" s="282"/>
      <c r="F191" s="301" t="s">
        <v>635</v>
      </c>
      <c r="G191" s="282"/>
      <c r="H191" s="282" t="s">
        <v>725</v>
      </c>
      <c r="I191" s="282" t="s">
        <v>663</v>
      </c>
      <c r="J191" s="282"/>
      <c r="K191" s="323"/>
    </row>
    <row r="192" spans="2:11" ht="15" customHeight="1">
      <c r="B192" s="329"/>
      <c r="C192" s="337"/>
      <c r="D192" s="311"/>
      <c r="E192" s="311"/>
      <c r="F192" s="311"/>
      <c r="G192" s="311"/>
      <c r="H192" s="311"/>
      <c r="I192" s="311"/>
      <c r="J192" s="311"/>
      <c r="K192" s="330"/>
    </row>
    <row r="193" spans="2:11" ht="18.75" customHeight="1">
      <c r="B193" s="278"/>
      <c r="C193" s="282"/>
      <c r="D193" s="282"/>
      <c r="E193" s="282"/>
      <c r="F193" s="301"/>
      <c r="G193" s="282"/>
      <c r="H193" s="282"/>
      <c r="I193" s="282"/>
      <c r="J193" s="282"/>
      <c r="K193" s="278"/>
    </row>
    <row r="194" spans="2:11" ht="18.75" customHeight="1">
      <c r="B194" s="278"/>
      <c r="C194" s="282"/>
      <c r="D194" s="282"/>
      <c r="E194" s="282"/>
      <c r="F194" s="301"/>
      <c r="G194" s="282"/>
      <c r="H194" s="282"/>
      <c r="I194" s="282"/>
      <c r="J194" s="282"/>
      <c r="K194" s="278"/>
    </row>
    <row r="195" spans="2:11" ht="18.75" customHeight="1">
      <c r="B195" s="288"/>
      <c r="C195" s="288"/>
      <c r="D195" s="288"/>
      <c r="E195" s="288"/>
      <c r="F195" s="288"/>
      <c r="G195" s="288"/>
      <c r="H195" s="288"/>
      <c r="I195" s="288"/>
      <c r="J195" s="288"/>
      <c r="K195" s="288"/>
    </row>
    <row r="196" spans="2:11">
      <c r="B196" s="270"/>
      <c r="C196" s="271"/>
      <c r="D196" s="271"/>
      <c r="E196" s="271"/>
      <c r="F196" s="271"/>
      <c r="G196" s="271"/>
      <c r="H196" s="271"/>
      <c r="I196" s="271"/>
      <c r="J196" s="271"/>
      <c r="K196" s="272"/>
    </row>
    <row r="197" spans="2:11" ht="21">
      <c r="B197" s="273"/>
      <c r="C197" s="395" t="s">
        <v>726</v>
      </c>
      <c r="D197" s="395"/>
      <c r="E197" s="395"/>
      <c r="F197" s="395"/>
      <c r="G197" s="395"/>
      <c r="H197" s="395"/>
      <c r="I197" s="395"/>
      <c r="J197" s="395"/>
      <c r="K197" s="274"/>
    </row>
    <row r="198" spans="2:11" ht="25.5" customHeight="1">
      <c r="B198" s="273"/>
      <c r="C198" s="338" t="s">
        <v>727</v>
      </c>
      <c r="D198" s="338"/>
      <c r="E198" s="338"/>
      <c r="F198" s="338" t="s">
        <v>728</v>
      </c>
      <c r="G198" s="339"/>
      <c r="H198" s="400" t="s">
        <v>729</v>
      </c>
      <c r="I198" s="400"/>
      <c r="J198" s="400"/>
      <c r="K198" s="274"/>
    </row>
    <row r="199" spans="2:11" ht="5.25" customHeight="1">
      <c r="B199" s="302"/>
      <c r="C199" s="299"/>
      <c r="D199" s="299"/>
      <c r="E199" s="299"/>
      <c r="F199" s="299"/>
      <c r="G199" s="282"/>
      <c r="H199" s="299"/>
      <c r="I199" s="299"/>
      <c r="J199" s="299"/>
      <c r="K199" s="323"/>
    </row>
    <row r="200" spans="2:11" ht="15" customHeight="1">
      <c r="B200" s="302"/>
      <c r="C200" s="282" t="s">
        <v>719</v>
      </c>
      <c r="D200" s="282"/>
      <c r="E200" s="282"/>
      <c r="F200" s="301" t="s">
        <v>45</v>
      </c>
      <c r="G200" s="282"/>
      <c r="H200" s="397" t="s">
        <v>730</v>
      </c>
      <c r="I200" s="397"/>
      <c r="J200" s="397"/>
      <c r="K200" s="323"/>
    </row>
    <row r="201" spans="2:11" ht="15" customHeight="1">
      <c r="B201" s="302"/>
      <c r="C201" s="308"/>
      <c r="D201" s="282"/>
      <c r="E201" s="282"/>
      <c r="F201" s="301" t="s">
        <v>46</v>
      </c>
      <c r="G201" s="282"/>
      <c r="H201" s="397" t="s">
        <v>731</v>
      </c>
      <c r="I201" s="397"/>
      <c r="J201" s="397"/>
      <c r="K201" s="323"/>
    </row>
    <row r="202" spans="2:11" ht="15" customHeight="1">
      <c r="B202" s="302"/>
      <c r="C202" s="308"/>
      <c r="D202" s="282"/>
      <c r="E202" s="282"/>
      <c r="F202" s="301" t="s">
        <v>49</v>
      </c>
      <c r="G202" s="282"/>
      <c r="H202" s="397" t="s">
        <v>732</v>
      </c>
      <c r="I202" s="397"/>
      <c r="J202" s="397"/>
      <c r="K202" s="323"/>
    </row>
    <row r="203" spans="2:11" ht="15" customHeight="1">
      <c r="B203" s="302"/>
      <c r="C203" s="282"/>
      <c r="D203" s="282"/>
      <c r="E203" s="282"/>
      <c r="F203" s="301" t="s">
        <v>47</v>
      </c>
      <c r="G203" s="282"/>
      <c r="H203" s="397" t="s">
        <v>733</v>
      </c>
      <c r="I203" s="397"/>
      <c r="J203" s="397"/>
      <c r="K203" s="323"/>
    </row>
    <row r="204" spans="2:11" ht="15" customHeight="1">
      <c r="B204" s="302"/>
      <c r="C204" s="282"/>
      <c r="D204" s="282"/>
      <c r="E204" s="282"/>
      <c r="F204" s="301" t="s">
        <v>48</v>
      </c>
      <c r="G204" s="282"/>
      <c r="H204" s="397" t="s">
        <v>734</v>
      </c>
      <c r="I204" s="397"/>
      <c r="J204" s="397"/>
      <c r="K204" s="323"/>
    </row>
    <row r="205" spans="2:11" ht="15" customHeight="1">
      <c r="B205" s="302"/>
      <c r="C205" s="282"/>
      <c r="D205" s="282"/>
      <c r="E205" s="282"/>
      <c r="F205" s="301"/>
      <c r="G205" s="282"/>
      <c r="H205" s="282"/>
      <c r="I205" s="282"/>
      <c r="J205" s="282"/>
      <c r="K205" s="323"/>
    </row>
    <row r="206" spans="2:11" ht="15" customHeight="1">
      <c r="B206" s="302"/>
      <c r="C206" s="282" t="s">
        <v>675</v>
      </c>
      <c r="D206" s="282"/>
      <c r="E206" s="282"/>
      <c r="F206" s="301" t="s">
        <v>81</v>
      </c>
      <c r="G206" s="282"/>
      <c r="H206" s="397" t="s">
        <v>735</v>
      </c>
      <c r="I206" s="397"/>
      <c r="J206" s="397"/>
      <c r="K206" s="323"/>
    </row>
    <row r="207" spans="2:11" ht="15" customHeight="1">
      <c r="B207" s="302"/>
      <c r="C207" s="308"/>
      <c r="D207" s="282"/>
      <c r="E207" s="282"/>
      <c r="F207" s="301" t="s">
        <v>573</v>
      </c>
      <c r="G207" s="282"/>
      <c r="H207" s="397" t="s">
        <v>574</v>
      </c>
      <c r="I207" s="397"/>
      <c r="J207" s="397"/>
      <c r="K207" s="323"/>
    </row>
    <row r="208" spans="2:11" ht="15" customHeight="1">
      <c r="B208" s="302"/>
      <c r="C208" s="282"/>
      <c r="D208" s="282"/>
      <c r="E208" s="282"/>
      <c r="F208" s="301" t="s">
        <v>571</v>
      </c>
      <c r="G208" s="282"/>
      <c r="H208" s="397" t="s">
        <v>736</v>
      </c>
      <c r="I208" s="397"/>
      <c r="J208" s="397"/>
      <c r="K208" s="323"/>
    </row>
    <row r="209" spans="2:11" ht="15" customHeight="1">
      <c r="B209" s="340"/>
      <c r="C209" s="308"/>
      <c r="D209" s="308"/>
      <c r="E209" s="308"/>
      <c r="F209" s="301" t="s">
        <v>88</v>
      </c>
      <c r="G209" s="287"/>
      <c r="H209" s="401" t="s">
        <v>575</v>
      </c>
      <c r="I209" s="401"/>
      <c r="J209" s="401"/>
      <c r="K209" s="341"/>
    </row>
    <row r="210" spans="2:11" ht="15" customHeight="1">
      <c r="B210" s="340"/>
      <c r="C210" s="308"/>
      <c r="D210" s="308"/>
      <c r="E210" s="308"/>
      <c r="F210" s="301" t="s">
        <v>576</v>
      </c>
      <c r="G210" s="287"/>
      <c r="H210" s="401" t="s">
        <v>737</v>
      </c>
      <c r="I210" s="401"/>
      <c r="J210" s="401"/>
      <c r="K210" s="341"/>
    </row>
    <row r="211" spans="2:11" ht="15" customHeight="1">
      <c r="B211" s="340"/>
      <c r="C211" s="308"/>
      <c r="D211" s="308"/>
      <c r="E211" s="308"/>
      <c r="F211" s="342"/>
      <c r="G211" s="287"/>
      <c r="H211" s="343"/>
      <c r="I211" s="343"/>
      <c r="J211" s="343"/>
      <c r="K211" s="341"/>
    </row>
    <row r="212" spans="2:11" ht="15" customHeight="1">
      <c r="B212" s="340"/>
      <c r="C212" s="282" t="s">
        <v>699</v>
      </c>
      <c r="D212" s="308"/>
      <c r="E212" s="308"/>
      <c r="F212" s="301">
        <v>1</v>
      </c>
      <c r="G212" s="287"/>
      <c r="H212" s="401" t="s">
        <v>738</v>
      </c>
      <c r="I212" s="401"/>
      <c r="J212" s="401"/>
      <c r="K212" s="341"/>
    </row>
    <row r="213" spans="2:11" ht="15" customHeight="1">
      <c r="B213" s="340"/>
      <c r="C213" s="308"/>
      <c r="D213" s="308"/>
      <c r="E213" s="308"/>
      <c r="F213" s="301">
        <v>2</v>
      </c>
      <c r="G213" s="287"/>
      <c r="H213" s="401" t="s">
        <v>739</v>
      </c>
      <c r="I213" s="401"/>
      <c r="J213" s="401"/>
      <c r="K213" s="341"/>
    </row>
    <row r="214" spans="2:11" ht="15" customHeight="1">
      <c r="B214" s="340"/>
      <c r="C214" s="308"/>
      <c r="D214" s="308"/>
      <c r="E214" s="308"/>
      <c r="F214" s="301">
        <v>3</v>
      </c>
      <c r="G214" s="287"/>
      <c r="H214" s="401" t="s">
        <v>740</v>
      </c>
      <c r="I214" s="401"/>
      <c r="J214" s="401"/>
      <c r="K214" s="341"/>
    </row>
    <row r="215" spans="2:11" ht="15" customHeight="1">
      <c r="B215" s="340"/>
      <c r="C215" s="308"/>
      <c r="D215" s="308"/>
      <c r="E215" s="308"/>
      <c r="F215" s="301">
        <v>4</v>
      </c>
      <c r="G215" s="287"/>
      <c r="H215" s="401" t="s">
        <v>741</v>
      </c>
      <c r="I215" s="401"/>
      <c r="J215" s="401"/>
      <c r="K215" s="341"/>
    </row>
    <row r="216" spans="2:11" ht="12.75" customHeight="1">
      <c r="B216" s="344"/>
      <c r="C216" s="345"/>
      <c r="D216" s="345"/>
      <c r="E216" s="345"/>
      <c r="F216" s="345"/>
      <c r="G216" s="345"/>
      <c r="H216" s="345"/>
      <c r="I216" s="345"/>
      <c r="J216" s="345"/>
      <c r="K216" s="346"/>
    </row>
  </sheetData>
  <sheetProtection formatCells="0" formatColumns="0" formatRows="0" insertColumns="0" insertRows="0" insertHyperlinks="0" deleteColumns="0" deleteRows="0" sort="0" autoFilter="0" pivotTables="0"/>
  <mergeCells count="77">
    <mergeCell ref="C197:J197"/>
    <mergeCell ref="H215:J215"/>
    <mergeCell ref="H213:J213"/>
    <mergeCell ref="H210:J210"/>
    <mergeCell ref="H209:J209"/>
    <mergeCell ref="H207:J207"/>
    <mergeCell ref="H208:J208"/>
    <mergeCell ref="H203:J203"/>
    <mergeCell ref="H201:J201"/>
    <mergeCell ref="H212:J212"/>
    <mergeCell ref="H214:J214"/>
    <mergeCell ref="H206:J206"/>
    <mergeCell ref="H204:J204"/>
    <mergeCell ref="H202:J202"/>
    <mergeCell ref="D57:J57"/>
    <mergeCell ref="H200:J200"/>
    <mergeCell ref="D60:J60"/>
    <mergeCell ref="D63:J63"/>
    <mergeCell ref="D64:J64"/>
    <mergeCell ref="D66:J66"/>
    <mergeCell ref="D65:J65"/>
    <mergeCell ref="C100:J100"/>
    <mergeCell ref="D61:J61"/>
    <mergeCell ref="D67:J67"/>
    <mergeCell ref="D68:J68"/>
    <mergeCell ref="C73:J73"/>
    <mergeCell ref="H198:J198"/>
    <mergeCell ref="C163:J163"/>
    <mergeCell ref="C120:J120"/>
    <mergeCell ref="C145:J145"/>
    <mergeCell ref="D58:J58"/>
    <mergeCell ref="D59:J59"/>
    <mergeCell ref="C50:J50"/>
    <mergeCell ref="G38:J38"/>
    <mergeCell ref="G39:J39"/>
    <mergeCell ref="G40:J40"/>
    <mergeCell ref="G41:J41"/>
    <mergeCell ref="G42:J42"/>
    <mergeCell ref="G43:J43"/>
    <mergeCell ref="D45:J45"/>
    <mergeCell ref="E46:J46"/>
    <mergeCell ref="E47:J47"/>
    <mergeCell ref="C52:J52"/>
    <mergeCell ref="C53:J53"/>
    <mergeCell ref="C55:J55"/>
    <mergeCell ref="D56:J56"/>
    <mergeCell ref="D33:J33"/>
    <mergeCell ref="G34:J34"/>
    <mergeCell ref="G35:J35"/>
    <mergeCell ref="D49:J49"/>
    <mergeCell ref="E48:J48"/>
    <mergeCell ref="G36:J36"/>
    <mergeCell ref="G37:J37"/>
    <mergeCell ref="D31:J31"/>
    <mergeCell ref="C24:J24"/>
    <mergeCell ref="D32:J32"/>
    <mergeCell ref="F18:J18"/>
    <mergeCell ref="F21:J21"/>
    <mergeCell ref="C23:J23"/>
    <mergeCell ref="D25:J25"/>
    <mergeCell ref="D26:J26"/>
    <mergeCell ref="D28:J28"/>
    <mergeCell ref="D29:J29"/>
    <mergeCell ref="F19:J19"/>
    <mergeCell ref="F20:J20"/>
    <mergeCell ref="D14:J14"/>
    <mergeCell ref="D15:J15"/>
    <mergeCell ref="F16:J16"/>
    <mergeCell ref="F17:J17"/>
    <mergeCell ref="C9:J9"/>
    <mergeCell ref="D10:J10"/>
    <mergeCell ref="D13:J13"/>
    <mergeCell ref="C3:J3"/>
    <mergeCell ref="C4:J4"/>
    <mergeCell ref="C6:J6"/>
    <mergeCell ref="C7:J7"/>
    <mergeCell ref="D11:J11"/>
  </mergeCells>
  <pageMargins left="0.59027779999999996" right="0.59027779999999996" top="0.59027779999999996" bottom="0.59027779999999996" header="0" footer="0"/>
  <pageSetup paperSize="9" scale="77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9</vt:i4>
      </vt:variant>
    </vt:vector>
  </HeadingPairs>
  <TitlesOfParts>
    <vt:vector size="14" baseType="lpstr">
      <vt:lpstr>Rekapitulace stavby</vt:lpstr>
      <vt:lpstr>01 - SO 1. - Revitalizace...</vt:lpstr>
      <vt:lpstr>03 - SO 3. - Výsadba</vt:lpstr>
      <vt:lpstr>04 - VON</vt:lpstr>
      <vt:lpstr>Pokyny pro vyplnění</vt:lpstr>
      <vt:lpstr>'01 - SO 1. - Revitalizace...'!Názvy_tisku</vt:lpstr>
      <vt:lpstr>'03 - SO 3. - Výsadba'!Názvy_tisku</vt:lpstr>
      <vt:lpstr>'04 - VON'!Názvy_tisku</vt:lpstr>
      <vt:lpstr>'Rekapitulace stavby'!Názvy_tisku</vt:lpstr>
      <vt:lpstr>'01 - SO 1. - Revitalizace...'!Oblast_tisku</vt:lpstr>
      <vt:lpstr>'03 - SO 3. - Výsadba'!Oblast_tisku</vt:lpstr>
      <vt:lpstr>'04 - VON'!Oblast_tisku</vt:lpstr>
      <vt:lpstr>'Pokyny pro vyplnění'!Oblast_tisku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Kučmerčík Radek Ing.</dc:creator>
  <cp:lastModifiedBy>Kučmerčík Radek Ing.</cp:lastModifiedBy>
  <dcterms:created xsi:type="dcterms:W3CDTF">2018-04-20T08:19:30Z</dcterms:created>
  <dcterms:modified xsi:type="dcterms:W3CDTF">2018-04-20T08:29:44Z</dcterms:modified>
</cp:coreProperties>
</file>